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castro\OneDrive - Admincloud TRANSMILENIO\Documentos SIG DAC\Plan de sostenibilidad MIPG\2024\"/>
    </mc:Choice>
  </mc:AlternateContent>
  <bookViews>
    <workbookView xWindow="-120" yWindow="-120" windowWidth="29040" windowHeight="15990" tabRatio="601" firstSheet="1" activeTab="1"/>
  </bookViews>
  <sheets>
    <sheet name="Pagina1" sheetId="4" r:id="rId1"/>
    <sheet name="PLAN DE FORTALECIMIENT Formulac" sheetId="3" r:id="rId2"/>
    <sheet name="PLAN DE SOSTENIBILIDAD Ene23" sheetId="24" state="hidden" r:id="rId3"/>
    <sheet name="Hoja1" sheetId="9" state="hidden" r:id="rId4"/>
  </sheets>
  <definedNames>
    <definedName name="_xlnm._FilterDatabase" localSheetId="0" hidden="1">Pagina1!$A$2:$J$94</definedName>
    <definedName name="_xlnm.Print_Area" localSheetId="1">'PLAN DE FORTALECIMIENT Formulac'!$A$1:$G$21</definedName>
    <definedName name="_xlnm.Print_Area" localSheetId="2">'PLAN DE SOSTENIBILIDAD Ene23'!$A$1:$I$68</definedName>
  </definedNames>
  <calcPr calcId="162913"/>
</workbook>
</file>

<file path=xl/calcChain.xml><?xml version="1.0" encoding="utf-8"?>
<calcChain xmlns="http://schemas.openxmlformats.org/spreadsheetml/2006/main">
  <c r="F8" i="3" l="1"/>
  <c r="F24" i="3" l="1"/>
  <c r="F21" i="3"/>
  <c r="F18" i="3"/>
  <c r="F26" i="3"/>
  <c r="F6" i="3" l="1"/>
  <c r="B9" i="9" l="1"/>
  <c r="F17" i="24"/>
  <c r="I69" i="24"/>
  <c r="I20" i="24"/>
  <c r="V19" i="24"/>
  <c r="V13" i="24"/>
  <c r="V15" i="24"/>
  <c r="V17" i="24"/>
  <c r="V21" i="24"/>
  <c r="V23" i="24"/>
  <c r="V25" i="24"/>
  <c r="V27" i="24"/>
  <c r="V29" i="24"/>
  <c r="V31" i="24"/>
  <c r="V33" i="24"/>
  <c r="V35" i="24"/>
  <c r="V37" i="24"/>
  <c r="V39" i="24"/>
  <c r="V41" i="24"/>
  <c r="V43" i="24"/>
  <c r="V45" i="24"/>
  <c r="V47" i="24"/>
  <c r="V49" i="24"/>
  <c r="V51" i="24"/>
  <c r="V53" i="24"/>
  <c r="V55" i="24"/>
  <c r="V57" i="24"/>
  <c r="V59" i="24"/>
  <c r="V61" i="24"/>
  <c r="V63" i="24"/>
  <c r="V65" i="24"/>
  <c r="V67" i="24"/>
  <c r="V7" i="24"/>
  <c r="V9" i="24"/>
  <c r="V11" i="24"/>
  <c r="V5" i="24"/>
  <c r="U70" i="24"/>
  <c r="T70" i="24"/>
  <c r="S70" i="24"/>
  <c r="R70" i="24"/>
  <c r="Q70" i="24"/>
  <c r="P70" i="24"/>
  <c r="O70" i="24"/>
  <c r="N70" i="24"/>
  <c r="M70" i="24"/>
  <c r="L70" i="24"/>
  <c r="K70" i="24"/>
  <c r="J70" i="24"/>
  <c r="U69" i="24"/>
  <c r="T69" i="24"/>
  <c r="S69" i="24"/>
  <c r="R69" i="24"/>
  <c r="Q69" i="24"/>
  <c r="P69" i="24"/>
  <c r="O69" i="24"/>
  <c r="N69" i="24"/>
  <c r="M69" i="24"/>
  <c r="L69" i="24"/>
  <c r="K69" i="24"/>
  <c r="J69" i="24"/>
  <c r="I68" i="24"/>
  <c r="I66" i="24"/>
  <c r="I64" i="24"/>
  <c r="I62" i="24"/>
  <c r="I60" i="24"/>
  <c r="I58" i="24"/>
  <c r="F57" i="24"/>
  <c r="I56" i="24"/>
  <c r="I54" i="24"/>
  <c r="F53" i="24"/>
  <c r="I52" i="24"/>
  <c r="I50" i="24"/>
  <c r="I48" i="24"/>
  <c r="I46" i="24"/>
  <c r="I44" i="24"/>
  <c r="F43" i="24"/>
  <c r="I42" i="24"/>
  <c r="I40" i="24"/>
  <c r="I38" i="24"/>
  <c r="F37" i="24"/>
  <c r="I36" i="24"/>
  <c r="I34" i="24"/>
  <c r="I32" i="24"/>
  <c r="I30" i="24"/>
  <c r="I28" i="24"/>
  <c r="I26" i="24"/>
  <c r="I24" i="24"/>
  <c r="I22" i="24"/>
  <c r="I18" i="24"/>
  <c r="I16" i="24"/>
  <c r="I14" i="24"/>
  <c r="I12" i="24"/>
  <c r="F11" i="24"/>
  <c r="I10" i="24"/>
  <c r="I8" i="24"/>
  <c r="I6" i="24"/>
  <c r="F5" i="24"/>
  <c r="G5" i="24" l="1"/>
  <c r="G17" i="24"/>
  <c r="V69" i="24"/>
  <c r="G43" i="24"/>
  <c r="G11" i="24"/>
  <c r="G37" i="24"/>
  <c r="G53" i="24"/>
  <c r="F69" i="24"/>
  <c r="I70" i="24"/>
  <c r="G57" i="24"/>
  <c r="F3" i="3"/>
  <c r="G69" i="24" l="1"/>
</calcChain>
</file>

<file path=xl/sharedStrings.xml><?xml version="1.0" encoding="utf-8"?>
<sst xmlns="http://schemas.openxmlformats.org/spreadsheetml/2006/main" count="809" uniqueCount="317">
  <si>
    <t>Recomendaciones de Mejora por Política</t>
  </si>
  <si>
    <t>#</t>
  </si>
  <si>
    <t>Política</t>
  </si>
  <si>
    <t>Recomendaciones</t>
  </si>
  <si>
    <t>Responsable</t>
  </si>
  <si>
    <t>OBSERVACION</t>
  </si>
  <si>
    <t>Estado</t>
  </si>
  <si>
    <t>OBSERVACION
(Acciones que ya están incluidas en el Plan de sostenibilidad de MIPG 2021)</t>
  </si>
  <si>
    <t>Acciones realizadas en el 2021  o acciones nuevas a implementar en la presente vigencia</t>
  </si>
  <si>
    <t>Acción a implementar en el 2022</t>
  </si>
  <si>
    <t>Integridad</t>
  </si>
  <si>
    <t xml:space="preserve">Promover que la Alta Dirección participe en las actividades de socialización del código de integridad y principios del servicio público. </t>
  </si>
  <si>
    <t>Dirección Corporativa</t>
  </si>
  <si>
    <t>Acción en desarrollo o ejecutada</t>
  </si>
  <si>
    <t>La Alta Dirección participa constantemente en la promoción de valores y actividades relacionadas con el código de integridad. Ejemplo participación senda de la integridad mayo y junio de 2021.</t>
  </si>
  <si>
    <t>Evaluar en el marco del Comité Institucional de Coordinación de Control Interno, el cumplimiento de los valores y principios del servicio público. Algunos aspectos a evaluar son:Conocimiento por parte de los servidores del código de integridad.Cumplimiento del código en su integralidad.Análisis de información relacionada, como serían declaraciones de conflictos de interés, información recibida desde la línea de denuncia (si existe), o bien desde otras fuentes.</t>
  </si>
  <si>
    <t xml:space="preserve"> </t>
  </si>
  <si>
    <t>Desde el equipo de Formación y Capacitación se pueden entregar las mediciones de apropiación o conocimiento y de la gestión como tal del cumplimiento del Plan, lo hemos hecho desde el año pasado con el Comité de Gestión de Desempeño Institucional, sin embargo la evaluación la debería realizar la Oficina de Control Interno, por tanto sugerimos que esta recomendación sea asignada a ellos</t>
  </si>
  <si>
    <t>Formular la estrategia anual para la gestión preventiva de conflictos de interés dentro del marco de la planeación institucional.</t>
  </si>
  <si>
    <t>Formulada en Plan de sostenibilidad 2021</t>
  </si>
  <si>
    <r>
      <t xml:space="preserve">Documentar un protocolo para la identificación, declaración y monitoreo de casos de Conflictos de Interés
</t>
    </r>
    <r>
      <rPr>
        <b/>
        <u/>
        <sz val="10"/>
        <rFont val="SansSerif"/>
      </rPr>
      <t xml:space="preserve">Responsables: </t>
    </r>
    <r>
      <rPr>
        <sz val="10"/>
        <rFont val="SansSerif"/>
      </rPr>
      <t>Dirección Corporativa y
Subgerencia General (Asuntos Disciplinarios)
Esta actividad ya se cumplió</t>
    </r>
  </si>
  <si>
    <t>Establecer canales para que los servidores y contratistas de la entidad presenten su declaración de conflictos de interés.</t>
  </si>
  <si>
    <t xml:space="preserve">Divulgación intranet - Promoción Protocolo Conflicto de Intereses - Agosto 2021
Separata digital conflicto de intereses -  Octubre 2021 </t>
  </si>
  <si>
    <t>Realizar el análisis sobre las declaraciones de bienes y rentas, y registro de conflictos de interés con el fin de indentificar zonas de riesgo e implementar acciones preventivas.</t>
  </si>
  <si>
    <t>El registro de conflicto de intereses lo hacen los Empleados Públicos, y ya con la creación del Protocolo referido en anteriores recomendaciones se definieron los pasos a seguir</t>
  </si>
  <si>
    <t>Analizar los potenciales conflictos de interés de los servidores de la entidad con base en la declaración de bienes y rentas con el fin de incorporar acciones de prevención oportunamente.</t>
  </si>
  <si>
    <t>Planeación Institucional</t>
  </si>
  <si>
    <t>Implementar acciones y estrategias dirigidas a capacitar a los grupos de valor y control social en forma directa por parte de la entidad o en alianza con otros organismos públicos (ESAP, DAFP, Ministerio del Interior, entre otros).</t>
  </si>
  <si>
    <t>Por aclarar con DAFP o Entidad competente</t>
  </si>
  <si>
    <t>Elevar consulta a DAFP solicitando mayor claridad sobre esta recomendación y cuáles son los grupos de interés mencionados en la misma</t>
  </si>
  <si>
    <t>Implementar en el programa de inducción o reinducción al servicio público o en el plan institucional de capacitación, acciones dirigidas a capacitar a los servidores públicos de la entidad sobre el derecho a la participación ciudadana y los mecanismos existentes para facilitarla.</t>
  </si>
  <si>
    <t>Se divulgó la oferta del la SDM, capacitación en rendición de cuentas para el sector movilidad. Enero 2021.</t>
  </si>
  <si>
    <t>Se incluirá en el PIC 2022 desde la oferta del DASC y la DAFP.</t>
  </si>
  <si>
    <t>Determinar qué políticas, programas y proyectos pueden ser concertados vía digital y promover la activa participación ciudadana.</t>
  </si>
  <si>
    <t>Oficina Asesora de Planeación</t>
  </si>
  <si>
    <t>Definir e implementar un mecanismo a través de medios digitales,  que garantice la participación ciudadana en la construcción y seguimiento del Plan de Acción Institucional, incluyendo el asociado a  proyectos de inversión de la entidad
Participación en la formulación del PAAC 2020 
Esta acción ya se cumplió</t>
  </si>
  <si>
    <t>Fortalecimiento Organizacional y Simplificación de Procesos</t>
  </si>
  <si>
    <t>Establecer en la planta de personal de la entidad (o documento que contempla los empleos de la entidad) los empleos suficientes para cumplir con los planes y proyectos.</t>
  </si>
  <si>
    <t>Continuar el proceso para el cubrimiento de las vacantes vigentes en la planta de personal de TRANSMILENIO de acuerdo con los criterios definidos en el Manual de selección o nombramiento, vinculación y desvinculación y la convención colectiva vigente</t>
  </si>
  <si>
    <t>Este tema depende de la aprobación del DASCD, SDH, Junta Directiva</t>
  </si>
  <si>
    <t>Gobierno Digital</t>
  </si>
  <si>
    <t>Utilizar técnicas de analítica de datos para soportar la toma de decisiones en la entidad (analítica prescriptiva).</t>
  </si>
  <si>
    <t>Dirección de TIC</t>
  </si>
  <si>
    <t>La Entidad cuenta con profesionales de apoyo en actividades asociadas a analítica de datos, y en el marco del plan de acción 20-21 se incorporó un proyecto de analítica de vídeo que soporte la toma de decisiones en materia de aglomeraciones y aforo en el sistema TransMilenio.</t>
  </si>
  <si>
    <t>Cumplir, en todas las secciones de la página web oficial de la entidad, con el criterio de accesibilidad "Teclado" definido en la NTC5854.</t>
  </si>
  <si>
    <t>Subgerencia de Atención al Usuario y Comunicaciones</t>
  </si>
  <si>
    <t xml:space="preserve">Implementar y aplicar mejoras de arquitectura de información a los contenidos publicados en   la sección de la ley de transparencia del sitio web de TRANSMILENIO S.A. </t>
  </si>
  <si>
    <t>Cumplir, en todas las secciones de la página web oficial de la entidad, con el criterio de usabilidad "Vínculos visitados" que indica al usuario cuando ha visitado contenidos de la página.</t>
  </si>
  <si>
    <t>Definir herramientas tecnológicas para la gestión de proyectos de TI de la entidad.</t>
  </si>
  <si>
    <t>Como parte de la herramienta de Gestión del Conocimiento e Innovación de la Entidad, se contempla la alternativa de definición de un módulo de Gestión de Proyectos en una tercera fase</t>
  </si>
  <si>
    <t>Actualizar visitas de despliegue, conectividad y almacenamiento de la arquitectura de infraestructura de TI de la entidad.</t>
  </si>
  <si>
    <t>Realizar mesas de trabajo o solicitar apoyo al Ministerio de TIC, con el fin de resolver dudas de acuerdo con este lineamiento y conocer su alcance</t>
  </si>
  <si>
    <t>Elaborar informes de activación de políticas de seguridad para la implementación del Protocolo de Internet versión 6 (IPV6) en la entidad.</t>
  </si>
  <si>
    <t>Esta acción se realizó en el año 2020, por error no se seleccionó en FURAG, debido a que no se tienen con este nombre (Se sustenta en el documento documentó " INFORME DE PRUEBAS EJECUTADAS DE LA IMPLEMENTACION DEL PROTOCOLO IPv6 EN LA INFRAESTRUCTURA TI DE TRANSMILENIO" y se puede consultar en: https://transmilenio.sharepoint.com/DirTICs/Seguridad de la Información/Forms/AllItems.aspx?originalPath=aHR0cHM6Ly90cmFuc21pbGVuaW8uc2hhcmVwb2ludC5jb20vOmY6L2cvRGlyVElDcy9Fajk4SHk2eVdjNUdqbkE3Wk5uVHg2QUJ5WVlyQ0lVWWcwX1IwVzJzNFB0akxBP3J0aW1lPW5ZRTM2RXNJMlVn&amp;CT=1624890918710&amp;OR=OWA%2DNT&amp;CID=16bd05c8%2Df456%2Dd30d%2D5f45%2D8d58b6446329&amp;viewid=06ecf451%2D8630%2D4fa5%2D86a2%2De911bc69844f&amp;id=%2FDirTICs%2FSeguridad%20de%20la%20Informacin%2FIPv6%2FFase%203%2E%20Pruebas%20de%20funcionalidad</t>
  </si>
  <si>
    <t>Elaborar un documento de pruebas de funcionalidad para la implementación del Protocolo de Internet versión 6 (IPV6) en la entidad.</t>
  </si>
  <si>
    <t>En el marco del contrato de IPv6, con número 783 de 2019, cuya ejecución culminó en diciembre de 2020, se realizaron pruebas de funcionalidad del protocolo IPv6 efectivamente implementado, Lo anterior se sustenta en el documento INFORME DE PRUEBAS EJECUTADAS DE LA IMPLEMENTACIÓN DE PROTOCOLO IPv6 EN LA INFRAESTRUCTURA TI DE TRANSMILENIO y se poder ver en:https://transmilenio.sharepoint.com/DirTICs/Seguridad de la Información/Forms/AllItems.aspx?originalPath=aHR0cHM6Ly90cmFuc21pbGVuaW8uc2hhcmVwb2ludC5jb20vOmY6L2cvRGlyVElDcy9Fajk4SHk2eVdjNUdqbkE3Wk5uVHg2QUJ5WVlyQ0lVWWcwX1IwVzJzNFB0akxBP3J0aW1lPW5ZRTM2RXNJMlVn&amp;CT=1624890918710&amp;OR=OWA%2DNT&amp;CID=16bd05c8%2Df456%2Dd30d%2D5f45%2D8d58b6446329&amp;viewid=06ecf451%2D8630%2D4fa5%2D86a2%2De911bc69844f&amp;id=%2FDirTICs%2FSeguridad%20de%20la%20Informacin%2FIPv6%2FFase%203%2E%20Pruebas%20de%20funcionalidad</t>
  </si>
  <si>
    <t>Elaborar un acta de cumplimiento a satisfacción de la entidad sobre el funcionamiento de los elementos intervenidos en la fase de implementación del Protocolo de Internet versión 6 (IPV6).</t>
  </si>
  <si>
    <t>En el marco del contrato de IPv6, con número 783 de 2019, cuya ejecución culminó en diciembre de 2020, realizó el acta de recibo final a satisfacción de la implementación del protocolo IPv6, lo cual se sustenta en el acta publicada en la carpeta "Fase 3" en: https://transmilenio.sharepoint.com/DirTICs/Seguridad de la Información/Forms/AllItems.aspx?originalPath=aHR0cHM6Ly90cmFuc21pbGVuaW8uc2hhcmVwb2ludC5jb20vOmY6L2cvRGlyVElDcy9Fajk4SHk2eVdjNUdqbkE3Wk5uVHg2QUJ5WVlyQ0lVWWcwX1IwVzJzNFB0akxBP3J0aW1lPW5ZRTM2RXNJMlVn&amp;CT=1624890918710&amp;OR=OWA%2DNT&amp;CID=16bd05c8%2Df456%2Dd30d%2D5f45%2D8d58b6446329&amp;viewid=06ecf451%2D8630%2D4fa5%2D86a2%2De911bc69844f&amp;id=%2FDirTICs%2FSeguridad%20de%20la%20Informacin%2FIPv6%2FFase%203%2E%20Pruebas%20de%20funcionalidad</t>
  </si>
  <si>
    <t>Hacer seguimiento al uso y apropiación de tecnologías de la información (TI) en la entidad a través de los indicadores definidos para tal fin. Desde el sistema de control interno efectuar su verificación.</t>
  </si>
  <si>
    <t>Definir y estructurar un plan de uso y apropiación de las TI en TMSA.</t>
  </si>
  <si>
    <t>Ejecutar acciones de mejora a partir de los resultados de los indicadores de uso y apropiación de tecnologías de la información (TI) en la entidad. Desde el sistema de control interno efectuar su verificación.</t>
  </si>
  <si>
    <t>Dirección de TIC
Oficina de Control Interno</t>
  </si>
  <si>
    <t>Acción a realizar en el 2022</t>
  </si>
  <si>
    <t xml:space="preserve">Evaluar los resultados del plan de uso y apropiación de las TIC y a partir del mismo  definir y ejecutar las acciones correspondientes para mejorar los indicadores </t>
  </si>
  <si>
    <t>Utilizar tecnologías emergentes de cuarta revolución industrial como la robótica para mejorar la prestación de los servicios de la entidad.</t>
  </si>
  <si>
    <t>Utilizar tecnologías emergentes de cuarta revolución industrial como la automatización robótica de procesos para mejorar la prestación de los servicios de la entidad.</t>
  </si>
  <si>
    <t>Mejorar los trámites en línea de la entidad teniendo en cuenta las necesidades de los usuarios, con el propósito de aumentar su nivel de satisfacción.</t>
  </si>
  <si>
    <t>El día 09 de abril de 2021 se llevó a cabo reunión con el DAFP donde se fijaron compromisos por parte de TRANSMILENIO S.A. para iniciar la revisión y actualización del inventario de trámites y OPAS en el SUIT. 
De lo anterior el día 28 de abril de 2021, se realizó mesa de trabajo con el DAFP, en la cual se llevó a cabo la actualización del inventario del trámite "Compra de tarjeta básica" y el OPA "Personalización de tarjetas Tullave Plus” en el SUIT.</t>
  </si>
  <si>
    <r>
      <t xml:space="preserve">Publicar </t>
    </r>
    <r>
      <rPr>
        <b/>
        <sz val="10"/>
        <color indexed="8"/>
        <rFont val="SansSerif"/>
      </rPr>
      <t>todos</t>
    </r>
    <r>
      <rPr>
        <sz val="10"/>
        <color indexed="72"/>
        <rFont val="SansSerif"/>
      </rPr>
      <t xml:space="preserve"> los conjuntos de datos abiertos estratégicos de la entidad en el catálogo de datos del Estado Colombiano www.datos.gov.co.</t>
    </r>
  </si>
  <si>
    <t xml:space="preserve">Identificar información que sea de importancia para la ciudadanía,  estructurarla y publicarla como mínimo en un conjunto de datos abiertos en el portal. </t>
  </si>
  <si>
    <t>Caracterizar los usuarios de todos los trámites de la entidad que están disponibles en línea y parcialmente en línea.</t>
  </si>
  <si>
    <t>Se tendrá en cuenta para la vigencia 2022</t>
  </si>
  <si>
    <t>Emplear diferentes medios digitales en los ejercicios de participación realizados por la entidad.</t>
  </si>
  <si>
    <t>Subgerencia de Atención al Usuario y Comunicaciones
y 
Oficina Asesora de Planeación</t>
  </si>
  <si>
    <t xml:space="preserve">Realizar y/o participar en mínimo 25 encuentros ciudadanos mensuales en las diferentes localidades, (reuniones comunitarias, actividades de Pedagogía-Socializaciones a comunidades, colegios, otras Entidades; TransMiChiquis, etc.), a través de medios digitales tales como zoom, teams, google meet, jitsy meet, entre otros, para la ejecución de programas, proyectos y servicios, formuladas en la estrategia de participación ciudadana de la entidad. </t>
  </si>
  <si>
    <t>Mejorar la solución de problemas a partir de la implementación de ejercicios de innovación abierta con la participación de los grupos de valor de la entidad.</t>
  </si>
  <si>
    <t xml:space="preserve">Identificación de problemáticas y retos para mejorar el servicio del SITP en Bogotá. Posteriormente se llevarán al Comité de Gestión de Conocimiento e Innovación para seleccionar las prioritarias y pensar en la realización de un ejercicio con los grupos de valor de la Entidad en donde se busquen soluciones </t>
  </si>
  <si>
    <t>Mejorar las actividades de promoción del control social y veedurías ciudadana mediante la participación de los grupos de valor en la gestión de la entidad.</t>
  </si>
  <si>
    <t xml:space="preserve">Realizar y/o participar en mínimo 1 simposio participativo en el año en torno a los temas propios de TRANSMILENIO S.A., involucrando integrantes de Observatorios ciudadanos, veedurías ciudadanas y/o ciudadanos que pertenezcan a otras instancias de participación de las diferentes localidades a través de medios digitales tales como Teams, Zoom, Youtube live, Facebook Live, Jitsy Meets; entre otros. </t>
  </si>
  <si>
    <t>Publicar, en la sección "transparencia y acceso a la información pública" de la página web oficial de la entidad, información actualizada sobre la información sobre los grupos étnicos en el territorio.</t>
  </si>
  <si>
    <t>Se está cotizando la traducción de algunos documentos en lenguas nativas para incluir en la pagina web de la Entidad en el Link de Transparencia y se revisará la posibilidad de  incluir información sobre los grupos étnicos en el territorio.</t>
  </si>
  <si>
    <t>Seguridad Digital</t>
  </si>
  <si>
    <t>Fortalecer las capacidades en seguridad digital de la entidad a través de su participación en las jornadas de socialización y promoción del uso del modelo de gestión de riesgos de seguridad digital convocadas por el Ministerio de Tecnologías de la Información y las Comunicaciones.</t>
  </si>
  <si>
    <t>Asistir a las sesiones de Gestión de riesgos de Seguridad Digital que convoque el Ministerio de TIC</t>
  </si>
  <si>
    <t>Fortalecer las capacidades en seguridad digital de la entidad a través de convenios o acuerdos de intercambio de información para fomentar la investigación, la innovación y el desarrollo de temas relacionados con la defensa y seguridad nacional en el entorno digital.</t>
  </si>
  <si>
    <t>Participar en escenarios colaborativos de Seguridad de la Información, para compartir buenas prácticas y experiencias en la materia.</t>
  </si>
  <si>
    <t>Defensa Jurídica</t>
  </si>
  <si>
    <t>Formular políticas de prevención de daño antijurídico conforme a la metodología establecida por la Agencia de Defensa Jurídica del Estado y contar con las evidencias.</t>
  </si>
  <si>
    <t>Subgerencia Jurídica</t>
  </si>
  <si>
    <t>Revisar en el marco del Comité de Conciliación aquellas situaciones que requieran la aplicación de políticas de prevención de daño antijurídico adoptadas por esta instancia</t>
  </si>
  <si>
    <t>Determinar las deficiencias de las actuaciones procesales por parte de los apoderados de la entidad en los estudios y/o análisis que realiza la entidad de los procesos que cursan o hayan cursado en su contra, con el fin de proponer correctivos.</t>
  </si>
  <si>
    <t>Transparencia, Acceso a la Información y lucha contra la Corrupción</t>
  </si>
  <si>
    <t>Identificar los Fondos Documentales Acumulados de la entidad -FDA.</t>
  </si>
  <si>
    <t>Aplicar la tabla de valoración documental a los documentos producidos entre los años 2000 y 2001</t>
  </si>
  <si>
    <t>Implementar el Sistema Integrado de Conservación - SIC de la entidad.</t>
  </si>
  <si>
    <t>Implementar el sistema integrado de conservación de documentos de la Entidad de acuerdo al cronograma establecido para la vigencia 2021</t>
  </si>
  <si>
    <t>Publicar en el sitio web de la entidad, en la sección de transparencia y acceso a la información pública, el documento del Sistema Integrado de Conservación - SIC de la entidad.</t>
  </si>
  <si>
    <t xml:space="preserve">Realizar la publicación del SIC en la pagina web de la Entidad. </t>
  </si>
  <si>
    <t>Realizar actividades de prevención de emergencias y de atención de desastres en los sistemas de archivo de soportes físicos de la entidad.</t>
  </si>
  <si>
    <t>Documentar el Plan de Emergencias para los documentos de archivos de la Entidad y realizar las actividades de prevención establecidas para la vigencia 2021</t>
  </si>
  <si>
    <t>Implementar el Plan de Preservación Digital.</t>
  </si>
  <si>
    <t xml:space="preserve">Ejecutar el plan de trabajo del SIC, tanto para esta vigencia como para las próximas. </t>
  </si>
  <si>
    <t>Realizar la eliminación de documentos, aplicando criterios técnicos.</t>
  </si>
  <si>
    <t>Dar un manejo oportuno y adecuado a los riesgos de corrupción materializados, poniéndolos en conocimiento de, al menos, una de las autoridades mencionadas.</t>
  </si>
  <si>
    <t>En los Comités de Control Interno se exponen los posibles riesgos de corrupción que se hayan materializado, a la fecha no se han presentado ni materializó ningún riesgo de corrupción que se requiera poner en conocimiento de las autoridades competentes</t>
  </si>
  <si>
    <t>Identificar los riesgos de corrupción que se pueden presentar en cada uno de los procesos /subprocesos de la entidad.</t>
  </si>
  <si>
    <t>Actividad del Plan Anticorrupción 2021
Revisar y actualizar los riesgos de corrupción vigencia 2021 y publicar sus modificaciones (intranet y pagina web de la entidad)</t>
  </si>
  <si>
    <t>Aplicar los lineamientos establecidos para la racionalización de trámites, haciendo énfasis en la participación ciudadana utilizando medios digitales de acuerdo con la política de gobierno digital.</t>
  </si>
  <si>
    <t>Generar una campaña orientada a los usuarios para sensibilizar sobre la compra, recarga y personalización de la tarjeta Tullave</t>
  </si>
  <si>
    <t>Formular ejercicios de innovación que incluyan los medios digitales con el propósito de dar solución a los diferentes problemas, esto con el apoyo de la ciudadanía.</t>
  </si>
  <si>
    <t>Generar un ejercicio de innovación, planteando uno o dos retos y buscando diferentes soluciones involucrando a todos los colaboradores de la Entidad, utilizando los medios digitales internos de TMSA.</t>
  </si>
  <si>
    <t>Promover el control social y las veedurías ciudadanas a la gestión de la entidad utilizando además de otros mecanismos los medios digitales.</t>
  </si>
  <si>
    <t>Definir e implementar un mecanismo a través de medios digitales,  que garantice la participación ciudadana en la construcción y seguimiento del Plan de Acción Institucional, incluyendo el asociado a  proyectos de inversión de la entidad
Desde el Plan Anticorrupción se estableció:
Diseñar una estrategia para fortalecer la rendición de cuentas de TRANSMILENIO S.A.</t>
  </si>
  <si>
    <t>Establecer actividades para informar directamente a los grupos de valor sobre los resultados de su participación en la gestión mediante el envío de información o la realización de reuniones o encuentros.</t>
  </si>
  <si>
    <t>Definir e implementar un mecanismo a través de medios digitales,  que garantice la participación ciudadana en la construcción y seguimiento del Plan de Acción Institucional, incluyendo el asociado a  proyectos de inversión de la entidad</t>
  </si>
  <si>
    <t>Informar y retroalimentar a los ciudadanos y grupos de valor a través de actividades que se incluyan en los ejercicios de rendición de cuentas sobre los resultados de su participación.</t>
  </si>
  <si>
    <t>Desde el Plan Anticorrupción se estableció:
Diseñar una estrategia para fortalecer la rendición de cuentas de TRANSMILENIO S.A.</t>
  </si>
  <si>
    <t>Referente al compromiso adquirido en la Rendición de Cuentas de la Alcaldía Mayor de Bogotá, se realizó el seguimiento y publicación del compromiso en la plataforma COLIBRÏ
Incluir en el Informe de Rendición de Cuentas vigencia 2021, oportunidades de mejora en el marco de la Estrategia de Rendición de Cuentas</t>
  </si>
  <si>
    <t xml:space="preserve">Realizar mesas de trabajo con el DAFP para fortalecer esta recomendación </t>
  </si>
  <si>
    <t>Incluir en los informes y acciones de difusión para la rendición de cuentas el tema de trámites y las acciones de mejora realizadas a los mismos.</t>
  </si>
  <si>
    <t>En los anexos del Informe de Rendición de Cuentas vigencia 2020, se encuentra relacionada la información referente a los trámites, mejoras y retos.</t>
  </si>
  <si>
    <t>Realizar y/o participar en mínimo 20 actividades  anuales  a nivel distrito en donde se realice la difusión de convocatoria para la rendición de cuentas y se mencione el tema de trámites y las acciones de mejora realizadas a los mismos. (reuniones comunitarias, mesas de trabajo, eventos locales, recorridos sociales, actividades de Pedagogía-Socializaciones a comunidades, colegios u otros), a través de medios digitales tales como zoom, teams, google meet, jitsy meet, entre otros o en escenarios presenciales</t>
  </si>
  <si>
    <t>Reducir los requisitos de los trámites /otros procedimientos administrativos, mediante las acciones de racionalización de trámites /otros procedimientos administrativos implementados por la entidad.</t>
  </si>
  <si>
    <t>Durante la vigencia 2021 TRANSMILENIO S.A. no definirá más estrategias de racionalización, lo anterior teniendo en cuenta que durante las vigencias anteriores, en la Entidad se implementaron acciones encaminadas a mejorar sus trámites y OPA lo que ha beneficiado a los usuarios que usan el Sistema TransMilenio en los siguientes aspectos:
1.	Facilidad en el trámite de personalización y recarga de tarjetas
2.	Optimización de tiempos para la personalización y recarga de tarjetas.</t>
  </si>
  <si>
    <t>Aumentar los mecanismos y controles para evitar posibles riesgos de corrupción, mediante las acciones de racionalización de trámites /otros procedimientos administrativos implementados por la entidad.</t>
  </si>
  <si>
    <t>Se identificarán los riesgos de corrupción que se puedan presentar en los trámites así como sus controles, para mitigarlos. Diana Castro envió correo solicitando una reunión para aclarar el tema, y estamos a espera de esta respuesta
Se adelantara mesa de trabajo con la Secretaría General para pedir orientación al respecto</t>
  </si>
  <si>
    <t>Implementar en la entidad programas de cualificación en atención preferente e incluyente a personas en condición de discapacidad auditiva.</t>
  </si>
  <si>
    <t>Fortalecer los procesos de capacitación a los operadores, con el acompañamiento de la SDM</t>
  </si>
  <si>
    <t>Implementar en la entidad programas de cualificación en atención preferente e incluyente a personas en condición de discapacidad múltiple (ej. Sordo ceguera).</t>
  </si>
  <si>
    <t>Implementar en la entidad programas de cualificación en atención preferente e incluyente a personas en condición de discapacidad psicosocial.</t>
  </si>
  <si>
    <t>Implementar en la entidad programas de cualificación en atención preferente e incluyente a personas en condición de discapacidad intelectual.</t>
  </si>
  <si>
    <t>Implementar en la entidad programas de cualificación en atención preferente e incluyente a menores de edad y niños.</t>
  </si>
  <si>
    <t>Desarrollar dos espacios de capacitaciones en temas de enfoque poblacional y diferencial</t>
  </si>
  <si>
    <t>En colaboración con la Alcaldía Mayor, se revisará la cualificación</t>
  </si>
  <si>
    <t>Implementar en la entidad programas de cualificación en atención preferente e incluyente a adultos mayores.</t>
  </si>
  <si>
    <t>Implementar en la entidad programas de cualificación en atención preferente e incluyente a mujeres en estado de embarazo o de niños en brazos.</t>
  </si>
  <si>
    <t>Implementar en la entidad programas de cualificación en atención preferente e incluyente a personas desplazadas o en situación de extrema vulnerabilidad.</t>
  </si>
  <si>
    <t>Instalar señalización con imágenes en lengua de señas, en la entidad.</t>
  </si>
  <si>
    <t>Generar acciones con apoyo de la Dirección Corporativa para evaluar la señalización en inglés y braille en la sala de atención al usuario ubicada en la sede administrativa de la Entidad</t>
  </si>
  <si>
    <t>Contar en la entidad con un procedimiento para traducir la información pública que solicita un grupo étnico a su respectiva lengua.</t>
  </si>
  <si>
    <t>OAP: no se ha recibido la cotización de la persona que hace la traducción</t>
  </si>
  <si>
    <t>Disponer en formato accesible para personas en condición de discapacidad auditiva la información que publica la entidad.</t>
  </si>
  <si>
    <t>En la sección de "Noticias", se da la posibilidad de accesibilidad para personas con discapacidad auditiva</t>
  </si>
  <si>
    <t>Se requiere el apoyo de TIC, para un desarrollo tecnológico. La OAP revisará el tema con TIC.</t>
  </si>
  <si>
    <t>Disponer en formato accesible para personas en condición de discapacidad psicosocial (mental) o intelectual (Ej.: contenidos de lectura fácil, con un cuerpo de letra mayor, vídeos sencillos con ilustraciones y audio de fácil comprensión) la información que publica la entidad.</t>
  </si>
  <si>
    <t>Se verificará con Diego Moya si existe una norma técnica que nos oriente en la elaboración de contenido accesible para personas con discapacidad psicosocial o intelectual. (Jeisson Lucumi)</t>
  </si>
  <si>
    <t>Permitir que la entidad sea reconocida por sus grupos de valor por la veracidad y utilidad de los datos publicados mediante la publicación de la información.</t>
  </si>
  <si>
    <t>Si se trata de una encuesta de satisfacción sobre el link de transparencia, se ejecutará a través de la página web.</t>
  </si>
  <si>
    <t>Servicio al ciudadano</t>
  </si>
  <si>
    <t>Generar espacios de capacitación a sus grupos de interés en temas de atención al Usuario</t>
  </si>
  <si>
    <t>Tener operadores que pueden brindar atención a personas que hablen otras lenguas o idiomas (Ej.: etnias) en la línea de atención telefónica, el PBX o conmutador de la entidad.</t>
  </si>
  <si>
    <t>Se evaluará para el 2022</t>
  </si>
  <si>
    <t>Asesorarse en temas de discapacidad psicosocial (mental) o intelectual (cognitiva) para mejora de la accesibilidad de los usuarios a los trámites y servicios de la entidad.</t>
  </si>
  <si>
    <t>Se evaluará para el 2022, con Recaudo Bogotá</t>
  </si>
  <si>
    <t>Asesorarse en temas de grupos étnicos para mejora de la accesibilidad de los usuarios a los trámites y servicios de la entidad.</t>
  </si>
  <si>
    <t>Generar o apropiar políticas, lineamientos, planes, programas y/o proyectos que garanticen el ejercicio total y efectivo de los derechos de las mujeres embarazadas en la entidad.</t>
  </si>
  <si>
    <t>Realizar mesa de trabajo para aclarar el tema</t>
  </si>
  <si>
    <t>Generar o apropiar políticas, planes, programas y/o proyectos que garanticen el ejercicio total y efectivo de los derechos de las personas que hablen otras lenguas o dialectos en Colombia (indígena, afro y ROM) en la entidad.</t>
  </si>
  <si>
    <t>Contar con herramientas de caracterización de los documentos para evaluar la complejidad de los documentos utilizados para comunicarse con sus grupos de valor (formularios, guías, respuestas a derechos de petición, etc.) en la entidad.</t>
  </si>
  <si>
    <t>Participación Ciudadana en la Gestión Pública</t>
  </si>
  <si>
    <t>Incluir la mayor cantidad posible y acorde con la realidad de la entidad y de la pandemia, de grupos de valor y otras instancias, en las actividades de participación implementadas.</t>
  </si>
  <si>
    <t xml:space="preserve">Realizar y/o participar en mínimo 20 actividades  mensuales a nivel distrito, (reuniones comunitarias, mesas de trabajo, eventos locales, recorridos sociales u otros), a través de medios digitales tales como zoom, teams, google meet, jitsy meet, entre otros o en escenarios presenciales para la ejecución de programas, proyectos y servicios, formuladas en la estrategia de participación ciudadana de la entidad. </t>
  </si>
  <si>
    <t>Permitir que la entidad promueva una cultura de análisis y medición entre su talento humano y grupos de valor mediante la publicación de la información.</t>
  </si>
  <si>
    <t>Seguimiento y Evaluación del Desempeño Institucional</t>
  </si>
  <si>
    <t>Gestión Documental</t>
  </si>
  <si>
    <t>Implementar una organización documental adecuada, y disponer de instrumentos archivísticos que le permitan a la entidad dar manejo a los Fondos Documentales recibidos.</t>
  </si>
  <si>
    <t>Presentación de la nueva versión de TRD solicitada por Archivo de Bogota, versión 2016-2017</t>
  </si>
  <si>
    <t>Gestión del Conocimiento</t>
  </si>
  <si>
    <t>Implementar herramientas de gestión del conocimiento para fortalecer el desarrollo de la política de gestión del conocimiento y la innovación.</t>
  </si>
  <si>
    <t>Comité de Innovación</t>
  </si>
  <si>
    <t>Gestionar la estructuración de una herramienta digital que permita la recepción de ideas y gestión del  conocimiento en la Entidad</t>
  </si>
  <si>
    <t>Identificar y sistematizar sus buenas prácticas y lecciones aprendidas para conservar su memoria institucional.</t>
  </si>
  <si>
    <t>Gestionar la estructuración de una herramienta digital que permita la recepción de ideas y gestión del  conocimiento en la Entidad
Responsable: Dirección de TIC</t>
  </si>
  <si>
    <t>En conjunto la Oficina Asesora de Planeación con la Dirección de TIC, realizaron un plan de trabajo para fortalecer la identificación y sistematización de las buenas prácticas y lecciones aprendidas.</t>
  </si>
  <si>
    <t>Obtener el primer documento de la identificación y sistematización de las buenas prácticas y lecciones aprendidas.</t>
  </si>
  <si>
    <t>Identificar y evaluar el estado de funcionamiento de las herramientas de uso y apropiación del conocimiento para su adecuada gestión.</t>
  </si>
  <si>
    <t>Realizar una evaluación a los módulos de ideas y de gestión del conocimiento de la herramienta de Gestión del Conocimiento e Innovación</t>
  </si>
  <si>
    <t>Identificar, clasificar y actualizar el conocimiento tácito de la entidad para establecer necesidades de nuevo conocimiento.</t>
  </si>
  <si>
    <t>Realizar el inventario de conocimiento tácito</t>
  </si>
  <si>
    <t>Priorizar la necesidad de contar con herramientas para una adecuada gestión del conocimiento y la innovación en la entidad.</t>
  </si>
  <si>
    <t>Realizar inventarios para identificar la ubicación del conocimiento explícito y evitar la pérdida de este conocimiento en la entidad.</t>
  </si>
  <si>
    <t>Continuar  con el diligenciamiento del catálogo de datos de TMSA que se está realizando desde de la Dirección  de TIC en el marco del proyecto de Aprovechamiento de Información de TMSA.</t>
  </si>
  <si>
    <t>Contar con repositorios de conocimiento explícito en la entidad para evitar su pérdida.</t>
  </si>
  <si>
    <t>Listar los repositorios de conocimiento explícito con los que cuenta la Entidad dentro del catálogo de datos de TMSA</t>
  </si>
  <si>
    <t>Definir en su plan de acción proyectos específicos para gestionar investigaciones en la entidad acorde con su misión.</t>
  </si>
  <si>
    <t>Realizar mesas de trabajo con la Entidad encargada para resolver dudas de acuerdo con este lineamiento y conocer su alcance</t>
  </si>
  <si>
    <t>Contar con un grupo, unidad, equipo o personal encargado de gestionar proyectos de investigación que se vayan a adelantar en la entidad.</t>
  </si>
  <si>
    <t>Establecer las acciones necesarias para gestionar los productos de investigación en curso o para incluir proyectos de investigación en la planeación estratégica de la entidad, acordes con su misión.</t>
  </si>
  <si>
    <t>Socializar y publicar los resultados de las investigaciones realizadas por la entidad.</t>
  </si>
  <si>
    <t>Utilizar diferentes herramientas para facilitar la apropiación del conocimiento de la entidad para difundir a sus grupos de valor.</t>
  </si>
  <si>
    <t>Se implementará un espacio / herramienta donde se involucre a la ciudadanía, donde den su opinión en cuanto a lo que conocen de TRANSMILENIO S.A y lo que les gustaría conocer</t>
  </si>
  <si>
    <t>Participar en comunidades de práctica como acción para colaborar con otras entidades para la producción y generación de datos, documentos, información, investigaciones, desarrollos tecnológicos, entre otros.</t>
  </si>
  <si>
    <t>Realizar mesa de trabajo con la Secretaría General para conocer y aprender como se participa con las demás entidades en la producción de datos e información.</t>
  </si>
  <si>
    <t>Control Interno</t>
  </si>
  <si>
    <t>Monitorear el cumplimiento de los estándares de conducta y la práctica de los principios y valores del servicio público, por parte del comité institucional de coordinación de control interno.</t>
  </si>
  <si>
    <t>Oficina de Control Interno</t>
  </si>
  <si>
    <t>Realizar  seguimiento a la apropiación de valores y principios de los servidores públicos</t>
  </si>
  <si>
    <t>Verificar que el plan anual de auditoría contempla auditorías de accesibilidad web, conforme a la norma técnica NTC 5854.</t>
  </si>
  <si>
    <t>No se va a realizar ninguna acción</t>
  </si>
  <si>
    <t>RESPUESTA OCI CORREO 18-06-2021
Se incluirá en el PAA para la vigencia 2022</t>
  </si>
  <si>
    <t>Verificar que el plan anual de auditoría contempla auditorías de gestión conforme a la norma técnica NTC 6047 de infraestructura.</t>
  </si>
  <si>
    <r>
      <t>Promover que la Alta Dirección participe en las actividades de socialización del código de integridad y principios del servicio público</t>
    </r>
    <r>
      <rPr>
        <b/>
        <sz val="10"/>
        <color indexed="8"/>
        <rFont val="SansSerif"/>
      </rPr>
      <t>. Desde el sistema de control interno efectuar su verificación.</t>
    </r>
  </si>
  <si>
    <t>RESPUESTA OCI CORREO 16-06-2021
En cuanto al punto de Promover que la Alta Dirección participe en las actividades de socialización del código de integridad y principios del servicio público.  Respetuosamente consideramos que es una actividad cuyo responsable no puede ser la Oficina de Control Interno.</t>
  </si>
  <si>
    <t>Gestionar los riesgos y controles relacionados con la fuga de capital intelectual como acción para conservar el conocimiento de los servidores públicos.</t>
  </si>
  <si>
    <t>Verificar el mapa de riesgos de gestión del proceso de gestión del talento humano y generar los controles asociados con la fuga de capital intelectual como acción para conservar el conocimiento de los servidores públicos.</t>
  </si>
  <si>
    <t xml:space="preserve">                  PLAN DE ADECUACIÓN Y SOSTENIBILIDAD DEL SISTEMA DE GESTIÓN BAJO EL REFERENTE DE MIPG - VIGENCIA 2023</t>
  </si>
  <si>
    <t>No.</t>
  </si>
  <si>
    <t>Dimensión de MIPG</t>
  </si>
  <si>
    <t>Acciones propuestas por la Entidad para la vigencia 2023</t>
  </si>
  <si>
    <t>Dependencia Responsable</t>
  </si>
  <si>
    <t>Peso programado por dimensión</t>
  </si>
  <si>
    <t>Talento Humano</t>
  </si>
  <si>
    <t xml:space="preserve">Realizar una encuesta para medir el nivel de denuncias, declaraciones y tipos de conflictos de intereses en las dependencias  </t>
  </si>
  <si>
    <t xml:space="preserve">Desarrollar talleres y/o sesiones relacionadas con temáticas que impactan el clima laboral como trabajo en equipo, conversaciones difíciles, liderazgo entre otros </t>
  </si>
  <si>
    <t>Oficina de Control Interno Disciplinario</t>
  </si>
  <si>
    <t>Planeación institucional</t>
  </si>
  <si>
    <t>Direccionamiento estratégico y planeación</t>
  </si>
  <si>
    <t>Implementar mecanismos para hacer participes a grupos de interés  en la formulación de las estrategias PAAC 2023 acorde con los lineamientos dados por las Entidades rectoras del tema</t>
  </si>
  <si>
    <t>Adelantar las actividades requeridas en el proceso de empalme derivado del cambio de gobierno de conformidad con la normativa y lineamiento que para el efecto defina la administración</t>
  </si>
  <si>
    <t>Gestión con valores para resultados</t>
  </si>
  <si>
    <t xml:space="preserve">Continuar el proceso para el cubrimiento de las vacantes vigentes en la planta de personal de TRANSMILENIO S.A. de acuerdo con los criterios definidos en el Manual de selección o nombramiento, vinculación y desvinculación y la convención colectiva vigente </t>
  </si>
  <si>
    <t>Realizar la modificación del Acuerdo de Funciones de la Direccion Técnica de Modos Alternativos y Equipamiento Complementario acorde con el concepto emitido por DASC</t>
  </si>
  <si>
    <t xml:space="preserve">Estructurar el catálogo de componentes de información recomendado por MinTIC, de acuerdo con las necesidades y requerimientos de la Entidad y levantar con las Dependencias  la información necesaria para su diligenciamiento. </t>
  </si>
  <si>
    <t>Dirección de TIC´s</t>
  </si>
  <si>
    <t>Realizar pruebas de servicios asociados al DRP definido por la Dirección de TIC, de acuerdo con los recursos disponibles.</t>
  </si>
  <si>
    <t xml:space="preserve"> Revisar en el marco del Comité de Conciliación el seguimiento a la efectividad de la política de prevención de daño antijurídico adoptada en la vigencia 2022 por esta instancia </t>
  </si>
  <si>
    <t xml:space="preserve"> Subgerencia Jurídica</t>
  </si>
  <si>
    <t>Participación ciudadana</t>
  </si>
  <si>
    <t>Realizar y/o participar en mínimo 100 actividades mensuales a nivel distrito, (reuniones comunitarias, mesas de trabajo, eventos locales, recorridos sociales u otros), a través de medios digitales tales como zoom, teams, Google meet, jitsy meet, entre otros o en escenarios presenciales para la ejecución de programas, proyectos y servicios, formuladas en la estrategia de participación ciudadana de la entidad</t>
  </si>
  <si>
    <t>Subgerencia de Atencion al usuario y Comunicaciones</t>
  </si>
  <si>
    <t>Servicio al Ciudadano</t>
  </si>
  <si>
    <t>Publicar en la página web oficial de TRANSMILENIO S.A. la traducción realizada a la lengua nativa IKU, relacionada con el sitio de información de interés. Lo anterior de acuerdo con la contratación efectuada en la vigencia 2022 de una persona nativa de la comunidad arahuaca.</t>
  </si>
  <si>
    <t xml:space="preserve">Generar un espacio de socialización al equipo de Atención al Usuario de la Entidad en atención con enfoque diferencial a personas con discapacidad auditiva, en articulación con una entidad competente del tema. </t>
  </si>
  <si>
    <t xml:space="preserve">Generar un espacio de socialización al equipo de Atención al Usuario de la Entidad en atención con enfoque diferencial a personas con discapacidad cognitiva, en articulación con una entidad competente del tema. </t>
  </si>
  <si>
    <t xml:space="preserve">Generar un espacio de sensibilización al equipo de Atención al Usuario de la Entidad en atención incluyente a apersonas mayores, con el acompañamiento de una entidad competente del tema. </t>
  </si>
  <si>
    <t>Seguimiento y evaluación de desempeño institucional</t>
  </si>
  <si>
    <t>Evaluación de resultados</t>
  </si>
  <si>
    <t>Revisar y ajustar en los casos necesarios los indicadores de gestión que se medirán durante la vigencia 2023</t>
  </si>
  <si>
    <t>Oficina Asesora de Planeación en coordinación con las dependencias</t>
  </si>
  <si>
    <t>Realizar seguimiento a los indicadores de gestión  de la Entidad y solicitar las acciones de mejora en caso de requerirse</t>
  </si>
  <si>
    <t>Presentar resultados de los indicadores y del avance del Plan de sostenibilidad de MIPG en el marco del Comité de Gestión y Desempeño Institucional</t>
  </si>
  <si>
    <t>Transparencia, acceso a la información publica y lucha contra la corrupción</t>
  </si>
  <si>
    <t>Informacion y Comunicación</t>
  </si>
  <si>
    <t>Definir e implementar un mecanismo de socialización para los servidores públicos de TRANSMILENIO S.A. sobre el contenido del link de transparencia  de la Entidad a la luz de la Resolución 1519 de 2020</t>
  </si>
  <si>
    <t>Implementar una estrategia de posicionamiento de contenido web, para el reconocimiento de la entidad en temas relacionados con la ley de Transparencia, acceso a la información pública y lucha contra la corrupción y la Resolución 1519 de 2020</t>
  </si>
  <si>
    <t>Gestion Documental</t>
  </si>
  <si>
    <t>Actualizar el Manual de Gestión Documental, adoptarlo y publicarlo en la página web</t>
  </si>
  <si>
    <t>Gestión del Conocimiento  y la Innovación</t>
  </si>
  <si>
    <t>Gestión del Conocimiento e Innovación</t>
  </si>
  <si>
    <t>Revisar y cargar información de conocimiento explícito en el módulo de Gestión del Conocimiento, con el fin de contar con el inventario actualizado del conocimiento que existe en TRANSMILENIO S.A.</t>
  </si>
  <si>
    <t>Comité de gestión del conocimiento e innovación</t>
  </si>
  <si>
    <t>Planear y ejecutar un ejercicio de innovación abierta, donde se exponga una de las problemáticas de la Entidad identificadas en el comité de Gestión del Conocimiento e Innovación y se obtengan  diferentes soluciones por parte de los participantes.</t>
  </si>
  <si>
    <t xml:space="preserve">Monitorear de manera aleatoria que la primera línea de defensa haya efectuado consultas previas en el software adquirido por la entidad, en  las listas restrictivas y vinculantes de  los oferentes de bienes y servicios al momento de iniciar o continuar un vinculo contractual con TRANSMILENIO S.A. acorde con la políticas de SARLAFT establecidas </t>
  </si>
  <si>
    <t>Verificar el funcionamiento del canal de comunicación de la entidad, en el que el personal pueda dar a conocer sus opiniones y denuncias, informe PQRS.</t>
  </si>
  <si>
    <t>Divulgar las medidas de autocontrol al interior de los procesos de la Entidad</t>
  </si>
  <si>
    <t xml:space="preserve">Realizar seguimiento a los mapas de riesgos de gestión acorde con la metodología vigente de TMSA </t>
  </si>
  <si>
    <t>Oficina Asesora de Planeación en coordinación con todas las dependencias</t>
  </si>
  <si>
    <t>Revisar y actualizar en los casos que se requiera la documentación que soporta  los procesos de la Entidad</t>
  </si>
  <si>
    <t>Todas las dependencias con apoyo de la Oficina Asesora de Planeación</t>
  </si>
  <si>
    <t>Seguimiento Enero 2023</t>
  </si>
  <si>
    <t>Programado Vs. Ejecutado por Actividad</t>
  </si>
  <si>
    <t>Avances</t>
  </si>
  <si>
    <t xml:space="preserve">Seguimiento </t>
  </si>
  <si>
    <t>Prog.</t>
  </si>
  <si>
    <t>Ejec.</t>
  </si>
  <si>
    <t xml:space="preserve">Actualizar las Políticas Antisoborno y Anticorrupción de TRANSMILENIO S.A. </t>
  </si>
  <si>
    <t>En el mes de enero del presente año,  se publicó en la pagina web de TRANSMILENIO S.A.  PAAC 2023, como una estrategia para divulgar la propuesta de dicho plan construida por la Entidad, asi mismo se aplico una encuesta para concoer los temas en que la comunidad le gustaria  que la Entidad Rindiera cuentas. En el periodo en que estuvo publicada dicho plan se recibieron aportes y/o sugerencias al mismo los cuales fueron insumo para el ajuste de dicho plan</t>
  </si>
  <si>
    <t>En el mes de enero del presente año,  se publicó en la pagina web de TRANSMILENIO S.A.  el Plan de acción, como una estrategia para divulgar la propuesta del Plan de accion construida por la Entidad y hacer  participes a los grupos de interés en la formulación de dicho documento.En el periodo en que estuvo publicada dicha herramienta no se recibieron aportes y/o sugerencias al mismo.</t>
  </si>
  <si>
    <t>Verificar y solicitar la clasificación de documentos en  el aplicativo T-DOC acorde con las TRD, dejando constancia en comunicación interna o actas del seguimiento y acuerdos realizados</t>
  </si>
  <si>
    <t>Incluir en Transmipedia cuarenta y un términos relacionados con las Tablas de Retención Documental</t>
  </si>
  <si>
    <t xml:space="preserve">Realizar una auditoría especial a la implementación y cumplimiento de norma NTC 6047 Accesibilidad al medio físico, espacios de servicio al ciudadano en la administración pública-requisitos </t>
  </si>
  <si>
    <t>Para el mes de enero de 2023 se revisaron y/o crearon 7 documentos que soportan los procesos del sistema de gestión.</t>
  </si>
  <si>
    <t>DIMENSION</t>
  </si>
  <si>
    <t>ACTIVIDADES</t>
  </si>
  <si>
    <t>Información y Comunicación</t>
  </si>
  <si>
    <t>Participación ciudadana en la gestión pública</t>
  </si>
  <si>
    <t>Transparencia acceso a la información y lucha contra la corrupción</t>
  </si>
  <si>
    <t>Diseñar una acción que involucre a los colaboradores de la Entidad relacionada con la lucha contra la corrupción</t>
  </si>
  <si>
    <t>Desarrollar un (1) taller a los responsables de las dependencias y concesionarios del Sistema, relacionado con promoción y buenas prácticas de Lenguaje Claro para la atención a la ciudadanía</t>
  </si>
  <si>
    <t>Realizar y/o participar en mínimo 120 actividades mensuales a nivel distrito, (reuniones comunitarias, mesas de trabajo, eventos locales, recorridos sociales u otros), a través de medios digitales tales como zoom, teams, google meet, jitsy meet, entre otros o en escenarios presenciales para la ejecución de programas, proyectos y servicios, formuladas en la estrategia de participación ciudadana de la entidad</t>
  </si>
  <si>
    <t xml:space="preserve">Propender por la sostenibilidad y actualización de los contenidos multimedia realizados por la Subgerencia de Atención al Usuario y Comunicaciones para sitio Web de TRANSMILENIO S. A., de forma que estén disponibles con los criterios de accesibilidad a nivel mínimo de AA en el marco de la Política de Gobierno Digital. </t>
  </si>
  <si>
    <t>Actualizar la Resolución No. 388 del 3 de julio de 2020. Por la cual se crea el Comité institucional de Gestión y Desempeño de la EMPRESA DE TRANSPORTE DEL TERCER MILENIO TRANSMILENIO S.A.</t>
  </si>
  <si>
    <t>Revisar y ajustar en los casos necesarios los indicadores de gestión que se medirán durante la vigencia 2024</t>
  </si>
  <si>
    <t>Implementar una campaña que resalte la importancia de declarar oportunamente los posibles conflictos de interés.</t>
  </si>
  <si>
    <t>Formular el plan de fortalecimiento del sistema de gestión de la Entidad bajo el referente de MIPG y hacer seguimiento al grado de avance del mismo</t>
  </si>
  <si>
    <t>Acciones propuestas por la Entidad para la vigencia 2024</t>
  </si>
  <si>
    <t xml:space="preserve">Continuar el proceso para el cubrimiento de las vacantes (profesionales, técnicos y asistenciales)  vigentes en la planta de personal de TRANSMILENIO S.A. de acuerdo con los criterios definidos en el Manual de selección o nombramiento, vinculación y desvinculación y la convención colectiva vigente </t>
  </si>
  <si>
    <t>Generar e implementar el plan de trabajo relacionado con  el Modelo de Gestión Jurídica identificando responsables y actividades pendientes a desarrollar durante la vigencia 2024 en cumplimiento de la normativa vigente</t>
  </si>
  <si>
    <t>Sensibilizar a los procesos de la Entidad sobre la formulación de los planes de mejoramiento con el fin que se atiendan las causas raíz que originaron los hallazgos.</t>
  </si>
  <si>
    <t xml:space="preserve">Actualizar el Manual de Gestión Documental  de TRANSMILENIO S.A. con las acciones y directrices que se deben seguir para las transferencias documentales secundarias al Archivo Histórico. </t>
  </si>
  <si>
    <t>Implementar una estrategia  de sensibilización y apropiación acerca de los valores del Código de Integridad.</t>
  </si>
  <si>
    <t>Presentar resultados de los indicadores y del avance del Plan de fortalecimiento del Sistema de gestión de la Entidad bajo el referente de MIPG en el marco del Comité de Gestión y Desempeño Institucional</t>
  </si>
  <si>
    <t>Solicitar a los abogados de la Subgerencia Jurídica que funjan como apoderados de procesos judiciales en la entidad, acreditar que se encuentran registrados en la Comunidad Jurídica del Conocimiento de la ANDJE</t>
  </si>
  <si>
    <t xml:space="preserve"> Actualizar la documentación que soporta los procesos del modelo de operación acorde con las necesidades y dinámicas de TRANSMILENIO S.A.</t>
  </si>
  <si>
    <t>Crear en el portal de datos abiertos de TRANSMILENIO S.A. un espacio que permita conocer el nivel de satisfacción de los usuarios sobre los datos publicados por la Entidad</t>
  </si>
  <si>
    <t>Actualizar el plan de recuperación de desastres de la infraestructura tecnológica gestionada por la Dirección de TIC</t>
  </si>
  <si>
    <t>Desarrollar actividades encaminadas al uso y apropiación de las herramientas de gestión del conocimiento e innovación y evaluar su implementación.</t>
  </si>
  <si>
    <t>Comité de Gestión del Conocimiento</t>
  </si>
  <si>
    <t>Actualizar la plataforma estratégica de la entidad acorde con el nuevo Plan de Desarrollo  y realizar su divulgación en todos los niveles organizacionales de la Entidad</t>
  </si>
  <si>
    <t>Talento humano</t>
  </si>
  <si>
    <t>Direccionamiento Estratégico y Planeación</t>
  </si>
  <si>
    <t>Gestión con Valores para Resultados</t>
  </si>
  <si>
    <t>Dimension</t>
  </si>
  <si>
    <t>Evaluación de Resultados</t>
  </si>
  <si>
    <t>Gestión del conocimiento y la innovación</t>
  </si>
  <si>
    <t>Solicitar a los abogados de la Subgerencia Jurídica en el componente de Defensa Judicial (personal de planta) que tengan a cargo procesos judiciales como apoderados de la entidad acreditar que se han certificado al menos en dos cursos virtuales realizados ante la Comunidad Jurídica del Conocimiento dentro del período anual.</t>
  </si>
  <si>
    <t>Dirección Corporativa
 y
Oficina de Control Interno Disciplinario</t>
  </si>
  <si>
    <t>Dirección Corporativa
y 
Oficina de Control Interno Disciplinario</t>
  </si>
  <si>
    <t>Oficina  de Control Disciplinario Interno
y
Subgerencia Jurídica
y
Oficina Asesora de Planeación</t>
  </si>
  <si>
    <t xml:space="preserve">  </t>
  </si>
  <si>
    <t xml:space="preserve">Seguimiento  a los mapas de riesgos de gestión acorde con la metodología vigente de TRANSMILENIO S.A. </t>
  </si>
  <si>
    <t xml:space="preserve">Revisar y en caso necesario ajustar los mapas de riesgos de gestión acorde con la metodología vigente de TRANSMILENIO S.A. </t>
  </si>
  <si>
    <t>Peso programado por actividad</t>
  </si>
  <si>
    <t xml:space="preserve">Implementar el Modelo de Gestión de Proyectos de TI para la Dirección de TIC, de acuerdo con los lineamientos del Marco de Referencia de Arquitectura Empresarial de MinTIC </t>
  </si>
  <si>
    <t>Desarrollar un ejercicio de innovación abierta a partir de una de las problemáticas o retos de la Entidad.</t>
  </si>
  <si>
    <t>Diseñar e implementar una estrategia para realizar un recorrido sobre la historia documental de TRANSMILENIO S.A., con sus publicaciones más relevantes durante el tiempo.</t>
  </si>
  <si>
    <t xml:space="preserve">   PLAN DE FORTALECIMIENTO DEL SISTEMA DE GESTIÓN BAJO EL REFERENTE DE MIPG - 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</si>
</sst>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8">
    <font>
      <sz val="10"/>
      <name val="Arial"/>
    </font>
    <font>
      <sz val="10"/>
      <name val="Arial"/>
      <family val="2"/>
    </font>
    <font>
      <sz val="16"/>
      <name val="Arial"/>
      <family val="2"/>
    </font>
    <font>
      <b/>
      <sz val="20"/>
      <name val="Arial"/>
      <family val="2"/>
    </font>
    <font>
      <b/>
      <sz val="16"/>
      <name val="Arial"/>
      <family val="2"/>
    </font>
    <font>
      <b/>
      <sz val="11"/>
      <color theme="1"/>
      <name val="Calibri"/>
      <family val="2"/>
      <scheme val="minor"/>
    </font>
    <font>
      <b/>
      <sz val="16"/>
      <color theme="1"/>
      <name val="Calibri"/>
      <family val="2"/>
      <scheme val="minor"/>
    </font>
    <font>
      <b/>
      <sz val="16"/>
      <color theme="1"/>
      <name val="Arial"/>
      <family val="2"/>
    </font>
    <font>
      <b/>
      <sz val="18"/>
      <color theme="1"/>
      <name val="Arial"/>
      <family val="2"/>
    </font>
    <font>
      <b/>
      <sz val="20"/>
      <color theme="1"/>
      <name val="Arial"/>
      <family val="2"/>
    </font>
    <font>
      <b/>
      <sz val="48"/>
      <color theme="1"/>
      <name val="Calibri"/>
      <family val="2"/>
      <scheme val="minor"/>
    </font>
    <font>
      <sz val="16"/>
      <color theme="1"/>
      <name val="Arial"/>
      <family val="2"/>
    </font>
    <font>
      <sz val="10"/>
      <color indexed="72"/>
      <name val="SansSerif"/>
    </font>
    <font>
      <b/>
      <sz val="10"/>
      <color indexed="72"/>
      <name val="SansSerif"/>
    </font>
    <font>
      <b/>
      <sz val="10"/>
      <color indexed="8"/>
      <name val="SansSerif"/>
    </font>
    <font>
      <b/>
      <u/>
      <sz val="10"/>
      <name val="SansSerif"/>
    </font>
    <font>
      <sz val="10"/>
      <name val="SansSerif"/>
    </font>
    <font>
      <b/>
      <sz val="10"/>
      <color theme="1"/>
      <name val="SansSerif"/>
    </font>
    <font>
      <b/>
      <sz val="10"/>
      <color indexed="53"/>
      <name val="SansSerif"/>
    </font>
    <font>
      <sz val="22"/>
      <name val="Arial"/>
      <family val="2"/>
    </font>
    <font>
      <b/>
      <sz val="22"/>
      <color indexed="53"/>
      <name val="SansSerif"/>
    </font>
    <font>
      <sz val="14"/>
      <name val="Arial"/>
      <family val="2"/>
    </font>
    <font>
      <sz val="8"/>
      <name val="Arial"/>
      <family val="2"/>
    </font>
    <font>
      <b/>
      <sz val="14"/>
      <name val="Arial"/>
      <family val="2"/>
    </font>
    <font>
      <b/>
      <sz val="10"/>
      <name val="Arial"/>
      <family val="2"/>
    </font>
    <font>
      <sz val="16"/>
      <color rgb="FF000000"/>
      <name val="Arial"/>
      <family val="2"/>
    </font>
    <font>
      <b/>
      <sz val="16"/>
      <color rgb="FFFF0000"/>
      <name val="Arial"/>
      <family val="2"/>
    </font>
    <font>
      <b/>
      <sz val="36"/>
      <color theme="1"/>
      <name val="Calibri"/>
      <family val="2"/>
      <scheme val="minor"/>
    </font>
  </fonts>
  <fills count="11">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indexed="9"/>
        <bgColor indexed="64"/>
      </patternFill>
    </fill>
    <fill>
      <patternFill patternType="solid">
        <fgColor theme="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39997558519241921"/>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medium">
        <color indexed="64"/>
      </right>
      <top/>
      <bottom/>
      <diagonal/>
    </border>
    <border>
      <left style="thin">
        <color indexed="64"/>
      </left>
      <right/>
      <top style="thin">
        <color indexed="64"/>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bottom/>
      <diagonal/>
    </border>
    <border>
      <left/>
      <right style="medium">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dashed">
        <color indexed="64"/>
      </top>
      <bottom style="thin">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bottom style="dashed">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pplyNumberFormat="0" applyFont="0" applyFill="0" applyBorder="0" applyAlignment="0" applyProtection="0"/>
  </cellStyleXfs>
  <cellXfs count="259">
    <xf numFmtId="0" fontId="0" fillId="0" borderId="0" xfId="0" applyNumberFormat="1" applyFont="1" applyFill="1" applyBorder="1" applyAlignment="1"/>
    <xf numFmtId="0" fontId="0" fillId="0" borderId="0" xfId="0"/>
    <xf numFmtId="0" fontId="5" fillId="0" borderId="0" xfId="0" applyFont="1"/>
    <xf numFmtId="0" fontId="6" fillId="0" borderId="0" xfId="0" applyFont="1"/>
    <xf numFmtId="0" fontId="2" fillId="0" borderId="0" xfId="0" applyFont="1"/>
    <xf numFmtId="0" fontId="1" fillId="0" borderId="0" xfId="0" applyNumberFormat="1" applyFont="1" applyFill="1" applyBorder="1" applyAlignment="1"/>
    <xf numFmtId="0" fontId="1" fillId="0" borderId="0" xfId="0" applyNumberFormat="1" applyFont="1" applyFill="1" applyBorder="1" applyAlignment="1">
      <alignment horizontal="justify"/>
    </xf>
    <xf numFmtId="0" fontId="1" fillId="4" borderId="1" xfId="0" applyNumberFormat="1" applyFont="1" applyFill="1" applyBorder="1" applyAlignment="1">
      <alignment horizontal="justify" vertical="center"/>
    </xf>
    <xf numFmtId="0" fontId="12" fillId="0" borderId="1"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justify" vertical="center" wrapText="1"/>
    </xf>
    <xf numFmtId="0" fontId="13" fillId="0" borderId="5" xfId="0" applyNumberFormat="1" applyFont="1" applyFill="1" applyBorder="1" applyAlignment="1" applyProtection="1">
      <alignment horizontal="center" vertical="center" wrapText="1"/>
    </xf>
    <xf numFmtId="0" fontId="1" fillId="3" borderId="0" xfId="0" applyNumberFormat="1" applyFont="1" applyFill="1" applyBorder="1" applyAlignment="1"/>
    <xf numFmtId="0" fontId="12" fillId="3" borderId="1" xfId="0" applyNumberFormat="1" applyFont="1" applyFill="1" applyBorder="1" applyAlignment="1" applyProtection="1">
      <alignment horizontal="center" vertical="center" wrapText="1"/>
    </xf>
    <xf numFmtId="0" fontId="12" fillId="3" borderId="3" xfId="0" applyNumberFormat="1" applyFont="1" applyFill="1" applyBorder="1" applyAlignment="1" applyProtection="1">
      <alignment horizontal="center" vertical="center" wrapText="1"/>
    </xf>
    <xf numFmtId="0" fontId="12" fillId="3" borderId="3" xfId="0" applyNumberFormat="1" applyFont="1" applyFill="1" applyBorder="1" applyAlignment="1" applyProtection="1">
      <alignment horizontal="justify" vertical="center" wrapText="1"/>
    </xf>
    <xf numFmtId="0" fontId="12" fillId="0" borderId="6" xfId="0" applyFont="1" applyBorder="1" applyAlignment="1">
      <alignment horizontal="justify" vertical="center" wrapText="1"/>
    </xf>
    <xf numFmtId="0" fontId="16" fillId="4" borderId="1" xfId="0" applyNumberFormat="1" applyFont="1" applyFill="1" applyBorder="1" applyAlignment="1" applyProtection="1">
      <alignment horizontal="justify" vertical="center" wrapText="1"/>
    </xf>
    <xf numFmtId="0" fontId="17" fillId="4" borderId="1" xfId="0" applyNumberFormat="1" applyFont="1" applyFill="1" applyBorder="1" applyAlignment="1" applyProtection="1">
      <alignment horizontal="center" vertical="center" wrapText="1"/>
    </xf>
    <xf numFmtId="0" fontId="17" fillId="4" borderId="9" xfId="0" applyNumberFormat="1" applyFont="1" applyFill="1" applyBorder="1" applyAlignment="1" applyProtection="1">
      <alignment horizontal="center" vertical="center" wrapText="1"/>
    </xf>
    <xf numFmtId="0" fontId="18" fillId="0" borderId="8" xfId="0" applyNumberFormat="1" applyFont="1" applyFill="1" applyBorder="1" applyAlignment="1" applyProtection="1">
      <alignment horizontal="center" vertical="center" wrapText="1"/>
    </xf>
    <xf numFmtId="0" fontId="18" fillId="0" borderId="5" xfId="0" applyNumberFormat="1" applyFont="1" applyFill="1" applyBorder="1" applyAlignment="1" applyProtection="1">
      <alignment horizontal="justify" vertical="center" wrapText="1"/>
    </xf>
    <xf numFmtId="0" fontId="18" fillId="0" borderId="5" xfId="0" applyNumberFormat="1" applyFont="1" applyFill="1" applyBorder="1" applyAlignment="1" applyProtection="1">
      <alignment horizontal="center" vertical="center" wrapText="1"/>
    </xf>
    <xf numFmtId="0" fontId="1" fillId="4" borderId="1" xfId="0" applyNumberFormat="1" applyFont="1" applyFill="1" applyBorder="1" applyAlignment="1">
      <alignment horizontal="justify" vertical="center" wrapText="1"/>
    </xf>
    <xf numFmtId="0" fontId="12" fillId="0" borderId="0" xfId="0" applyNumberFormat="1" applyFont="1" applyFill="1" applyBorder="1" applyAlignment="1" applyProtection="1">
      <alignment horizontal="center" vertical="center" wrapText="1"/>
    </xf>
    <xf numFmtId="0" fontId="12" fillId="3" borderId="0" xfId="0" applyNumberFormat="1" applyFont="1" applyFill="1" applyBorder="1" applyAlignment="1" applyProtection="1">
      <alignment horizontal="center" vertical="center" wrapText="1"/>
    </xf>
    <xf numFmtId="0" fontId="3" fillId="0" borderId="0" xfId="0" applyNumberFormat="1" applyFont="1" applyFill="1" applyBorder="1" applyAlignment="1"/>
    <xf numFmtId="0" fontId="0" fillId="3" borderId="0" xfId="0" applyNumberFormat="1" applyFont="1" applyFill="1" applyBorder="1" applyAlignment="1"/>
    <xf numFmtId="0" fontId="6" fillId="0" borderId="0" xfId="0" applyFont="1" applyAlignment="1">
      <alignment horizontal="center"/>
    </xf>
    <xf numFmtId="10" fontId="4" fillId="2" borderId="22" xfId="0" applyNumberFormat="1" applyFont="1" applyFill="1" applyBorder="1" applyAlignment="1">
      <alignment horizontal="center" vertical="center"/>
    </xf>
    <xf numFmtId="10" fontId="4" fillId="2" borderId="20" xfId="0" applyNumberFormat="1" applyFont="1" applyFill="1" applyBorder="1" applyAlignment="1">
      <alignment horizontal="center" vertical="center"/>
    </xf>
    <xf numFmtId="0" fontId="0" fillId="0" borderId="0" xfId="0" applyNumberFormat="1" applyFont="1" applyFill="1" applyBorder="1" applyAlignment="1">
      <alignment horizontal="center"/>
    </xf>
    <xf numFmtId="0" fontId="5" fillId="7" borderId="40" xfId="0" applyFont="1" applyFill="1" applyBorder="1"/>
    <xf numFmtId="0" fontId="10" fillId="7" borderId="41"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0" fillId="0" borderId="0" xfId="0" applyNumberFormat="1" applyFont="1" applyFill="1" applyBorder="1" applyAlignment="1">
      <alignment horizontal="center" vertical="center"/>
    </xf>
    <xf numFmtId="0" fontId="24" fillId="0" borderId="0" xfId="0" applyNumberFormat="1" applyFont="1" applyFill="1" applyBorder="1" applyAlignment="1">
      <alignment horizontal="center" vertical="center"/>
    </xf>
    <xf numFmtId="0" fontId="24" fillId="9" borderId="0" xfId="0" applyNumberFormat="1" applyFont="1" applyFill="1" applyBorder="1" applyAlignment="1">
      <alignment horizontal="center" vertical="center"/>
    </xf>
    <xf numFmtId="0" fontId="0" fillId="9" borderId="0" xfId="0" applyNumberFormat="1" applyFont="1" applyFill="1" applyBorder="1" applyAlignment="1">
      <alignment horizontal="center" vertical="center"/>
    </xf>
    <xf numFmtId="10" fontId="4" fillId="2" borderId="24" xfId="0" applyNumberFormat="1" applyFont="1" applyFill="1" applyBorder="1" applyAlignment="1">
      <alignment horizontal="center" vertical="center"/>
    </xf>
    <xf numFmtId="0" fontId="21" fillId="0" borderId="25" xfId="0" applyNumberFormat="1" applyFont="1" applyFill="1" applyBorder="1" applyAlignment="1">
      <alignment horizontal="justify" vertical="center"/>
    </xf>
    <xf numFmtId="0" fontId="8" fillId="0" borderId="52" xfId="0" applyFont="1" applyFill="1" applyBorder="1" applyAlignment="1">
      <alignment horizontal="center" vertical="center" wrapText="1"/>
    </xf>
    <xf numFmtId="17" fontId="8" fillId="0" borderId="46" xfId="0" applyNumberFormat="1" applyFont="1" applyFill="1" applyBorder="1" applyAlignment="1">
      <alignment horizontal="center" vertical="center" wrapText="1"/>
    </xf>
    <xf numFmtId="17" fontId="8" fillId="0" borderId="13" xfId="0" applyNumberFormat="1" applyFont="1" applyFill="1" applyBorder="1" applyAlignment="1">
      <alignment horizontal="center" vertical="center" wrapText="1"/>
    </xf>
    <xf numFmtId="17" fontId="8" fillId="0" borderId="36" xfId="0" applyNumberFormat="1" applyFont="1" applyFill="1" applyBorder="1" applyAlignment="1">
      <alignment horizontal="center" vertical="center" wrapText="1"/>
    </xf>
    <xf numFmtId="10" fontId="9" fillId="2" borderId="53" xfId="0" applyNumberFormat="1" applyFont="1" applyFill="1" applyBorder="1" applyAlignment="1">
      <alignment horizontal="center" vertical="center" wrapText="1"/>
    </xf>
    <xf numFmtId="10" fontId="4" fillId="2" borderId="53" xfId="0" applyNumberFormat="1" applyFont="1" applyFill="1" applyBorder="1" applyAlignment="1">
      <alignment horizontal="center" vertical="center"/>
    </xf>
    <xf numFmtId="10" fontId="9" fillId="2" borderId="1" xfId="0" applyNumberFormat="1" applyFont="1" applyFill="1" applyBorder="1" applyAlignment="1">
      <alignment horizontal="center" vertical="center" wrapText="1"/>
    </xf>
    <xf numFmtId="10" fontId="4" fillId="2" borderId="1" xfId="0" applyNumberFormat="1" applyFont="1" applyFill="1" applyBorder="1" applyAlignment="1">
      <alignment horizontal="center" vertical="center"/>
    </xf>
    <xf numFmtId="10" fontId="4" fillId="2" borderId="33" xfId="0" applyNumberFormat="1" applyFont="1" applyFill="1" applyBorder="1" applyAlignment="1">
      <alignment horizontal="center" vertical="center"/>
    </xf>
    <xf numFmtId="10" fontId="4" fillId="2" borderId="34" xfId="0" applyNumberFormat="1" applyFont="1" applyFill="1" applyBorder="1" applyAlignment="1">
      <alignment horizontal="center" vertical="center"/>
    </xf>
    <xf numFmtId="9" fontId="4" fillId="2" borderId="20" xfId="0" applyNumberFormat="1" applyFont="1" applyFill="1" applyBorder="1" applyAlignment="1">
      <alignment horizontal="center" vertical="center"/>
    </xf>
    <xf numFmtId="9" fontId="4" fillId="2" borderId="26" xfId="0" applyNumberFormat="1" applyFont="1" applyFill="1" applyBorder="1" applyAlignment="1">
      <alignment horizontal="center" vertical="center"/>
    </xf>
    <xf numFmtId="10" fontId="4" fillId="2" borderId="11" xfId="0" applyNumberFormat="1" applyFont="1" applyFill="1" applyBorder="1" applyAlignment="1">
      <alignment horizontal="center" vertical="center"/>
    </xf>
    <xf numFmtId="10" fontId="4" fillId="2" borderId="54" xfId="0" applyNumberFormat="1" applyFont="1" applyFill="1" applyBorder="1" applyAlignment="1">
      <alignment horizontal="center" vertical="center"/>
    </xf>
    <xf numFmtId="10" fontId="4" fillId="2" borderId="55" xfId="0" applyNumberFormat="1" applyFont="1" applyFill="1" applyBorder="1" applyAlignment="1">
      <alignment horizontal="center" vertical="center"/>
    </xf>
    <xf numFmtId="10" fontId="4" fillId="2" borderId="57" xfId="0" applyNumberFormat="1" applyFont="1" applyFill="1" applyBorder="1" applyAlignment="1">
      <alignment horizontal="center" vertical="center"/>
    </xf>
    <xf numFmtId="10" fontId="4" fillId="2" borderId="58" xfId="0" applyNumberFormat="1" applyFont="1" applyFill="1" applyBorder="1" applyAlignment="1">
      <alignment horizontal="center" vertical="center"/>
    </xf>
    <xf numFmtId="10" fontId="4" fillId="2" borderId="49" xfId="0" applyNumberFormat="1" applyFont="1" applyFill="1" applyBorder="1" applyAlignment="1">
      <alignment horizontal="center" vertical="center"/>
    </xf>
    <xf numFmtId="10" fontId="4" fillId="2" borderId="48" xfId="0" applyNumberFormat="1" applyFont="1" applyFill="1" applyBorder="1" applyAlignment="1">
      <alignment horizontal="center" vertical="center"/>
    </xf>
    <xf numFmtId="10" fontId="4" fillId="2" borderId="59" xfId="0" applyNumberFormat="1" applyFont="1" applyFill="1" applyBorder="1" applyAlignment="1">
      <alignment horizontal="center" vertical="center"/>
    </xf>
    <xf numFmtId="17" fontId="8" fillId="8" borderId="29" xfId="0" applyNumberFormat="1" applyFont="1" applyFill="1" applyBorder="1" applyAlignment="1">
      <alignment horizontal="center" vertical="center" wrapText="1"/>
    </xf>
    <xf numFmtId="17" fontId="8" fillId="8" borderId="38" xfId="0" applyNumberFormat="1" applyFont="1" applyFill="1" applyBorder="1" applyAlignment="1">
      <alignment horizontal="center" vertical="center" wrapText="1"/>
    </xf>
    <xf numFmtId="10" fontId="4" fillId="2" borderId="60" xfId="0" applyNumberFormat="1" applyFont="1" applyFill="1" applyBorder="1" applyAlignment="1">
      <alignment horizontal="center" vertical="center"/>
    </xf>
    <xf numFmtId="10" fontId="4" fillId="2" borderId="61" xfId="0" applyNumberFormat="1" applyFont="1" applyFill="1" applyBorder="1" applyAlignment="1">
      <alignment horizontal="center" vertical="center"/>
    </xf>
    <xf numFmtId="10" fontId="4" fillId="2" borderId="64" xfId="0" applyNumberFormat="1" applyFont="1" applyFill="1" applyBorder="1" applyAlignment="1">
      <alignment horizontal="center" vertical="center"/>
    </xf>
    <xf numFmtId="10" fontId="4" fillId="2" borderId="26" xfId="0" applyNumberFormat="1" applyFont="1" applyFill="1" applyBorder="1" applyAlignment="1">
      <alignment horizontal="center" vertical="center"/>
    </xf>
    <xf numFmtId="10" fontId="4" fillId="2" borderId="66" xfId="0" applyNumberFormat="1" applyFont="1" applyFill="1" applyBorder="1" applyAlignment="1">
      <alignment horizontal="center" vertical="center"/>
    </xf>
    <xf numFmtId="10" fontId="9" fillId="10" borderId="15" xfId="0" applyNumberFormat="1" applyFont="1" applyFill="1" applyBorder="1" applyAlignment="1">
      <alignment horizontal="center" vertical="center" wrapText="1"/>
    </xf>
    <xf numFmtId="10" fontId="3" fillId="10" borderId="18" xfId="0" applyNumberFormat="1" applyFont="1" applyFill="1" applyBorder="1" applyAlignment="1">
      <alignment vertical="center"/>
    </xf>
    <xf numFmtId="10" fontId="9" fillId="10" borderId="1" xfId="0" applyNumberFormat="1" applyFont="1" applyFill="1" applyBorder="1" applyAlignment="1">
      <alignment horizontal="center" vertical="center" wrapText="1"/>
    </xf>
    <xf numFmtId="10" fontId="4" fillId="10" borderId="1" xfId="0" applyNumberFormat="1" applyFont="1" applyFill="1" applyBorder="1" applyAlignment="1">
      <alignment horizontal="center" vertical="center"/>
    </xf>
    <xf numFmtId="10" fontId="4" fillId="10" borderId="61" xfId="0" applyNumberFormat="1" applyFont="1" applyFill="1" applyBorder="1" applyAlignment="1">
      <alignment horizontal="center" vertical="center"/>
    </xf>
    <xf numFmtId="10" fontId="9" fillId="10" borderId="47" xfId="0" applyNumberFormat="1" applyFont="1" applyFill="1" applyBorder="1" applyAlignment="1">
      <alignment horizontal="center" vertical="center" wrapText="1"/>
    </xf>
    <xf numFmtId="10" fontId="4" fillId="10" borderId="47" xfId="0" applyNumberFormat="1" applyFont="1" applyFill="1" applyBorder="1" applyAlignment="1">
      <alignment horizontal="center" vertical="center"/>
    </xf>
    <xf numFmtId="10" fontId="4" fillId="10" borderId="62" xfId="0" applyNumberFormat="1" applyFont="1" applyFill="1" applyBorder="1" applyAlignment="1">
      <alignment horizontal="center" vertical="center"/>
    </xf>
    <xf numFmtId="10" fontId="4" fillId="10" borderId="48" xfId="0" applyNumberFormat="1" applyFont="1" applyFill="1" applyBorder="1" applyAlignment="1">
      <alignment horizontal="center" vertical="center"/>
    </xf>
    <xf numFmtId="10" fontId="4" fillId="10" borderId="50" xfId="0" applyNumberFormat="1" applyFont="1" applyFill="1" applyBorder="1" applyAlignment="1">
      <alignment horizontal="center" vertical="center"/>
    </xf>
    <xf numFmtId="10" fontId="4" fillId="10" borderId="56" xfId="0" applyNumberFormat="1" applyFont="1" applyFill="1" applyBorder="1" applyAlignment="1">
      <alignment horizontal="center" vertical="center"/>
    </xf>
    <xf numFmtId="10" fontId="4" fillId="10" borderId="23" xfId="0" applyNumberFormat="1" applyFont="1" applyFill="1" applyBorder="1" applyAlignment="1">
      <alignment horizontal="center" vertical="center"/>
    </xf>
    <xf numFmtId="10" fontId="4" fillId="10" borderId="11" xfId="0" applyNumberFormat="1" applyFont="1" applyFill="1" applyBorder="1" applyAlignment="1">
      <alignment horizontal="center" vertical="center"/>
    </xf>
    <xf numFmtId="10" fontId="4" fillId="10" borderId="65" xfId="0" applyNumberFormat="1" applyFont="1" applyFill="1" applyBorder="1" applyAlignment="1">
      <alignment horizontal="center" vertical="center"/>
    </xf>
    <xf numFmtId="10" fontId="4" fillId="10" borderId="28" xfId="0" applyNumberFormat="1" applyFont="1" applyFill="1" applyBorder="1" applyAlignment="1">
      <alignment horizontal="center" vertical="center"/>
    </xf>
    <xf numFmtId="10" fontId="4" fillId="10" borderId="63" xfId="0" applyNumberFormat="1" applyFont="1" applyFill="1" applyBorder="1" applyAlignment="1">
      <alignment horizontal="center" vertical="center"/>
    </xf>
    <xf numFmtId="10" fontId="4" fillId="10" borderId="31" xfId="0" applyNumberFormat="1" applyFont="1" applyFill="1" applyBorder="1" applyAlignment="1">
      <alignment horizontal="center" vertical="center"/>
    </xf>
    <xf numFmtId="10" fontId="4" fillId="10" borderId="10" xfId="0" applyNumberFormat="1" applyFont="1" applyFill="1" applyBorder="1" applyAlignment="1">
      <alignment horizontal="center" vertical="center"/>
    </xf>
    <xf numFmtId="10" fontId="4" fillId="10" borderId="12" xfId="0" applyNumberFormat="1" applyFont="1" applyFill="1" applyBorder="1" applyAlignment="1">
      <alignment horizontal="center" vertical="center"/>
    </xf>
    <xf numFmtId="10" fontId="4" fillId="10" borderId="51" xfId="0" applyNumberFormat="1" applyFont="1" applyFill="1" applyBorder="1" applyAlignment="1">
      <alignment horizontal="center" vertical="center"/>
    </xf>
    <xf numFmtId="10" fontId="4" fillId="10" borderId="30" xfId="0" applyNumberFormat="1" applyFont="1" applyFill="1" applyBorder="1" applyAlignment="1">
      <alignment horizontal="center" vertical="center"/>
    </xf>
    <xf numFmtId="10" fontId="4" fillId="10" borderId="16" xfId="0" applyNumberFormat="1" applyFont="1" applyFill="1" applyBorder="1" applyAlignment="1">
      <alignment horizontal="center" vertical="center"/>
    </xf>
    <xf numFmtId="10" fontId="4" fillId="10" borderId="17" xfId="0" applyNumberFormat="1" applyFont="1" applyFill="1" applyBorder="1" applyAlignment="1">
      <alignment horizontal="center" vertical="center"/>
    </xf>
    <xf numFmtId="9" fontId="4" fillId="10" borderId="16" xfId="0" applyNumberFormat="1" applyFont="1" applyFill="1" applyBorder="1" applyAlignment="1">
      <alignment horizontal="center" vertical="center"/>
    </xf>
    <xf numFmtId="9" fontId="4" fillId="10" borderId="17" xfId="0" applyNumberFormat="1" applyFont="1" applyFill="1" applyBorder="1" applyAlignment="1">
      <alignment horizontal="center" vertical="center"/>
    </xf>
    <xf numFmtId="10" fontId="4" fillId="10" borderId="67" xfId="0" applyNumberFormat="1" applyFont="1" applyFill="1" applyBorder="1" applyAlignment="1">
      <alignment horizontal="center" vertical="center"/>
    </xf>
    <xf numFmtId="10" fontId="4" fillId="10" borderId="68" xfId="0" applyNumberFormat="1" applyFont="1" applyFill="1" applyBorder="1" applyAlignment="1">
      <alignment horizontal="center" vertical="center"/>
    </xf>
    <xf numFmtId="10" fontId="4" fillId="2" borderId="42" xfId="0" applyNumberFormat="1" applyFont="1" applyFill="1" applyBorder="1" applyAlignment="1">
      <alignment horizontal="center" vertical="center"/>
    </xf>
    <xf numFmtId="10" fontId="4" fillId="2" borderId="45" xfId="0" applyNumberFormat="1" applyFont="1" applyFill="1" applyBorder="1" applyAlignment="1">
      <alignment horizontal="center" vertical="center"/>
    </xf>
    <xf numFmtId="0" fontId="5" fillId="0" borderId="0" xfId="0" applyFont="1" applyFill="1" applyBorder="1"/>
    <xf numFmtId="10" fontId="4" fillId="10" borderId="45" xfId="0" applyNumberFormat="1" applyFont="1" applyFill="1" applyBorder="1" applyAlignment="1">
      <alignment horizontal="center" vertical="center"/>
    </xf>
    <xf numFmtId="10" fontId="4" fillId="10" borderId="43" xfId="0" applyNumberFormat="1" applyFont="1" applyFill="1" applyBorder="1" applyAlignment="1">
      <alignment horizontal="center" vertical="center"/>
    </xf>
    <xf numFmtId="10" fontId="9" fillId="6" borderId="72" xfId="0" applyNumberFormat="1" applyFont="1" applyFill="1" applyBorder="1" applyAlignment="1">
      <alignment horizontal="center" vertical="center" wrapText="1"/>
    </xf>
    <xf numFmtId="10" fontId="3" fillId="6" borderId="0" xfId="0" applyNumberFormat="1" applyFont="1" applyFill="1" applyBorder="1" applyAlignment="1">
      <alignment vertical="center"/>
    </xf>
    <xf numFmtId="10" fontId="4" fillId="2" borderId="73" xfId="0" applyNumberFormat="1" applyFont="1" applyFill="1" applyBorder="1" applyAlignment="1">
      <alignment horizontal="center" vertical="center"/>
    </xf>
    <xf numFmtId="10" fontId="4" fillId="10" borderId="44" xfId="0" applyNumberFormat="1" applyFont="1" applyFill="1" applyBorder="1" applyAlignment="1">
      <alignment horizontal="center" vertical="center"/>
    </xf>
    <xf numFmtId="10" fontId="4" fillId="2" borderId="74" xfId="0" applyNumberFormat="1" applyFont="1" applyFill="1" applyBorder="1" applyAlignment="1">
      <alignment horizontal="center" vertical="center"/>
    </xf>
    <xf numFmtId="10" fontId="4" fillId="10" borderId="25" xfId="0" applyNumberFormat="1" applyFont="1" applyFill="1" applyBorder="1" applyAlignment="1">
      <alignment horizontal="center" vertical="center"/>
    </xf>
    <xf numFmtId="10" fontId="4" fillId="2" borderId="75" xfId="0" applyNumberFormat="1" applyFont="1" applyFill="1" applyBorder="1" applyAlignment="1">
      <alignment horizontal="center" vertical="center"/>
    </xf>
    <xf numFmtId="10" fontId="4" fillId="10" borderId="21"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xf>
    <xf numFmtId="10" fontId="4" fillId="2" borderId="1" xfId="0" applyNumberFormat="1" applyFont="1" applyFill="1" applyBorder="1" applyAlignment="1">
      <alignment horizontal="center" vertical="center"/>
    </xf>
    <xf numFmtId="10" fontId="26" fillId="2" borderId="1" xfId="0" applyNumberFormat="1" applyFont="1" applyFill="1" applyBorder="1" applyAlignment="1">
      <alignment horizontal="center" vertical="center"/>
    </xf>
    <xf numFmtId="10" fontId="26" fillId="2" borderId="45" xfId="0" applyNumberFormat="1" applyFont="1" applyFill="1" applyBorder="1" applyAlignment="1">
      <alignment horizontal="center" vertical="center"/>
    </xf>
    <xf numFmtId="164" fontId="4" fillId="2" borderId="45" xfId="0" applyNumberFormat="1" applyFont="1" applyFill="1" applyBorder="1" applyAlignment="1">
      <alignment horizontal="center" vertical="center"/>
    </xf>
    <xf numFmtId="10" fontId="4" fillId="2" borderId="47" xfId="0" applyNumberFormat="1" applyFont="1" applyFill="1" applyBorder="1" applyAlignment="1">
      <alignment horizontal="center" vertical="center"/>
    </xf>
    <xf numFmtId="10" fontId="4" fillId="2" borderId="43" xfId="0" applyNumberFormat="1" applyFont="1" applyFill="1" applyBorder="1" applyAlignment="1">
      <alignment horizontal="center" vertical="center"/>
    </xf>
    <xf numFmtId="0" fontId="7" fillId="0" borderId="76" xfId="0" applyFont="1" applyFill="1" applyBorder="1" applyAlignment="1">
      <alignment horizontal="center" vertical="center" wrapText="1"/>
    </xf>
    <xf numFmtId="0" fontId="8" fillId="7" borderId="77" xfId="0" applyFont="1" applyFill="1" applyBorder="1" applyAlignment="1">
      <alignment horizontal="center" vertical="center" wrapText="1"/>
    </xf>
    <xf numFmtId="0" fontId="8" fillId="7" borderId="78" xfId="0" applyFont="1" applyFill="1" applyBorder="1" applyAlignment="1">
      <alignment horizontal="center" vertical="center" wrapText="1"/>
    </xf>
    <xf numFmtId="17" fontId="8" fillId="7" borderId="78" xfId="0" applyNumberFormat="1" applyFont="1" applyFill="1" applyBorder="1" applyAlignment="1">
      <alignment horizontal="center" vertical="center" wrapText="1"/>
    </xf>
    <xf numFmtId="17" fontId="8" fillId="7" borderId="79" xfId="0" applyNumberFormat="1"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5"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7" fillId="0" borderId="15" xfId="0" applyFont="1" applyFill="1" applyBorder="1" applyAlignment="1">
      <alignment horizontal="center" vertical="center" wrapText="1"/>
    </xf>
    <xf numFmtId="10" fontId="7" fillId="2" borderId="1" xfId="0" applyNumberFormat="1" applyFont="1" applyFill="1" applyBorder="1" applyAlignment="1">
      <alignment horizontal="center" vertical="center" wrapText="1"/>
    </xf>
    <xf numFmtId="10" fontId="7" fillId="2" borderId="2" xfId="0" applyNumberFormat="1" applyFont="1" applyFill="1" applyBorder="1" applyAlignment="1">
      <alignment horizontal="center" vertical="center" wrapText="1"/>
    </xf>
    <xf numFmtId="10" fontId="7" fillId="2" borderId="47" xfId="0" applyNumberFormat="1"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10" fontId="7" fillId="2" borderId="53" xfId="0" applyNumberFormat="1" applyFont="1" applyFill="1" applyBorder="1" applyAlignment="1">
      <alignment horizontal="center"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2" fillId="0" borderId="0" xfId="0" applyNumberFormat="1" applyFont="1" applyFill="1" applyBorder="1" applyAlignment="1" applyProtection="1">
      <alignment horizontal="left" vertical="top" wrapText="1"/>
    </xf>
    <xf numFmtId="0" fontId="1" fillId="0" borderId="0" xfId="0" applyNumberFormat="1" applyFont="1" applyFill="1" applyBorder="1" applyAlignment="1"/>
    <xf numFmtId="0" fontId="20" fillId="5" borderId="0" xfId="0" applyNumberFormat="1" applyFont="1" applyFill="1" applyBorder="1" applyAlignment="1" applyProtection="1">
      <alignment horizontal="center" vertical="center" wrapText="1"/>
    </xf>
    <xf numFmtId="0" fontId="19" fillId="0" borderId="0" xfId="0" applyNumberFormat="1" applyFont="1" applyFill="1" applyBorder="1" applyAlignment="1"/>
    <xf numFmtId="0" fontId="12" fillId="0" borderId="8" xfId="0" applyFont="1" applyBorder="1" applyAlignment="1">
      <alignment horizontal="left" vertical="center" wrapText="1"/>
    </xf>
    <xf numFmtId="0" fontId="12" fillId="0" borderId="7" xfId="0" applyFont="1" applyBorder="1" applyAlignment="1">
      <alignment horizontal="left" vertical="center" wrapText="1"/>
    </xf>
    <xf numFmtId="0" fontId="12" fillId="3" borderId="3"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27" fillId="0" borderId="0" xfId="0" applyFont="1" applyAlignment="1">
      <alignment horizontal="center" vertical="center" wrapText="1"/>
    </xf>
    <xf numFmtId="10" fontId="7" fillId="2" borderId="1" xfId="0" applyNumberFormat="1" applyFont="1" applyFill="1" applyBorder="1" applyAlignment="1">
      <alignment horizontal="center" vertical="center" wrapText="1"/>
    </xf>
    <xf numFmtId="10" fontId="7" fillId="2" borderId="53" xfId="0" applyNumberFormat="1" applyFont="1" applyFill="1" applyBorder="1" applyAlignment="1">
      <alignment horizontal="center" vertical="center" wrapText="1"/>
    </xf>
    <xf numFmtId="10" fontId="6" fillId="2" borderId="2" xfId="0"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10" fontId="6" fillId="2" borderId="16" xfId="0" applyNumberFormat="1" applyFont="1" applyFill="1" applyBorder="1" applyAlignment="1">
      <alignment horizontal="center" vertical="center"/>
    </xf>
    <xf numFmtId="10" fontId="7" fillId="2" borderId="2" xfId="0" applyNumberFormat="1" applyFont="1" applyFill="1" applyBorder="1" applyAlignment="1">
      <alignment horizontal="center" vertical="center" wrapText="1"/>
    </xf>
    <xf numFmtId="10" fontId="7" fillId="2" borderId="10" xfId="0" applyNumberFormat="1" applyFont="1" applyFill="1" applyBorder="1" applyAlignment="1">
      <alignment horizontal="center" vertical="center" wrapText="1"/>
    </xf>
    <xf numFmtId="10" fontId="7" fillId="2" borderId="11" xfId="0" applyNumberFormat="1" applyFont="1" applyFill="1" applyBorder="1" applyAlignment="1">
      <alignment horizontal="center" vertical="center" wrapText="1"/>
    </xf>
    <xf numFmtId="10" fontId="6" fillId="2" borderId="11" xfId="0" applyNumberFormat="1" applyFont="1" applyFill="1" applyBorder="1" applyAlignment="1">
      <alignment horizontal="center" vertical="center"/>
    </xf>
    <xf numFmtId="10" fontId="3" fillId="0" borderId="0" xfId="0" applyNumberFormat="1" applyFont="1" applyFill="1" applyBorder="1" applyAlignment="1">
      <alignment horizontal="center" vertical="center"/>
    </xf>
    <xf numFmtId="10" fontId="3" fillId="0" borderId="32" xfId="0" applyNumberFormat="1" applyFont="1" applyFill="1" applyBorder="1" applyAlignment="1">
      <alignment horizontal="center" vertical="center"/>
    </xf>
    <xf numFmtId="10" fontId="4" fillId="0" borderId="42" xfId="0" applyNumberFormat="1" applyFont="1" applyFill="1" applyBorder="1" applyAlignment="1">
      <alignment horizontal="center" vertical="center"/>
    </xf>
    <xf numFmtId="10" fontId="4" fillId="0" borderId="43" xfId="0" applyNumberFormat="1"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1" xfId="0" applyFont="1" applyFill="1" applyBorder="1" applyAlignment="1">
      <alignment horizontal="center" vertical="center" wrapText="1"/>
    </xf>
    <xf numFmtId="10" fontId="4" fillId="0" borderId="48" xfId="0" applyNumberFormat="1" applyFont="1" applyFill="1" applyBorder="1" applyAlignment="1">
      <alignment horizontal="center" vertical="center"/>
    </xf>
    <xf numFmtId="0" fontId="21" fillId="0" borderId="38" xfId="0" applyNumberFormat="1" applyFont="1" applyFill="1" applyBorder="1" applyAlignment="1">
      <alignment horizontal="justify" vertical="center"/>
    </xf>
    <xf numFmtId="0" fontId="21" fillId="0" borderId="25" xfId="0" applyNumberFormat="1" applyFont="1" applyFill="1" applyBorder="1" applyAlignment="1">
      <alignment horizontal="justify" vertical="center"/>
    </xf>
    <xf numFmtId="0" fontId="7" fillId="0" borderId="37"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7" fillId="2" borderId="16" xfId="0" applyFont="1" applyFill="1" applyBorder="1" applyAlignment="1">
      <alignment horizontal="center" vertical="center" wrapText="1"/>
    </xf>
    <xf numFmtId="10" fontId="4" fillId="0" borderId="29" xfId="0" applyNumberFormat="1" applyFont="1" applyFill="1" applyBorder="1" applyAlignment="1">
      <alignment horizontal="center" vertical="center"/>
    </xf>
    <xf numFmtId="0" fontId="21" fillId="0" borderId="38" xfId="0" applyNumberFormat="1" applyFont="1" applyFill="1" applyBorder="1" applyAlignment="1">
      <alignment horizontal="justify" vertical="center" wrapText="1"/>
    </xf>
    <xf numFmtId="0" fontId="21" fillId="0" borderId="21" xfId="0" applyNumberFormat="1" applyFont="1" applyFill="1" applyBorder="1" applyAlignment="1">
      <alignment horizontal="justify" vertical="center"/>
    </xf>
    <xf numFmtId="0" fontId="7" fillId="2" borderId="1" xfId="0" applyFont="1" applyFill="1" applyBorder="1" applyAlignment="1">
      <alignment horizontal="center" vertical="center" wrapText="1"/>
    </xf>
    <xf numFmtId="0" fontId="21" fillId="0" borderId="44" xfId="0" applyNumberFormat="1" applyFont="1" applyFill="1" applyBorder="1" applyAlignment="1">
      <alignment horizontal="justify" vertical="center"/>
    </xf>
    <xf numFmtId="10" fontId="9" fillId="2" borderId="13" xfId="0" applyNumberFormat="1" applyFont="1" applyFill="1" applyBorder="1" applyAlignment="1">
      <alignment horizontal="center" vertical="center" wrapText="1"/>
    </xf>
    <xf numFmtId="10" fontId="9" fillId="2" borderId="10" xfId="0" applyNumberFormat="1" applyFont="1" applyFill="1" applyBorder="1" applyAlignment="1">
      <alignment horizontal="center" vertical="center" wrapText="1"/>
    </xf>
    <xf numFmtId="10" fontId="9" fillId="2" borderId="16" xfId="0" applyNumberFormat="1" applyFont="1" applyFill="1" applyBorder="1" applyAlignment="1">
      <alignment horizontal="center" vertical="center" wrapText="1"/>
    </xf>
    <xf numFmtId="10" fontId="4" fillId="0" borderId="28" xfId="0" applyNumberFormat="1" applyFont="1" applyFill="1" applyBorder="1" applyAlignment="1">
      <alignment horizontal="center" vertical="center"/>
    </xf>
    <xf numFmtId="0" fontId="21" fillId="0" borderId="25" xfId="0" applyNumberFormat="1" applyFont="1" applyFill="1" applyBorder="1" applyAlignment="1">
      <alignment horizontal="center" vertical="center"/>
    </xf>
    <xf numFmtId="0" fontId="21" fillId="0" borderId="44" xfId="0" applyNumberFormat="1" applyFont="1" applyFill="1" applyBorder="1" applyAlignment="1">
      <alignment horizontal="center" vertical="center"/>
    </xf>
    <xf numFmtId="0" fontId="11" fillId="2" borderId="28"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7" fillId="2" borderId="53" xfId="0" applyFont="1" applyFill="1" applyBorder="1" applyAlignment="1">
      <alignment horizontal="center" vertical="center" wrapText="1"/>
    </xf>
    <xf numFmtId="10" fontId="9" fillId="2" borderId="19" xfId="0" applyNumberFormat="1" applyFont="1" applyFill="1" applyBorder="1" applyAlignment="1">
      <alignment horizontal="center" vertical="center" wrapText="1"/>
    </xf>
    <xf numFmtId="10" fontId="9" fillId="2" borderId="0" xfId="0" applyNumberFormat="1" applyFont="1" applyFill="1" applyBorder="1" applyAlignment="1">
      <alignment horizontal="center" vertical="center" wrapText="1"/>
    </xf>
    <xf numFmtId="10" fontId="9" fillId="2" borderId="18" xfId="0" applyNumberFormat="1"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47" xfId="0" applyFont="1" applyFill="1" applyBorder="1" applyAlignment="1">
      <alignment horizontal="center" vertical="center" wrapText="1"/>
    </xf>
    <xf numFmtId="10" fontId="4" fillId="0" borderId="1" xfId="0" applyNumberFormat="1" applyFont="1" applyFill="1" applyBorder="1" applyAlignment="1">
      <alignment horizontal="center" vertical="center"/>
    </xf>
    <xf numFmtId="10" fontId="4" fillId="0" borderId="47" xfId="0" applyNumberFormat="1" applyFont="1" applyFill="1" applyBorder="1" applyAlignment="1">
      <alignment horizontal="center" vertical="center"/>
    </xf>
    <xf numFmtId="10" fontId="4" fillId="0" borderId="53" xfId="0" applyNumberFormat="1" applyFont="1" applyFill="1" applyBorder="1" applyAlignment="1">
      <alignment horizontal="center" vertical="center"/>
    </xf>
    <xf numFmtId="0" fontId="21" fillId="0" borderId="36" xfId="0" applyNumberFormat="1" applyFont="1" applyFill="1" applyBorder="1" applyAlignment="1">
      <alignment horizontal="justify" vertical="center"/>
    </xf>
    <xf numFmtId="0" fontId="7" fillId="2" borderId="13"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21" fillId="0" borderId="44" xfId="0" applyNumberFormat="1" applyFont="1" applyFill="1" applyBorder="1" applyAlignment="1">
      <alignment horizontal="justify" vertical="center" wrapText="1"/>
    </xf>
    <xf numFmtId="0" fontId="11" fillId="2" borderId="49" xfId="0" applyFont="1" applyFill="1" applyBorder="1" applyAlignment="1">
      <alignment horizontal="center" vertical="center" wrapText="1"/>
    </xf>
    <xf numFmtId="10" fontId="4" fillId="0" borderId="2" xfId="0" applyNumberFormat="1" applyFont="1" applyFill="1" applyBorder="1" applyAlignment="1">
      <alignment horizontal="center" vertical="center"/>
    </xf>
    <xf numFmtId="0" fontId="2" fillId="2" borderId="2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1" fillId="0" borderId="70" xfId="0" applyNumberFormat="1" applyFont="1" applyFill="1" applyBorder="1" applyAlignment="1">
      <alignment horizontal="justify" vertical="center"/>
    </xf>
    <xf numFmtId="0" fontId="21" fillId="0" borderId="71" xfId="0" applyNumberFormat="1" applyFont="1" applyFill="1" applyBorder="1" applyAlignment="1">
      <alignment horizontal="justify" vertical="center"/>
    </xf>
    <xf numFmtId="10" fontId="9" fillId="2" borderId="53" xfId="0" applyNumberFormat="1" applyFont="1" applyFill="1" applyBorder="1" applyAlignment="1">
      <alignment horizontal="center" vertical="center" wrapText="1"/>
    </xf>
    <xf numFmtId="10" fontId="9" fillId="2" borderId="1" xfId="0" applyNumberFormat="1" applyFont="1" applyFill="1" applyBorder="1" applyAlignment="1">
      <alignment horizontal="center" vertical="center" wrapText="1"/>
    </xf>
    <xf numFmtId="10" fontId="9" fillId="2" borderId="47" xfId="0" applyNumberFormat="1" applyFont="1" applyFill="1" applyBorder="1" applyAlignment="1">
      <alignment horizontal="center" vertical="center" wrapText="1"/>
    </xf>
    <xf numFmtId="10" fontId="4" fillId="0" borderId="45" xfId="0" applyNumberFormat="1" applyFont="1" applyFill="1" applyBorder="1" applyAlignment="1">
      <alignment horizontal="center" vertical="center"/>
    </xf>
    <xf numFmtId="0" fontId="21" fillId="0" borderId="69" xfId="0" applyNumberFormat="1" applyFont="1" applyFill="1" applyBorder="1" applyAlignment="1">
      <alignment horizontal="justify" vertical="center"/>
    </xf>
    <xf numFmtId="0" fontId="21" fillId="0" borderId="32" xfId="0" applyNumberFormat="1" applyFont="1" applyFill="1" applyBorder="1" applyAlignment="1">
      <alignment horizontal="justify" vertical="center"/>
    </xf>
    <xf numFmtId="0" fontId="0" fillId="0" borderId="45" xfId="0" applyNumberFormat="1" applyFont="1" applyFill="1" applyBorder="1" applyAlignment="1">
      <alignment horizontal="center"/>
    </xf>
    <xf numFmtId="0" fontId="10" fillId="0" borderId="0" xfId="0" applyFont="1" applyAlignment="1">
      <alignment horizontal="center" vertical="center" wrapText="1"/>
    </xf>
    <xf numFmtId="0" fontId="10" fillId="0" borderId="0" xfId="0" applyFont="1" applyBorder="1" applyAlignment="1">
      <alignment horizontal="center" vertical="center" wrapText="1"/>
    </xf>
    <xf numFmtId="0" fontId="23" fillId="7" borderId="41" xfId="0" applyNumberFormat="1" applyFont="1" applyFill="1" applyBorder="1" applyAlignment="1">
      <alignment horizontal="right" vertical="center" wrapText="1"/>
    </xf>
    <xf numFmtId="17" fontId="8" fillId="8" borderId="35" xfId="0" applyNumberFormat="1" applyFont="1" applyFill="1" applyBorder="1" applyAlignment="1">
      <alignment horizontal="center" vertical="center" wrapText="1"/>
    </xf>
    <xf numFmtId="17" fontId="8" fillId="8" borderId="42" xfId="0" applyNumberFormat="1"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21" fillId="0" borderId="45" xfId="0" applyNumberFormat="1" applyFont="1" applyFill="1" applyBorder="1" applyAlignment="1">
      <alignment horizontal="justify" vertical="center"/>
    </xf>
    <xf numFmtId="0" fontId="21" fillId="0" borderId="43" xfId="0" applyNumberFormat="1" applyFont="1" applyFill="1" applyBorder="1" applyAlignment="1">
      <alignment horizontal="justify" vertical="center"/>
    </xf>
    <xf numFmtId="0" fontId="4" fillId="2" borderId="2" xfId="0" applyFont="1" applyFill="1" applyBorder="1" applyAlignment="1">
      <alignment horizontal="center" vertical="center" wrapText="1"/>
    </xf>
    <xf numFmtId="0" fontId="4" fillId="2" borderId="11" xfId="0" applyFont="1" applyFill="1" applyBorder="1" applyAlignment="1">
      <alignment horizontal="center" vertical="center" wrapText="1"/>
    </xf>
    <xf numFmtId="10" fontId="4" fillId="0" borderId="49" xfId="0" applyNumberFormat="1" applyFont="1" applyFill="1" applyBorder="1" applyAlignment="1">
      <alignment horizontal="center" vertical="center"/>
    </xf>
    <xf numFmtId="0" fontId="21" fillId="0" borderId="42" xfId="0" applyNumberFormat="1" applyFont="1" applyFill="1" applyBorder="1" applyAlignment="1">
      <alignment horizontal="justify" vertical="center"/>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2" fillId="2" borderId="47" xfId="0" applyFont="1" applyFill="1" applyBorder="1" applyAlignment="1">
      <alignment horizontal="center" vertical="center" wrapText="1"/>
    </xf>
    <xf numFmtId="10" fontId="4" fillId="0" borderId="50" xfId="0" applyNumberFormat="1" applyFont="1" applyFill="1" applyBorder="1" applyAlignment="1">
      <alignment horizontal="center" vertical="center"/>
    </xf>
    <xf numFmtId="0" fontId="21" fillId="0" borderId="38" xfId="0" applyNumberFormat="1" applyFont="1" applyFill="1" applyBorder="1" applyAlignment="1">
      <alignment horizontal="center" vertical="center"/>
    </xf>
    <xf numFmtId="0" fontId="21" fillId="0" borderId="21" xfId="0" applyNumberFormat="1" applyFont="1" applyFill="1" applyBorder="1" applyAlignment="1">
      <alignment horizontal="center" vertical="center"/>
    </xf>
    <xf numFmtId="10" fontId="0" fillId="0" borderId="0"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Distribución actividades por Dimensión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60"/>
      <c:rotY val="0"/>
      <c:depthPercent val="2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8560185185185185"/>
          <c:w val="1"/>
          <c:h val="0.56858358222463568"/>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7-A574-486A-B235-2A1DB0BED83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1-A574-486A-B235-2A1DB0BED83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2-A574-486A-B235-2A1DB0BED835}"/>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3-A574-486A-B235-2A1DB0BED835}"/>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4-A574-486A-B235-2A1DB0BED835}"/>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5-A574-486A-B235-2A1DB0BED835}"/>
              </c:ext>
            </c:extLst>
          </c:dPt>
          <c:dPt>
            <c:idx val="6"/>
            <c:bubble3D val="0"/>
            <c:spPr>
              <a:solidFill>
                <a:srgbClr val="FF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6-A574-486A-B235-2A1DB0BED835}"/>
              </c:ext>
            </c:extLst>
          </c:dPt>
          <c:dLbls>
            <c:dLbl>
              <c:idx val="0"/>
              <c:layout>
                <c:manualLayout>
                  <c:x val="3.0513278890667492E-2"/>
                  <c:y val="-2.28995836727305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574-486A-B235-2A1DB0BED835}"/>
                </c:ext>
              </c:extLst>
            </c:dLbl>
            <c:dLbl>
              <c:idx val="1"/>
              <c:layout>
                <c:manualLayout>
                  <c:x val="1.8504699335995533E-2"/>
                  <c:y val="-3.30948502126889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74-486A-B235-2A1DB0BED835}"/>
                </c:ext>
              </c:extLst>
            </c:dLbl>
            <c:dLbl>
              <c:idx val="2"/>
              <c:layout>
                <c:manualLayout>
                  <c:x val="2.5030467168579137E-2"/>
                  <c:y val="-2.45298217033215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74-486A-B235-2A1DB0BED835}"/>
                </c:ext>
              </c:extLst>
            </c:dLbl>
            <c:dLbl>
              <c:idx val="3"/>
              <c:layout>
                <c:manualLayout>
                  <c:x val="-5.4832112915122661E-2"/>
                  <c:y val="1.57360394605846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74-486A-B235-2A1DB0BED835}"/>
                </c:ext>
              </c:extLst>
            </c:dLbl>
            <c:dLbl>
              <c:idx val="4"/>
              <c:layout>
                <c:manualLayout>
                  <c:x val="-6.3287801065571733E-2"/>
                  <c:y val="2.8230609104896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574-486A-B235-2A1DB0BED835}"/>
                </c:ext>
              </c:extLst>
            </c:dLbl>
            <c:dLbl>
              <c:idx val="5"/>
              <c:layout>
                <c:manualLayout>
                  <c:x val="-5.7968413237894846E-2"/>
                  <c:y val="-5.62795275590551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574-486A-B235-2A1DB0BED835}"/>
                </c:ext>
              </c:extLst>
            </c:dLbl>
            <c:dLbl>
              <c:idx val="6"/>
              <c:layout>
                <c:manualLayout>
                  <c:x val="-5.5313354329374669E-2"/>
                  <c:y val="-3.44852475337134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574-486A-B235-2A1DB0BED835}"/>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Hoja1!$A$2:$A$8</c:f>
              <c:strCache>
                <c:ptCount val="7"/>
                <c:pt idx="0">
                  <c:v>Talento Humano</c:v>
                </c:pt>
                <c:pt idx="1">
                  <c:v>Direccionamiento estratégico y planeación</c:v>
                </c:pt>
                <c:pt idx="2">
                  <c:v>Gestión con valores para resultados</c:v>
                </c:pt>
                <c:pt idx="3">
                  <c:v>Evaluación de resultados</c:v>
                </c:pt>
                <c:pt idx="4">
                  <c:v>Información y Comunicación</c:v>
                </c:pt>
                <c:pt idx="5">
                  <c:v>Gestión del Conocimiento e Innovación</c:v>
                </c:pt>
                <c:pt idx="6">
                  <c:v>Control Interno</c:v>
                </c:pt>
              </c:strCache>
            </c:strRef>
          </c:cat>
          <c:val>
            <c:numRef>
              <c:f>Hoja1!$B$2:$B$8</c:f>
              <c:numCache>
                <c:formatCode>General</c:formatCode>
                <c:ptCount val="7"/>
                <c:pt idx="0">
                  <c:v>3</c:v>
                </c:pt>
                <c:pt idx="1">
                  <c:v>3</c:v>
                </c:pt>
                <c:pt idx="2">
                  <c:v>10</c:v>
                </c:pt>
                <c:pt idx="3">
                  <c:v>3</c:v>
                </c:pt>
                <c:pt idx="4">
                  <c:v>5</c:v>
                </c:pt>
                <c:pt idx="5">
                  <c:v>2</c:v>
                </c:pt>
                <c:pt idx="6">
                  <c:v>5</c:v>
                </c:pt>
              </c:numCache>
            </c:numRef>
          </c:val>
          <c:extLst>
            <c:ext xmlns:c16="http://schemas.microsoft.com/office/drawing/2014/chart" uri="{C3380CC4-5D6E-409C-BE32-E72D297353CC}">
              <c16:uniqueId val="{00000000-A574-486A-B235-2A1DB0BED835}"/>
            </c:ext>
          </c:extLst>
        </c:ser>
        <c:dLbls>
          <c:showLegendKey val="0"/>
          <c:showVal val="0"/>
          <c:showCatName val="0"/>
          <c:showSerName val="0"/>
          <c:showPercent val="0"/>
          <c:showBubbleSize val="0"/>
          <c:showLeaderLines val="1"/>
        </c:dLbls>
      </c:pie3DChart>
      <c:spPr>
        <a:noFill/>
        <a:ln w="25400">
          <a:noFill/>
        </a:ln>
        <a:effectLst/>
      </c:spPr>
    </c:plotArea>
    <c:legend>
      <c:legendPos val="b"/>
      <c:layout>
        <c:manualLayout>
          <c:xMode val="edge"/>
          <c:yMode val="edge"/>
          <c:x val="2.3496440236001691E-2"/>
          <c:y val="0.79310209068694004"/>
          <c:w val="0.91850014424456206"/>
          <c:h val="0.189656530002715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ES"/>
              <a:t>Cantidad de actividades por Dimensión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Hoja1!$A$2:$A$8</c:f>
              <c:strCache>
                <c:ptCount val="7"/>
                <c:pt idx="0">
                  <c:v>Talento Humano</c:v>
                </c:pt>
                <c:pt idx="1">
                  <c:v>Direccionamiento estratégico y planeación</c:v>
                </c:pt>
                <c:pt idx="2">
                  <c:v>Gestión con valores para resultados</c:v>
                </c:pt>
                <c:pt idx="3">
                  <c:v>Evaluación de resultados</c:v>
                </c:pt>
                <c:pt idx="4">
                  <c:v>Información y Comunicación</c:v>
                </c:pt>
                <c:pt idx="5">
                  <c:v>Gestión del Conocimiento e Innovación</c:v>
                </c:pt>
                <c:pt idx="6">
                  <c:v>Control Interno</c:v>
                </c:pt>
              </c:strCache>
            </c:strRef>
          </c:cat>
          <c:val>
            <c:numRef>
              <c:f>Hoja1!$B$2:$B$8</c:f>
              <c:numCache>
                <c:formatCode>General</c:formatCode>
                <c:ptCount val="7"/>
                <c:pt idx="0">
                  <c:v>3</c:v>
                </c:pt>
                <c:pt idx="1">
                  <c:v>3</c:v>
                </c:pt>
                <c:pt idx="2">
                  <c:v>10</c:v>
                </c:pt>
                <c:pt idx="3">
                  <c:v>3</c:v>
                </c:pt>
                <c:pt idx="4">
                  <c:v>5</c:v>
                </c:pt>
                <c:pt idx="5">
                  <c:v>2</c:v>
                </c:pt>
                <c:pt idx="6">
                  <c:v>5</c:v>
                </c:pt>
              </c:numCache>
            </c:numRef>
          </c:val>
          <c:extLst>
            <c:ext xmlns:c16="http://schemas.microsoft.com/office/drawing/2014/chart" uri="{C3380CC4-5D6E-409C-BE32-E72D297353CC}">
              <c16:uniqueId val="{00000000-C50C-49D3-829F-3C5409437412}"/>
            </c:ext>
          </c:extLst>
        </c:ser>
        <c:dLbls>
          <c:dLblPos val="inEnd"/>
          <c:showLegendKey val="0"/>
          <c:showVal val="1"/>
          <c:showCatName val="0"/>
          <c:showSerName val="0"/>
          <c:showPercent val="0"/>
          <c:showBubbleSize val="0"/>
        </c:dLbls>
        <c:gapWidth val="65"/>
        <c:axId val="1654996976"/>
        <c:axId val="1654997392"/>
      </c:barChart>
      <c:catAx>
        <c:axId val="1654996976"/>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654997392"/>
        <c:crosses val="autoZero"/>
        <c:auto val="1"/>
        <c:lblAlgn val="ctr"/>
        <c:lblOffset val="100"/>
        <c:noMultiLvlLbl val="0"/>
      </c:catAx>
      <c:valAx>
        <c:axId val="1654997392"/>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16549969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276225</xdr:rowOff>
    </xdr:from>
    <xdr:ext cx="4112079" cy="904875"/>
    <xdr:pic>
      <xdr:nvPicPr>
        <xdr:cNvPr id="2" name="Picture 1">
          <a:extLst>
            <a:ext uri="{FF2B5EF4-FFF2-40B4-BE49-F238E27FC236}">
              <a16:creationId xmlns:a16="http://schemas.microsoft.com/office/drawing/2014/main" id="{E72F769A-EE9B-4B16-BFA2-E2510C34CC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4112079"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161926</xdr:colOff>
      <xdr:row>0</xdr:row>
      <xdr:rowOff>123826</xdr:rowOff>
    </xdr:from>
    <xdr:to>
      <xdr:col>1</xdr:col>
      <xdr:colOff>341464</xdr:colOff>
      <xdr:row>0</xdr:row>
      <xdr:rowOff>1127126</xdr:rowOff>
    </xdr:to>
    <xdr:pic>
      <xdr:nvPicPr>
        <xdr:cNvPr id="2" name="Imagen 1" descr="Logotipo de la Empresa TRANSMILENIO S.A.">
          <a:extLst>
            <a:ext uri="{FF2B5EF4-FFF2-40B4-BE49-F238E27FC236}">
              <a16:creationId xmlns:a16="http://schemas.microsoft.com/office/drawing/2014/main" id="{3950D3A7-A04F-4AF6-B9B7-D0F5837B07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6" y="123826"/>
          <a:ext cx="1243163" cy="100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542926</xdr:colOff>
      <xdr:row>0</xdr:row>
      <xdr:rowOff>219075</xdr:rowOff>
    </xdr:from>
    <xdr:to>
      <xdr:col>1</xdr:col>
      <xdr:colOff>2076450</xdr:colOff>
      <xdr:row>1</xdr:row>
      <xdr:rowOff>377212</xdr:rowOff>
    </xdr:to>
    <xdr:pic>
      <xdr:nvPicPr>
        <xdr:cNvPr id="2" name="Imagen 1" descr="Logotipo de la Empresa TRANSMILENIO S.A.">
          <a:extLst>
            <a:ext uri="{FF2B5EF4-FFF2-40B4-BE49-F238E27FC236}">
              <a16:creationId xmlns:a16="http://schemas.microsoft.com/office/drawing/2014/main" id="{F9C59DA7-6C4B-4B35-9281-452E35C6C8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376" y="219075"/>
          <a:ext cx="1533524" cy="1243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341312</xdr:colOff>
      <xdr:row>2</xdr:row>
      <xdr:rowOff>207962</xdr:rowOff>
    </xdr:from>
    <xdr:to>
      <xdr:col>17</xdr:col>
      <xdr:colOff>404813</xdr:colOff>
      <xdr:row>28</xdr:row>
      <xdr:rowOff>7938</xdr:rowOff>
    </xdr:to>
    <xdr:graphicFrame macro="">
      <xdr:nvGraphicFramePr>
        <xdr:cNvPr id="4" name="Gráfico 3">
          <a:extLst>
            <a:ext uri="{FF2B5EF4-FFF2-40B4-BE49-F238E27FC236}">
              <a16:creationId xmlns:a16="http://schemas.microsoft.com/office/drawing/2014/main" id="{4F5EB1B5-E475-3DF5-DC5E-5AB46AD606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428626</xdr:colOff>
      <xdr:row>2</xdr:row>
      <xdr:rowOff>206376</xdr:rowOff>
    </xdr:from>
    <xdr:to>
      <xdr:col>11</xdr:col>
      <xdr:colOff>246062</xdr:colOff>
      <xdr:row>19</xdr:row>
      <xdr:rowOff>39688</xdr:rowOff>
    </xdr:to>
    <xdr:graphicFrame macro="">
      <xdr:nvGraphicFramePr>
        <xdr:cNvPr id="2" name="Gráfico 1">
          <a:extLst>
            <a:ext uri="{FF2B5EF4-FFF2-40B4-BE49-F238E27FC236}">
              <a16:creationId xmlns:a16="http://schemas.microsoft.com/office/drawing/2014/main" id="{57F1471B-1A11-F643-C199-F55C2F83F1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4"/>
  <sheetViews>
    <sheetView zoomScale="70" zoomScaleNormal="70" workbookViewId="0">
      <pane xSplit="1" ySplit="2" topLeftCell="B92" activePane="bottomRight" state="frozen"/>
      <selection pane="topRight" activeCell="B1" sqref="B1"/>
      <selection pane="bottomLeft" activeCell="A3" sqref="A3"/>
      <selection pane="bottomRight" activeCell="N2" sqref="N2"/>
    </sheetView>
  </sheetViews>
  <sheetFormatPr baseColWidth="10" defaultColWidth="9.140625" defaultRowHeight="12.75"/>
  <cols>
    <col min="1" max="1" width="8.42578125" style="5" bestFit="1" customWidth="1"/>
    <col min="2" max="2" width="14.5703125" style="5" bestFit="1" customWidth="1"/>
    <col min="3" max="3" width="13.7109375" style="5" bestFit="1" customWidth="1"/>
    <col min="4" max="4" width="59.28515625" style="6" bestFit="1" customWidth="1"/>
    <col min="5" max="5" width="39.28515625" style="5" customWidth="1"/>
    <col min="6" max="6" width="41.5703125" style="5" hidden="1" customWidth="1"/>
    <col min="7" max="7" width="34.28515625" style="5" hidden="1" customWidth="1"/>
    <col min="8" max="8" width="53.28515625" style="6" hidden="1" customWidth="1"/>
    <col min="9" max="9" width="51.140625" style="5" hidden="1" customWidth="1"/>
    <col min="10" max="10" width="5.28515625" style="5" customWidth="1"/>
    <col min="11" max="11" width="9.140625" style="5" customWidth="1"/>
    <col min="12" max="16384" width="9.140625" style="5"/>
  </cols>
  <sheetData>
    <row r="1" spans="1:10" ht="132.75" customHeight="1">
      <c r="A1" s="149"/>
      <c r="B1" s="150"/>
      <c r="C1" s="150"/>
      <c r="D1" s="150"/>
      <c r="E1" s="151" t="s">
        <v>0</v>
      </c>
      <c r="F1" s="151"/>
      <c r="G1" s="151"/>
      <c r="H1" s="152"/>
      <c r="I1" s="152"/>
      <c r="J1" s="152"/>
    </row>
    <row r="2" spans="1:10" ht="68.25" customHeight="1">
      <c r="A2" s="22" t="s">
        <v>1</v>
      </c>
      <c r="B2" s="147" t="s">
        <v>2</v>
      </c>
      <c r="C2" s="148"/>
      <c r="D2" s="21" t="s">
        <v>3</v>
      </c>
      <c r="E2" s="20" t="s">
        <v>4</v>
      </c>
      <c r="F2" s="20" t="s">
        <v>5</v>
      </c>
      <c r="G2" s="20" t="s">
        <v>6</v>
      </c>
      <c r="H2" s="19" t="s">
        <v>7</v>
      </c>
      <c r="I2" s="18" t="s">
        <v>8</v>
      </c>
      <c r="J2" s="18" t="s">
        <v>9</v>
      </c>
    </row>
    <row r="3" spans="1:10" ht="87.75" customHeight="1">
      <c r="A3" s="11">
        <v>1</v>
      </c>
      <c r="B3" s="145" t="s">
        <v>10</v>
      </c>
      <c r="C3" s="146"/>
      <c r="D3" s="10" t="s">
        <v>11</v>
      </c>
      <c r="E3" s="9" t="s">
        <v>12</v>
      </c>
      <c r="F3" s="24"/>
      <c r="G3" s="8" t="s">
        <v>13</v>
      </c>
      <c r="H3" s="17"/>
      <c r="I3" s="7" t="s">
        <v>14</v>
      </c>
      <c r="J3" s="7"/>
    </row>
    <row r="4" spans="1:10" ht="131.25" customHeight="1">
      <c r="A4" s="11">
        <v>2</v>
      </c>
      <c r="B4" s="153" t="s">
        <v>10</v>
      </c>
      <c r="C4" s="154"/>
      <c r="D4" s="16" t="s">
        <v>15</v>
      </c>
      <c r="E4" s="9" t="s">
        <v>12</v>
      </c>
      <c r="F4" s="24"/>
      <c r="G4" s="8" t="s">
        <v>13</v>
      </c>
      <c r="H4" s="7" t="s">
        <v>16</v>
      </c>
      <c r="I4" s="7" t="s">
        <v>17</v>
      </c>
      <c r="J4" s="7"/>
    </row>
    <row r="5" spans="1:10" ht="112.5" customHeight="1">
      <c r="A5" s="11">
        <v>3</v>
      </c>
      <c r="B5" s="145" t="s">
        <v>10</v>
      </c>
      <c r="C5" s="146"/>
      <c r="D5" s="15" t="s">
        <v>18</v>
      </c>
      <c r="E5" s="9" t="s">
        <v>12</v>
      </c>
      <c r="F5" s="24"/>
      <c r="G5" s="8" t="s">
        <v>19</v>
      </c>
      <c r="H5" s="7" t="s">
        <v>20</v>
      </c>
      <c r="I5" s="7" t="s">
        <v>16</v>
      </c>
      <c r="J5" s="7"/>
    </row>
    <row r="6" spans="1:10" ht="111" customHeight="1">
      <c r="A6" s="11">
        <v>4</v>
      </c>
      <c r="B6" s="145" t="s">
        <v>10</v>
      </c>
      <c r="C6" s="146"/>
      <c r="D6" s="10" t="s">
        <v>21</v>
      </c>
      <c r="E6" s="9" t="s">
        <v>12</v>
      </c>
      <c r="F6" s="24"/>
      <c r="G6" s="8" t="s">
        <v>13</v>
      </c>
      <c r="H6" s="7" t="s">
        <v>20</v>
      </c>
      <c r="I6" s="7" t="s">
        <v>22</v>
      </c>
      <c r="J6" s="7"/>
    </row>
    <row r="7" spans="1:10" ht="63.95" customHeight="1">
      <c r="A7" s="11">
        <v>5</v>
      </c>
      <c r="B7" s="145" t="s">
        <v>10</v>
      </c>
      <c r="C7" s="146"/>
      <c r="D7" s="10" t="s">
        <v>23</v>
      </c>
      <c r="E7" s="9" t="s">
        <v>12</v>
      </c>
      <c r="F7" s="24"/>
      <c r="G7" s="8" t="s">
        <v>13</v>
      </c>
      <c r="H7" s="7"/>
      <c r="I7" s="7" t="s">
        <v>24</v>
      </c>
      <c r="J7" s="7"/>
    </row>
    <row r="8" spans="1:10" ht="99" customHeight="1">
      <c r="A8" s="11">
        <v>6</v>
      </c>
      <c r="B8" s="145" t="s">
        <v>10</v>
      </c>
      <c r="C8" s="146"/>
      <c r="D8" s="10" t="s">
        <v>25</v>
      </c>
      <c r="E8" s="9" t="s">
        <v>12</v>
      </c>
      <c r="F8" s="24"/>
      <c r="G8" s="8" t="s">
        <v>19</v>
      </c>
      <c r="H8" s="7" t="s">
        <v>20</v>
      </c>
      <c r="I8" s="7"/>
      <c r="J8" s="7"/>
    </row>
    <row r="9" spans="1:10" ht="72" customHeight="1">
      <c r="A9" s="11">
        <v>7</v>
      </c>
      <c r="B9" s="145" t="s">
        <v>26</v>
      </c>
      <c r="C9" s="146"/>
      <c r="D9" s="10" t="s">
        <v>27</v>
      </c>
      <c r="E9" s="9" t="s">
        <v>16</v>
      </c>
      <c r="F9" s="24"/>
      <c r="G9" s="8" t="s">
        <v>28</v>
      </c>
      <c r="H9" s="7"/>
      <c r="I9" s="7"/>
      <c r="J9" s="7" t="s">
        <v>29</v>
      </c>
    </row>
    <row r="10" spans="1:10" ht="93.75" customHeight="1">
      <c r="A10" s="11">
        <v>8</v>
      </c>
      <c r="B10" s="145" t="s">
        <v>26</v>
      </c>
      <c r="C10" s="146"/>
      <c r="D10" s="10" t="s">
        <v>30</v>
      </c>
      <c r="E10" s="9" t="s">
        <v>12</v>
      </c>
      <c r="F10" s="24"/>
      <c r="G10" s="8" t="s">
        <v>13</v>
      </c>
      <c r="H10" s="7"/>
      <c r="I10" s="7" t="s">
        <v>31</v>
      </c>
      <c r="J10" s="7" t="s">
        <v>32</v>
      </c>
    </row>
    <row r="11" spans="1:10" ht="112.5" customHeight="1">
      <c r="A11" s="11">
        <v>9</v>
      </c>
      <c r="B11" s="145" t="s">
        <v>26</v>
      </c>
      <c r="C11" s="146"/>
      <c r="D11" s="10" t="s">
        <v>33</v>
      </c>
      <c r="E11" s="9" t="s">
        <v>34</v>
      </c>
      <c r="F11" s="24"/>
      <c r="G11" s="8" t="s">
        <v>13</v>
      </c>
      <c r="H11" s="23" t="s">
        <v>35</v>
      </c>
      <c r="I11" s="7"/>
      <c r="J11" s="7"/>
    </row>
    <row r="12" spans="1:10" ht="63.95" customHeight="1">
      <c r="A12" s="11">
        <v>10</v>
      </c>
      <c r="B12" s="145" t="s">
        <v>36</v>
      </c>
      <c r="C12" s="146"/>
      <c r="D12" s="10" t="s">
        <v>37</v>
      </c>
      <c r="E12" s="9" t="s">
        <v>12</v>
      </c>
      <c r="F12" s="24"/>
      <c r="G12" s="8" t="s">
        <v>19</v>
      </c>
      <c r="H12" s="7" t="s">
        <v>38</v>
      </c>
      <c r="I12" s="7"/>
      <c r="J12" s="7" t="s">
        <v>39</v>
      </c>
    </row>
    <row r="13" spans="1:10" ht="76.5" customHeight="1">
      <c r="A13" s="11">
        <v>11</v>
      </c>
      <c r="B13" s="145" t="s">
        <v>40</v>
      </c>
      <c r="C13" s="146"/>
      <c r="D13" s="10" t="s">
        <v>41</v>
      </c>
      <c r="E13" s="9" t="s">
        <v>42</v>
      </c>
      <c r="F13" s="24"/>
      <c r="G13" s="8" t="s">
        <v>13</v>
      </c>
      <c r="H13" s="7"/>
      <c r="I13" s="7" t="s">
        <v>43</v>
      </c>
      <c r="J13" s="7"/>
    </row>
    <row r="14" spans="1:10" ht="63.95" customHeight="1">
      <c r="A14" s="11">
        <v>12</v>
      </c>
      <c r="B14" s="145" t="s">
        <v>40</v>
      </c>
      <c r="C14" s="146"/>
      <c r="D14" s="10" t="s">
        <v>44</v>
      </c>
      <c r="E14" s="9" t="s">
        <v>45</v>
      </c>
      <c r="F14" s="24"/>
      <c r="G14" s="8" t="s">
        <v>19</v>
      </c>
      <c r="H14" s="7" t="s">
        <v>46</v>
      </c>
      <c r="I14" s="7"/>
      <c r="J14" s="7"/>
    </row>
    <row r="15" spans="1:10" ht="63.95" customHeight="1">
      <c r="A15" s="11">
        <v>13</v>
      </c>
      <c r="B15" s="145" t="s">
        <v>40</v>
      </c>
      <c r="C15" s="146"/>
      <c r="D15" s="10" t="s">
        <v>47</v>
      </c>
      <c r="E15" s="9" t="s">
        <v>45</v>
      </c>
      <c r="F15" s="24"/>
      <c r="G15" s="8" t="s">
        <v>19</v>
      </c>
      <c r="H15" s="7" t="s">
        <v>46</v>
      </c>
      <c r="I15" s="7"/>
      <c r="J15" s="7"/>
    </row>
    <row r="16" spans="1:10" ht="63.95" customHeight="1">
      <c r="A16" s="11">
        <v>14</v>
      </c>
      <c r="B16" s="145" t="s">
        <v>40</v>
      </c>
      <c r="C16" s="146"/>
      <c r="D16" s="10" t="s">
        <v>48</v>
      </c>
      <c r="E16" s="9" t="s">
        <v>42</v>
      </c>
      <c r="F16" s="24"/>
      <c r="G16" s="8" t="s">
        <v>13</v>
      </c>
      <c r="H16" s="7"/>
      <c r="I16" s="7" t="s">
        <v>49</v>
      </c>
      <c r="J16" s="7"/>
    </row>
    <row r="17" spans="1:10" ht="63.95" customHeight="1">
      <c r="A17" s="11">
        <v>15</v>
      </c>
      <c r="B17" s="145" t="s">
        <v>40</v>
      </c>
      <c r="C17" s="146"/>
      <c r="D17" s="10" t="s">
        <v>50</v>
      </c>
      <c r="E17" s="9" t="s">
        <v>42</v>
      </c>
      <c r="F17" s="24"/>
      <c r="G17" s="8" t="s">
        <v>28</v>
      </c>
      <c r="H17" s="7"/>
      <c r="I17" s="7" t="s">
        <v>51</v>
      </c>
      <c r="J17" s="7"/>
    </row>
    <row r="18" spans="1:10" ht="63.95" customHeight="1">
      <c r="A18" s="11">
        <v>16</v>
      </c>
      <c r="B18" s="145" t="s">
        <v>40</v>
      </c>
      <c r="C18" s="146"/>
      <c r="D18" s="10" t="s">
        <v>52</v>
      </c>
      <c r="E18" s="9" t="s">
        <v>42</v>
      </c>
      <c r="F18" s="24"/>
      <c r="G18" s="8" t="s">
        <v>13</v>
      </c>
      <c r="H18" s="7"/>
      <c r="I18" s="7" t="s">
        <v>53</v>
      </c>
      <c r="J18" s="7"/>
    </row>
    <row r="19" spans="1:10" ht="96.75" customHeight="1">
      <c r="A19" s="11">
        <v>17</v>
      </c>
      <c r="B19" s="145" t="s">
        <v>40</v>
      </c>
      <c r="C19" s="146"/>
      <c r="D19" s="10" t="s">
        <v>54</v>
      </c>
      <c r="E19" s="9" t="s">
        <v>42</v>
      </c>
      <c r="F19" s="24"/>
      <c r="G19" s="8" t="s">
        <v>13</v>
      </c>
      <c r="H19" s="7"/>
      <c r="I19" s="7" t="s">
        <v>55</v>
      </c>
      <c r="J19" s="7"/>
    </row>
    <row r="20" spans="1:10" ht="63.95" customHeight="1">
      <c r="A20" s="11">
        <v>18</v>
      </c>
      <c r="B20" s="145" t="s">
        <v>40</v>
      </c>
      <c r="C20" s="146"/>
      <c r="D20" s="10" t="s">
        <v>56</v>
      </c>
      <c r="E20" s="9" t="s">
        <v>42</v>
      </c>
      <c r="F20" s="24"/>
      <c r="G20" s="8" t="s">
        <v>13</v>
      </c>
      <c r="H20" s="7"/>
      <c r="I20" s="7" t="s">
        <v>57</v>
      </c>
      <c r="J20" s="7"/>
    </row>
    <row r="21" spans="1:10" ht="63.95" customHeight="1">
      <c r="A21" s="11">
        <v>19</v>
      </c>
      <c r="B21" s="145" t="s">
        <v>40</v>
      </c>
      <c r="C21" s="146"/>
      <c r="D21" s="10" t="s">
        <v>58</v>
      </c>
      <c r="E21" s="9" t="s">
        <v>42</v>
      </c>
      <c r="F21" s="24"/>
      <c r="G21" s="8" t="s">
        <v>19</v>
      </c>
      <c r="H21" s="7" t="s">
        <v>59</v>
      </c>
      <c r="I21" s="7"/>
      <c r="J21" s="7"/>
    </row>
    <row r="22" spans="1:10" ht="63.95" customHeight="1">
      <c r="A22" s="11">
        <v>20</v>
      </c>
      <c r="B22" s="145" t="s">
        <v>40</v>
      </c>
      <c r="C22" s="146"/>
      <c r="D22" s="10" t="s">
        <v>60</v>
      </c>
      <c r="E22" s="9" t="s">
        <v>61</v>
      </c>
      <c r="F22" s="24"/>
      <c r="G22" s="8" t="s">
        <v>62</v>
      </c>
      <c r="H22" s="7"/>
      <c r="I22" s="7"/>
      <c r="J22" s="7" t="s">
        <v>63</v>
      </c>
    </row>
    <row r="23" spans="1:10" ht="63.95" customHeight="1">
      <c r="A23" s="11">
        <v>21</v>
      </c>
      <c r="B23" s="145" t="s">
        <v>40</v>
      </c>
      <c r="C23" s="146"/>
      <c r="D23" s="10" t="s">
        <v>64</v>
      </c>
      <c r="E23" s="9" t="s">
        <v>42</v>
      </c>
      <c r="F23" s="24"/>
      <c r="G23" s="8" t="s">
        <v>28</v>
      </c>
      <c r="H23" s="7"/>
      <c r="I23" s="7" t="s">
        <v>51</v>
      </c>
      <c r="J23" s="7"/>
    </row>
    <row r="24" spans="1:10" ht="63.95" customHeight="1">
      <c r="A24" s="11">
        <v>22</v>
      </c>
      <c r="B24" s="145" t="s">
        <v>40</v>
      </c>
      <c r="C24" s="146"/>
      <c r="D24" s="10" t="s">
        <v>65</v>
      </c>
      <c r="E24" s="9" t="s">
        <v>42</v>
      </c>
      <c r="F24" s="24"/>
      <c r="G24" s="8" t="s">
        <v>28</v>
      </c>
      <c r="H24" s="7"/>
      <c r="I24" s="7" t="s">
        <v>51</v>
      </c>
      <c r="J24" s="7"/>
    </row>
    <row r="25" spans="1:10" ht="144" customHeight="1">
      <c r="A25" s="11">
        <v>23</v>
      </c>
      <c r="B25" s="145" t="s">
        <v>40</v>
      </c>
      <c r="C25" s="146"/>
      <c r="D25" s="10" t="s">
        <v>66</v>
      </c>
      <c r="E25" s="9" t="s">
        <v>45</v>
      </c>
      <c r="F25" s="24"/>
      <c r="G25" s="8" t="s">
        <v>13</v>
      </c>
      <c r="H25" s="7"/>
      <c r="I25" s="7" t="s">
        <v>67</v>
      </c>
      <c r="J25" s="7"/>
    </row>
    <row r="26" spans="1:10" ht="63.95" customHeight="1">
      <c r="A26" s="11">
        <v>24</v>
      </c>
      <c r="B26" s="145" t="s">
        <v>40</v>
      </c>
      <c r="C26" s="146"/>
      <c r="D26" s="10" t="s">
        <v>68</v>
      </c>
      <c r="E26" s="9" t="s">
        <v>42</v>
      </c>
      <c r="F26" s="24"/>
      <c r="G26" s="8" t="s">
        <v>19</v>
      </c>
      <c r="H26" s="7" t="s">
        <v>69</v>
      </c>
      <c r="I26" s="7"/>
      <c r="J26" s="7"/>
    </row>
    <row r="27" spans="1:10" ht="63.95" customHeight="1">
      <c r="A27" s="11">
        <v>25</v>
      </c>
      <c r="B27" s="145" t="s">
        <v>40</v>
      </c>
      <c r="C27" s="146"/>
      <c r="D27" s="10" t="s">
        <v>70</v>
      </c>
      <c r="E27" s="9" t="s">
        <v>45</v>
      </c>
      <c r="F27" s="24"/>
      <c r="G27" s="8" t="s">
        <v>62</v>
      </c>
      <c r="H27" s="7"/>
      <c r="I27" s="7"/>
      <c r="J27" s="7" t="s">
        <v>71</v>
      </c>
    </row>
    <row r="28" spans="1:10" ht="127.5" customHeight="1">
      <c r="A28" s="11">
        <v>26</v>
      </c>
      <c r="B28" s="145" t="s">
        <v>40</v>
      </c>
      <c r="C28" s="146"/>
      <c r="D28" s="10" t="s">
        <v>72</v>
      </c>
      <c r="E28" s="9" t="s">
        <v>73</v>
      </c>
      <c r="F28" s="24"/>
      <c r="G28" s="8" t="s">
        <v>19</v>
      </c>
      <c r="H28" s="7" t="s">
        <v>74</v>
      </c>
      <c r="I28" s="7"/>
      <c r="J28" s="7" t="s">
        <v>16</v>
      </c>
    </row>
    <row r="29" spans="1:10" ht="84" customHeight="1">
      <c r="A29" s="11">
        <v>27</v>
      </c>
      <c r="B29" s="145" t="s">
        <v>40</v>
      </c>
      <c r="C29" s="146"/>
      <c r="D29" s="10" t="s">
        <v>75</v>
      </c>
      <c r="E29" s="9" t="s">
        <v>42</v>
      </c>
      <c r="F29" s="24"/>
      <c r="G29" s="8" t="s">
        <v>13</v>
      </c>
      <c r="H29" s="7"/>
      <c r="I29" s="7" t="s">
        <v>76</v>
      </c>
      <c r="J29" s="7"/>
    </row>
    <row r="30" spans="1:10" ht="108" customHeight="1">
      <c r="A30" s="11">
        <v>28</v>
      </c>
      <c r="B30" s="145" t="s">
        <v>40</v>
      </c>
      <c r="C30" s="146"/>
      <c r="D30" s="10" t="s">
        <v>77</v>
      </c>
      <c r="E30" s="9" t="s">
        <v>73</v>
      </c>
      <c r="F30" s="24"/>
      <c r="G30" s="8" t="s">
        <v>62</v>
      </c>
      <c r="H30" s="7"/>
      <c r="I30" s="7"/>
      <c r="J30" s="7" t="s">
        <v>78</v>
      </c>
    </row>
    <row r="31" spans="1:10" ht="78" customHeight="1">
      <c r="A31" s="11">
        <v>29</v>
      </c>
      <c r="B31" s="145" t="s">
        <v>40</v>
      </c>
      <c r="C31" s="146"/>
      <c r="D31" s="10" t="s">
        <v>79</v>
      </c>
      <c r="E31" s="9" t="s">
        <v>73</v>
      </c>
      <c r="F31" s="24"/>
      <c r="G31" s="8" t="s">
        <v>13</v>
      </c>
      <c r="H31" s="7"/>
      <c r="I31" s="7" t="s">
        <v>80</v>
      </c>
      <c r="J31" s="7"/>
    </row>
    <row r="32" spans="1:10" ht="81" customHeight="1">
      <c r="A32" s="11">
        <v>30</v>
      </c>
      <c r="B32" s="145" t="s">
        <v>81</v>
      </c>
      <c r="C32" s="146"/>
      <c r="D32" s="10" t="s">
        <v>82</v>
      </c>
      <c r="E32" s="9" t="s">
        <v>42</v>
      </c>
      <c r="F32" s="24"/>
      <c r="G32" s="8" t="s">
        <v>13</v>
      </c>
      <c r="H32" s="7"/>
      <c r="I32" s="7" t="s">
        <v>83</v>
      </c>
      <c r="J32" s="7"/>
    </row>
    <row r="33" spans="1:10" ht="63.95" customHeight="1">
      <c r="A33" s="11">
        <v>31</v>
      </c>
      <c r="B33" s="145" t="s">
        <v>81</v>
      </c>
      <c r="C33" s="146"/>
      <c r="D33" s="10" t="s">
        <v>84</v>
      </c>
      <c r="E33" s="9" t="s">
        <v>42</v>
      </c>
      <c r="F33" s="24"/>
      <c r="G33" s="8" t="s">
        <v>13</v>
      </c>
      <c r="H33" s="7"/>
      <c r="I33" s="7" t="s">
        <v>85</v>
      </c>
      <c r="J33" s="7"/>
    </row>
    <row r="34" spans="1:10" ht="73.5" customHeight="1">
      <c r="A34" s="11">
        <v>32</v>
      </c>
      <c r="B34" s="145" t="s">
        <v>86</v>
      </c>
      <c r="C34" s="146"/>
      <c r="D34" s="10" t="s">
        <v>87</v>
      </c>
      <c r="E34" s="9" t="s">
        <v>88</v>
      </c>
      <c r="F34" s="24"/>
      <c r="G34" s="8" t="s">
        <v>19</v>
      </c>
      <c r="H34" s="7" t="s">
        <v>89</v>
      </c>
      <c r="I34" s="7"/>
      <c r="J34" s="7"/>
    </row>
    <row r="35" spans="1:10" ht="63.95" customHeight="1">
      <c r="A35" s="11">
        <v>33</v>
      </c>
      <c r="B35" s="145" t="s">
        <v>86</v>
      </c>
      <c r="C35" s="146"/>
      <c r="D35" s="10" t="s">
        <v>90</v>
      </c>
      <c r="E35" s="9" t="s">
        <v>88</v>
      </c>
      <c r="F35" s="24"/>
      <c r="G35" s="8" t="s">
        <v>28</v>
      </c>
      <c r="H35" s="7"/>
      <c r="I35" s="7"/>
      <c r="J35" s="7"/>
    </row>
    <row r="36" spans="1:10" ht="63.95" customHeight="1">
      <c r="A36" s="11">
        <v>34</v>
      </c>
      <c r="B36" s="145" t="s">
        <v>91</v>
      </c>
      <c r="C36" s="146"/>
      <c r="D36" s="10" t="s">
        <v>92</v>
      </c>
      <c r="E36" s="9" t="s">
        <v>12</v>
      </c>
      <c r="F36" s="24"/>
      <c r="G36" s="8" t="s">
        <v>19</v>
      </c>
      <c r="H36" s="7" t="s">
        <v>93</v>
      </c>
      <c r="I36" s="7"/>
      <c r="J36" s="7"/>
    </row>
    <row r="37" spans="1:10" ht="127.5" customHeight="1">
      <c r="A37" s="11">
        <v>35</v>
      </c>
      <c r="B37" s="145" t="s">
        <v>91</v>
      </c>
      <c r="C37" s="146"/>
      <c r="D37" s="10" t="s">
        <v>94</v>
      </c>
      <c r="E37" s="9" t="s">
        <v>12</v>
      </c>
      <c r="F37" s="24"/>
      <c r="G37" s="8" t="s">
        <v>19</v>
      </c>
      <c r="H37" s="7" t="s">
        <v>95</v>
      </c>
      <c r="I37" s="7"/>
      <c r="J37" s="7"/>
    </row>
    <row r="38" spans="1:10" ht="63.95" customHeight="1">
      <c r="A38" s="11">
        <v>36</v>
      </c>
      <c r="B38" s="145" t="s">
        <v>91</v>
      </c>
      <c r="C38" s="146"/>
      <c r="D38" s="10" t="s">
        <v>96</v>
      </c>
      <c r="E38" s="9" t="s">
        <v>12</v>
      </c>
      <c r="F38" s="24"/>
      <c r="G38" s="8" t="s">
        <v>13</v>
      </c>
      <c r="H38" s="7" t="s">
        <v>16</v>
      </c>
      <c r="I38" s="7" t="s">
        <v>97</v>
      </c>
      <c r="J38" s="7"/>
    </row>
    <row r="39" spans="1:10" ht="127.5" customHeight="1">
      <c r="A39" s="11">
        <v>37</v>
      </c>
      <c r="B39" s="145" t="s">
        <v>91</v>
      </c>
      <c r="C39" s="146"/>
      <c r="D39" s="10" t="s">
        <v>98</v>
      </c>
      <c r="E39" s="9" t="s">
        <v>12</v>
      </c>
      <c r="F39" s="24"/>
      <c r="G39" s="8" t="s">
        <v>19</v>
      </c>
      <c r="H39" s="7" t="s">
        <v>99</v>
      </c>
      <c r="I39" s="7"/>
      <c r="J39" s="7"/>
    </row>
    <row r="40" spans="1:10" ht="63.95" customHeight="1">
      <c r="A40" s="11">
        <v>38</v>
      </c>
      <c r="B40" s="145" t="s">
        <v>91</v>
      </c>
      <c r="C40" s="146"/>
      <c r="D40" s="10" t="s">
        <v>100</v>
      </c>
      <c r="E40" s="9" t="s">
        <v>12</v>
      </c>
      <c r="F40" s="24"/>
      <c r="G40" s="8" t="s">
        <v>13</v>
      </c>
      <c r="H40" s="7"/>
      <c r="I40" s="7" t="s">
        <v>101</v>
      </c>
      <c r="J40" s="7"/>
    </row>
    <row r="41" spans="1:10" ht="127.5" customHeight="1">
      <c r="A41" s="11">
        <v>39</v>
      </c>
      <c r="B41" s="145" t="s">
        <v>91</v>
      </c>
      <c r="C41" s="146"/>
      <c r="D41" s="10" t="s">
        <v>102</v>
      </c>
      <c r="E41" s="9" t="s">
        <v>12</v>
      </c>
      <c r="F41" s="24"/>
      <c r="G41" s="8" t="s">
        <v>19</v>
      </c>
      <c r="H41" s="7" t="s">
        <v>93</v>
      </c>
      <c r="I41" s="7"/>
      <c r="J41" s="7"/>
    </row>
    <row r="42" spans="1:10" ht="78.75" customHeight="1">
      <c r="A42" s="11">
        <v>40</v>
      </c>
      <c r="B42" s="145" t="s">
        <v>91</v>
      </c>
      <c r="C42" s="146"/>
      <c r="D42" s="10" t="s">
        <v>103</v>
      </c>
      <c r="E42" s="9" t="s">
        <v>34</v>
      </c>
      <c r="F42" s="24"/>
      <c r="G42" s="8" t="s">
        <v>13</v>
      </c>
      <c r="H42" s="7"/>
      <c r="I42" s="7" t="s">
        <v>104</v>
      </c>
      <c r="J42" s="7"/>
    </row>
    <row r="43" spans="1:10" ht="127.5" customHeight="1">
      <c r="A43" s="11">
        <v>41</v>
      </c>
      <c r="B43" s="145" t="s">
        <v>91</v>
      </c>
      <c r="C43" s="146"/>
      <c r="D43" s="10" t="s">
        <v>105</v>
      </c>
      <c r="E43" s="9" t="s">
        <v>34</v>
      </c>
      <c r="F43" s="24"/>
      <c r="G43" s="8" t="s">
        <v>19</v>
      </c>
      <c r="H43" s="7" t="s">
        <v>106</v>
      </c>
      <c r="I43" s="7"/>
      <c r="J43" s="7"/>
    </row>
    <row r="44" spans="1:10" ht="127.5" customHeight="1">
      <c r="A44" s="11">
        <v>42</v>
      </c>
      <c r="B44" s="145" t="s">
        <v>91</v>
      </c>
      <c r="C44" s="146"/>
      <c r="D44" s="10" t="s">
        <v>107</v>
      </c>
      <c r="E44" s="9" t="s">
        <v>73</v>
      </c>
      <c r="F44" s="24"/>
      <c r="G44" s="8" t="s">
        <v>19</v>
      </c>
      <c r="H44" s="7" t="s">
        <v>108</v>
      </c>
      <c r="I44" s="7"/>
      <c r="J44" s="7"/>
    </row>
    <row r="45" spans="1:10" ht="63.95" customHeight="1">
      <c r="A45" s="11">
        <v>43</v>
      </c>
      <c r="B45" s="145" t="s">
        <v>91</v>
      </c>
      <c r="C45" s="146"/>
      <c r="D45" s="10" t="s">
        <v>109</v>
      </c>
      <c r="E45" s="9" t="s">
        <v>42</v>
      </c>
      <c r="F45" s="24"/>
      <c r="G45" s="8" t="s">
        <v>13</v>
      </c>
      <c r="H45" s="7"/>
      <c r="I45" s="7" t="s">
        <v>110</v>
      </c>
      <c r="J45" s="7"/>
    </row>
    <row r="46" spans="1:10" ht="127.5" customHeight="1">
      <c r="A46" s="11">
        <v>44</v>
      </c>
      <c r="B46" s="145" t="s">
        <v>91</v>
      </c>
      <c r="C46" s="146"/>
      <c r="D46" s="10" t="s">
        <v>111</v>
      </c>
      <c r="E46" s="9" t="s">
        <v>73</v>
      </c>
      <c r="F46" s="24"/>
      <c r="G46" s="8" t="s">
        <v>19</v>
      </c>
      <c r="H46" s="7" t="s">
        <v>112</v>
      </c>
      <c r="I46" s="7"/>
      <c r="J46" s="7"/>
    </row>
    <row r="47" spans="1:10" ht="127.5" customHeight="1">
      <c r="A47" s="11">
        <v>45</v>
      </c>
      <c r="B47" s="145" t="s">
        <v>91</v>
      </c>
      <c r="C47" s="146"/>
      <c r="D47" s="10" t="s">
        <v>113</v>
      </c>
      <c r="E47" s="9" t="s">
        <v>34</v>
      </c>
      <c r="F47" s="24"/>
      <c r="G47" s="8" t="s">
        <v>19</v>
      </c>
      <c r="H47" s="7" t="s">
        <v>114</v>
      </c>
      <c r="I47" s="7"/>
      <c r="J47" s="7"/>
    </row>
    <row r="48" spans="1:10" ht="127.5" customHeight="1">
      <c r="A48" s="11">
        <v>46</v>
      </c>
      <c r="B48" s="145" t="s">
        <v>91</v>
      </c>
      <c r="C48" s="146"/>
      <c r="D48" s="10" t="s">
        <v>115</v>
      </c>
      <c r="E48" s="9" t="s">
        <v>34</v>
      </c>
      <c r="F48" s="24"/>
      <c r="G48" s="8" t="s">
        <v>19</v>
      </c>
      <c r="H48" s="7" t="s">
        <v>116</v>
      </c>
      <c r="I48" s="7" t="s">
        <v>117</v>
      </c>
      <c r="J48" s="7" t="s">
        <v>118</v>
      </c>
    </row>
    <row r="49" spans="1:10" ht="127.5" customHeight="1">
      <c r="A49" s="11">
        <v>47</v>
      </c>
      <c r="B49" s="145" t="s">
        <v>91</v>
      </c>
      <c r="C49" s="146"/>
      <c r="D49" s="10" t="s">
        <v>119</v>
      </c>
      <c r="E49" s="9" t="s">
        <v>73</v>
      </c>
      <c r="F49" s="24"/>
      <c r="G49" s="8" t="s">
        <v>13</v>
      </c>
      <c r="H49" s="7"/>
      <c r="I49" s="7" t="s">
        <v>120</v>
      </c>
      <c r="J49" s="7" t="s">
        <v>121</v>
      </c>
    </row>
    <row r="50" spans="1:10" ht="127.5" customHeight="1">
      <c r="A50" s="11">
        <v>48</v>
      </c>
      <c r="B50" s="145" t="s">
        <v>91</v>
      </c>
      <c r="C50" s="146"/>
      <c r="D50" s="10" t="s">
        <v>122</v>
      </c>
      <c r="E50" s="9" t="s">
        <v>45</v>
      </c>
      <c r="F50" s="24"/>
      <c r="G50" s="8" t="s">
        <v>13</v>
      </c>
      <c r="H50" s="7"/>
      <c r="I50" s="7" t="s">
        <v>123</v>
      </c>
      <c r="J50" s="7"/>
    </row>
    <row r="51" spans="1:10" ht="127.5" customHeight="1">
      <c r="A51" s="11">
        <v>49</v>
      </c>
      <c r="B51" s="145" t="s">
        <v>91</v>
      </c>
      <c r="C51" s="146"/>
      <c r="D51" s="10" t="s">
        <v>124</v>
      </c>
      <c r="E51" s="9" t="s">
        <v>73</v>
      </c>
      <c r="F51" s="24"/>
      <c r="G51" s="8" t="s">
        <v>28</v>
      </c>
      <c r="H51" s="7"/>
      <c r="I51" s="7" t="s">
        <v>125</v>
      </c>
      <c r="J51" s="7"/>
    </row>
    <row r="52" spans="1:10" ht="127.5" customHeight="1">
      <c r="A52" s="11">
        <v>50</v>
      </c>
      <c r="B52" s="145" t="s">
        <v>91</v>
      </c>
      <c r="C52" s="146"/>
      <c r="D52" s="10" t="s">
        <v>126</v>
      </c>
      <c r="E52" s="9" t="s">
        <v>45</v>
      </c>
      <c r="F52" s="24"/>
      <c r="G52" s="8" t="s">
        <v>13</v>
      </c>
      <c r="H52" s="7"/>
      <c r="I52" s="7" t="s">
        <v>127</v>
      </c>
      <c r="J52" s="7"/>
    </row>
    <row r="53" spans="1:10" ht="127.5" customHeight="1">
      <c r="A53" s="11">
        <v>51</v>
      </c>
      <c r="B53" s="145" t="s">
        <v>91</v>
      </c>
      <c r="C53" s="146"/>
      <c r="D53" s="10" t="s">
        <v>128</v>
      </c>
      <c r="E53" s="9" t="s">
        <v>45</v>
      </c>
      <c r="F53" s="24"/>
      <c r="G53" s="8" t="s">
        <v>13</v>
      </c>
      <c r="H53" s="7"/>
      <c r="I53" s="7" t="s">
        <v>127</v>
      </c>
      <c r="J53" s="7"/>
    </row>
    <row r="54" spans="1:10" ht="127.5" customHeight="1">
      <c r="A54" s="11">
        <v>52</v>
      </c>
      <c r="B54" s="145" t="s">
        <v>91</v>
      </c>
      <c r="C54" s="146"/>
      <c r="D54" s="10" t="s">
        <v>129</v>
      </c>
      <c r="E54" s="9" t="s">
        <v>45</v>
      </c>
      <c r="F54" s="24"/>
      <c r="G54" s="8" t="s">
        <v>13</v>
      </c>
      <c r="H54" s="7"/>
      <c r="I54" s="7" t="s">
        <v>127</v>
      </c>
      <c r="J54" s="7"/>
    </row>
    <row r="55" spans="1:10" ht="127.5" customHeight="1">
      <c r="A55" s="11">
        <v>53</v>
      </c>
      <c r="B55" s="145" t="s">
        <v>91</v>
      </c>
      <c r="C55" s="146"/>
      <c r="D55" s="10" t="s">
        <v>130</v>
      </c>
      <c r="E55" s="9" t="s">
        <v>45</v>
      </c>
      <c r="F55" s="24"/>
      <c r="G55" s="8" t="s">
        <v>13</v>
      </c>
      <c r="H55" s="7"/>
      <c r="I55" s="7" t="s">
        <v>127</v>
      </c>
      <c r="J55" s="7"/>
    </row>
    <row r="56" spans="1:10" ht="127.5" customHeight="1">
      <c r="A56" s="11">
        <v>54</v>
      </c>
      <c r="B56" s="145" t="s">
        <v>91</v>
      </c>
      <c r="C56" s="146"/>
      <c r="D56" s="10" t="s">
        <v>131</v>
      </c>
      <c r="E56" s="9" t="s">
        <v>45</v>
      </c>
      <c r="F56" s="24"/>
      <c r="G56" s="8" t="s">
        <v>19</v>
      </c>
      <c r="H56" s="7" t="s">
        <v>132</v>
      </c>
      <c r="I56" s="7"/>
      <c r="J56" s="7" t="s">
        <v>133</v>
      </c>
    </row>
    <row r="57" spans="1:10" ht="127.5" customHeight="1">
      <c r="A57" s="11">
        <v>55</v>
      </c>
      <c r="B57" s="145" t="s">
        <v>91</v>
      </c>
      <c r="C57" s="146"/>
      <c r="D57" s="10" t="s">
        <v>134</v>
      </c>
      <c r="E57" s="9" t="s">
        <v>45</v>
      </c>
      <c r="F57" s="24"/>
      <c r="G57" s="8" t="s">
        <v>62</v>
      </c>
      <c r="H57" s="7"/>
      <c r="I57" s="7"/>
      <c r="J57" s="7" t="s">
        <v>133</v>
      </c>
    </row>
    <row r="58" spans="1:10" ht="127.5" customHeight="1">
      <c r="A58" s="11">
        <v>56</v>
      </c>
      <c r="B58" s="145" t="s">
        <v>91</v>
      </c>
      <c r="C58" s="146"/>
      <c r="D58" s="10" t="s">
        <v>135</v>
      </c>
      <c r="E58" s="9" t="s">
        <v>45</v>
      </c>
      <c r="F58" s="24"/>
      <c r="G58" s="8" t="s">
        <v>62</v>
      </c>
      <c r="H58" s="7"/>
      <c r="I58" s="7"/>
      <c r="J58" s="7" t="s">
        <v>133</v>
      </c>
    </row>
    <row r="59" spans="1:10" ht="127.5" customHeight="1">
      <c r="A59" s="11">
        <v>57</v>
      </c>
      <c r="B59" s="145" t="s">
        <v>91</v>
      </c>
      <c r="C59" s="146"/>
      <c r="D59" s="10" t="s">
        <v>136</v>
      </c>
      <c r="E59" s="9" t="s">
        <v>45</v>
      </c>
      <c r="F59" s="24"/>
      <c r="G59" s="8" t="s">
        <v>62</v>
      </c>
      <c r="H59" s="7"/>
      <c r="I59" s="7"/>
      <c r="J59" s="7" t="s">
        <v>133</v>
      </c>
    </row>
    <row r="60" spans="1:10" ht="127.5" customHeight="1">
      <c r="A60" s="11">
        <v>58</v>
      </c>
      <c r="B60" s="145" t="s">
        <v>91</v>
      </c>
      <c r="C60" s="146"/>
      <c r="D60" s="10" t="s">
        <v>137</v>
      </c>
      <c r="E60" s="9" t="s">
        <v>45</v>
      </c>
      <c r="F60" s="24"/>
      <c r="G60" s="8" t="s">
        <v>19</v>
      </c>
      <c r="H60" s="7" t="s">
        <v>138</v>
      </c>
      <c r="I60" s="7"/>
      <c r="J60" s="7"/>
    </row>
    <row r="61" spans="1:10" ht="127.5" customHeight="1">
      <c r="A61" s="11">
        <v>59</v>
      </c>
      <c r="B61" s="145" t="s">
        <v>91</v>
      </c>
      <c r="C61" s="146"/>
      <c r="D61" s="10" t="s">
        <v>139</v>
      </c>
      <c r="E61" s="9" t="s">
        <v>73</v>
      </c>
      <c r="F61" s="24"/>
      <c r="G61" s="8" t="s">
        <v>13</v>
      </c>
      <c r="H61" s="7"/>
      <c r="I61" s="7" t="s">
        <v>140</v>
      </c>
      <c r="J61" s="7"/>
    </row>
    <row r="62" spans="1:10" ht="127.5" customHeight="1">
      <c r="A62" s="11">
        <v>60</v>
      </c>
      <c r="B62" s="145" t="s">
        <v>91</v>
      </c>
      <c r="C62" s="146"/>
      <c r="D62" s="10" t="s">
        <v>141</v>
      </c>
      <c r="E62" s="9" t="s">
        <v>45</v>
      </c>
      <c r="F62" s="24"/>
      <c r="G62" s="8" t="s">
        <v>13</v>
      </c>
      <c r="H62" s="7"/>
      <c r="I62" s="7" t="s">
        <v>142</v>
      </c>
      <c r="J62" s="7" t="s">
        <v>143</v>
      </c>
    </row>
    <row r="63" spans="1:10" ht="127.5" customHeight="1">
      <c r="A63" s="11">
        <v>61</v>
      </c>
      <c r="B63" s="145" t="s">
        <v>91</v>
      </c>
      <c r="C63" s="146"/>
      <c r="D63" s="10" t="s">
        <v>144</v>
      </c>
      <c r="E63" s="9" t="s">
        <v>45</v>
      </c>
      <c r="F63" s="24"/>
      <c r="G63" s="8" t="s">
        <v>13</v>
      </c>
      <c r="H63" s="7"/>
      <c r="I63" s="7" t="s">
        <v>145</v>
      </c>
      <c r="J63" s="7"/>
    </row>
    <row r="64" spans="1:10" ht="127.5" customHeight="1">
      <c r="A64" s="11">
        <v>62</v>
      </c>
      <c r="B64" s="145" t="s">
        <v>91</v>
      </c>
      <c r="C64" s="146"/>
      <c r="D64" s="10" t="s">
        <v>146</v>
      </c>
      <c r="E64" s="9" t="s">
        <v>45</v>
      </c>
      <c r="F64" s="24"/>
      <c r="G64" s="8" t="s">
        <v>13</v>
      </c>
      <c r="H64" s="7"/>
      <c r="I64" s="7" t="s">
        <v>147</v>
      </c>
      <c r="J64" s="7"/>
    </row>
    <row r="65" spans="1:10" ht="63.95" customHeight="1">
      <c r="A65" s="11">
        <v>63</v>
      </c>
      <c r="B65" s="145" t="s">
        <v>148</v>
      </c>
      <c r="C65" s="146"/>
      <c r="D65" s="10" t="s">
        <v>27</v>
      </c>
      <c r="E65" s="9" t="s">
        <v>45</v>
      </c>
      <c r="F65" s="24"/>
      <c r="G65" s="8" t="s">
        <v>19</v>
      </c>
      <c r="H65" s="7" t="s">
        <v>149</v>
      </c>
      <c r="I65" s="7"/>
      <c r="J65" s="7"/>
    </row>
    <row r="66" spans="1:10" ht="63.95" customHeight="1">
      <c r="A66" s="11">
        <v>64</v>
      </c>
      <c r="B66" s="145" t="s">
        <v>148</v>
      </c>
      <c r="C66" s="146"/>
      <c r="D66" s="10" t="s">
        <v>150</v>
      </c>
      <c r="E66" s="9" t="s">
        <v>45</v>
      </c>
      <c r="F66" s="24"/>
      <c r="G66" s="8" t="s">
        <v>62</v>
      </c>
      <c r="H66" s="7"/>
      <c r="I66" s="7"/>
      <c r="J66" s="7" t="s">
        <v>151</v>
      </c>
    </row>
    <row r="67" spans="1:10" ht="63.95" customHeight="1">
      <c r="A67" s="11">
        <v>65</v>
      </c>
      <c r="B67" s="145" t="s">
        <v>148</v>
      </c>
      <c r="C67" s="146"/>
      <c r="D67" s="10" t="s">
        <v>152</v>
      </c>
      <c r="E67" s="9" t="s">
        <v>45</v>
      </c>
      <c r="F67" s="24"/>
      <c r="G67" s="8" t="s">
        <v>62</v>
      </c>
      <c r="H67" s="7"/>
      <c r="I67" s="7"/>
      <c r="J67" s="7" t="s">
        <v>153</v>
      </c>
    </row>
    <row r="68" spans="1:10" ht="63.95" customHeight="1">
      <c r="A68" s="11">
        <v>66</v>
      </c>
      <c r="B68" s="145" t="s">
        <v>148</v>
      </c>
      <c r="C68" s="146"/>
      <c r="D68" s="10" t="s">
        <v>154</v>
      </c>
      <c r="E68" s="9" t="s">
        <v>45</v>
      </c>
      <c r="F68" s="24"/>
      <c r="G68" s="8" t="s">
        <v>62</v>
      </c>
      <c r="H68" s="7"/>
      <c r="I68" s="7"/>
      <c r="J68" s="7" t="s">
        <v>153</v>
      </c>
    </row>
    <row r="69" spans="1:10" s="12" customFormat="1" ht="63.95" customHeight="1">
      <c r="A69" s="11">
        <v>67</v>
      </c>
      <c r="B69" s="155" t="s">
        <v>148</v>
      </c>
      <c r="C69" s="156"/>
      <c r="D69" s="15" t="s">
        <v>155</v>
      </c>
      <c r="E69" s="14" t="s">
        <v>12</v>
      </c>
      <c r="F69" s="25"/>
      <c r="G69" s="13" t="s">
        <v>28</v>
      </c>
      <c r="H69" s="7"/>
      <c r="I69" s="7" t="s">
        <v>156</v>
      </c>
      <c r="J69" s="7"/>
    </row>
    <row r="70" spans="1:10" s="12" customFormat="1" ht="63.95" customHeight="1">
      <c r="A70" s="11">
        <v>68</v>
      </c>
      <c r="B70" s="155" t="s">
        <v>148</v>
      </c>
      <c r="C70" s="156"/>
      <c r="D70" s="15" t="s">
        <v>157</v>
      </c>
      <c r="E70" s="14" t="s">
        <v>12</v>
      </c>
      <c r="F70" s="25"/>
      <c r="G70" s="13" t="s">
        <v>28</v>
      </c>
      <c r="H70" s="7"/>
      <c r="I70" s="7" t="s">
        <v>156</v>
      </c>
      <c r="J70" s="7"/>
    </row>
    <row r="71" spans="1:10" s="12" customFormat="1" ht="63.95" customHeight="1">
      <c r="A71" s="11">
        <v>69</v>
      </c>
      <c r="B71" s="155" t="s">
        <v>148</v>
      </c>
      <c r="C71" s="156"/>
      <c r="D71" s="15" t="s">
        <v>158</v>
      </c>
      <c r="E71" s="14" t="s">
        <v>45</v>
      </c>
      <c r="F71" s="25"/>
      <c r="G71" s="13" t="s">
        <v>28</v>
      </c>
      <c r="H71" s="7"/>
      <c r="I71" s="7" t="s">
        <v>156</v>
      </c>
      <c r="J71" s="7"/>
    </row>
    <row r="72" spans="1:10" s="12" customFormat="1" ht="99" customHeight="1">
      <c r="A72" s="11">
        <v>70</v>
      </c>
      <c r="B72" s="155" t="s">
        <v>159</v>
      </c>
      <c r="C72" s="156"/>
      <c r="D72" s="15" t="s">
        <v>160</v>
      </c>
      <c r="E72" s="14" t="s">
        <v>45</v>
      </c>
      <c r="F72" s="25"/>
      <c r="G72" s="13" t="s">
        <v>62</v>
      </c>
      <c r="H72" s="7"/>
      <c r="I72" s="7"/>
      <c r="J72" s="7" t="s">
        <v>161</v>
      </c>
    </row>
    <row r="73" spans="1:10" s="12" customFormat="1" ht="63.95" customHeight="1">
      <c r="A73" s="11">
        <v>71</v>
      </c>
      <c r="B73" s="155" t="s">
        <v>159</v>
      </c>
      <c r="C73" s="156"/>
      <c r="D73" s="15" t="s">
        <v>162</v>
      </c>
      <c r="E73" s="14" t="s">
        <v>45</v>
      </c>
      <c r="F73" s="25"/>
      <c r="G73" s="13" t="s">
        <v>28</v>
      </c>
      <c r="H73" s="7"/>
      <c r="I73" s="7" t="s">
        <v>156</v>
      </c>
      <c r="J73" s="7"/>
    </row>
    <row r="74" spans="1:10" s="12" customFormat="1" ht="63.95" customHeight="1">
      <c r="A74" s="11">
        <v>72</v>
      </c>
      <c r="B74" s="155" t="s">
        <v>163</v>
      </c>
      <c r="C74" s="156"/>
      <c r="D74" s="15" t="s">
        <v>113</v>
      </c>
      <c r="E74" s="14" t="s">
        <v>34</v>
      </c>
      <c r="F74" s="25"/>
      <c r="G74" s="13" t="s">
        <v>19</v>
      </c>
      <c r="H74" s="7" t="s">
        <v>114</v>
      </c>
      <c r="I74" s="7"/>
      <c r="J74" s="7"/>
    </row>
    <row r="75" spans="1:10" s="12" customFormat="1" ht="99" customHeight="1">
      <c r="A75" s="11">
        <v>73</v>
      </c>
      <c r="B75" s="155" t="s">
        <v>163</v>
      </c>
      <c r="C75" s="156"/>
      <c r="D75" s="15" t="s">
        <v>115</v>
      </c>
      <c r="E75" s="14" t="s">
        <v>34</v>
      </c>
      <c r="F75" s="25"/>
      <c r="G75" s="13" t="s">
        <v>19</v>
      </c>
      <c r="H75" s="7" t="s">
        <v>116</v>
      </c>
      <c r="I75" s="7" t="s">
        <v>117</v>
      </c>
      <c r="J75" s="7" t="s">
        <v>118</v>
      </c>
    </row>
    <row r="76" spans="1:10" s="12" customFormat="1" ht="63.95" customHeight="1">
      <c r="A76" s="11">
        <v>74</v>
      </c>
      <c r="B76" s="155" t="s">
        <v>164</v>
      </c>
      <c r="C76" s="156"/>
      <c r="D76" s="15" t="s">
        <v>165</v>
      </c>
      <c r="E76" s="14" t="s">
        <v>12</v>
      </c>
      <c r="F76" s="25"/>
      <c r="G76" s="13" t="s">
        <v>13</v>
      </c>
      <c r="H76" s="7"/>
      <c r="I76" s="7" t="s">
        <v>166</v>
      </c>
      <c r="J76" s="7"/>
    </row>
    <row r="77" spans="1:10" s="12" customFormat="1" ht="63.95" customHeight="1">
      <c r="A77" s="11">
        <v>75</v>
      </c>
      <c r="B77" s="155" t="s">
        <v>167</v>
      </c>
      <c r="C77" s="156"/>
      <c r="D77" s="15" t="s">
        <v>168</v>
      </c>
      <c r="E77" s="14" t="s">
        <v>169</v>
      </c>
      <c r="F77" s="25"/>
      <c r="G77" s="13" t="s">
        <v>19</v>
      </c>
      <c r="H77" s="7" t="s">
        <v>170</v>
      </c>
      <c r="I77" s="7"/>
      <c r="J77" s="7"/>
    </row>
    <row r="78" spans="1:10" s="12" customFormat="1" ht="99" customHeight="1">
      <c r="A78" s="11">
        <v>76</v>
      </c>
      <c r="B78" s="155" t="s">
        <v>167</v>
      </c>
      <c r="C78" s="156"/>
      <c r="D78" s="15" t="s">
        <v>171</v>
      </c>
      <c r="E78" s="14" t="s">
        <v>169</v>
      </c>
      <c r="F78" s="25"/>
      <c r="G78" s="13" t="s">
        <v>19</v>
      </c>
      <c r="H78" s="7" t="s">
        <v>172</v>
      </c>
      <c r="I78" s="7" t="s">
        <v>173</v>
      </c>
      <c r="J78" s="7" t="s">
        <v>174</v>
      </c>
    </row>
    <row r="79" spans="1:10" s="12" customFormat="1" ht="63.95" customHeight="1">
      <c r="A79" s="11">
        <v>77</v>
      </c>
      <c r="B79" s="155" t="s">
        <v>167</v>
      </c>
      <c r="C79" s="156"/>
      <c r="D79" s="15" t="s">
        <v>175</v>
      </c>
      <c r="E79" s="14" t="s">
        <v>169</v>
      </c>
      <c r="F79" s="25"/>
      <c r="G79" s="13" t="s">
        <v>13</v>
      </c>
      <c r="H79" s="7"/>
      <c r="I79" s="7" t="s">
        <v>176</v>
      </c>
      <c r="J79" s="7"/>
    </row>
    <row r="80" spans="1:10" ht="63.95" customHeight="1">
      <c r="A80" s="11">
        <v>78</v>
      </c>
      <c r="B80" s="145" t="s">
        <v>167</v>
      </c>
      <c r="C80" s="146"/>
      <c r="D80" s="10" t="s">
        <v>177</v>
      </c>
      <c r="E80" s="9" t="s">
        <v>169</v>
      </c>
      <c r="F80" s="24"/>
      <c r="G80" s="8" t="s">
        <v>13</v>
      </c>
      <c r="H80" s="7"/>
      <c r="I80" s="7" t="s">
        <v>178</v>
      </c>
      <c r="J80" s="7"/>
    </row>
    <row r="81" spans="1:10" ht="63.95" customHeight="1">
      <c r="A81" s="11">
        <v>79</v>
      </c>
      <c r="B81" s="145" t="s">
        <v>167</v>
      </c>
      <c r="C81" s="146"/>
      <c r="D81" s="10" t="s">
        <v>179</v>
      </c>
      <c r="E81" s="9" t="s">
        <v>169</v>
      </c>
      <c r="F81" s="24"/>
      <c r="G81" s="8" t="s">
        <v>19</v>
      </c>
      <c r="H81" s="7" t="s">
        <v>170</v>
      </c>
      <c r="I81" s="7"/>
      <c r="J81" s="7"/>
    </row>
    <row r="82" spans="1:10" ht="63.95" customHeight="1">
      <c r="A82" s="11">
        <v>80</v>
      </c>
      <c r="B82" s="145" t="s">
        <v>167</v>
      </c>
      <c r="C82" s="146"/>
      <c r="D82" s="10" t="s">
        <v>180</v>
      </c>
      <c r="E82" s="9" t="s">
        <v>169</v>
      </c>
      <c r="F82" s="24"/>
      <c r="G82" s="8" t="s">
        <v>13</v>
      </c>
      <c r="H82" s="7"/>
      <c r="I82" s="7" t="s">
        <v>181</v>
      </c>
      <c r="J82" s="7"/>
    </row>
    <row r="83" spans="1:10" ht="63.95" customHeight="1">
      <c r="A83" s="11">
        <v>81</v>
      </c>
      <c r="B83" s="145" t="s">
        <v>167</v>
      </c>
      <c r="C83" s="146"/>
      <c r="D83" s="10" t="s">
        <v>182</v>
      </c>
      <c r="E83" s="9" t="s">
        <v>169</v>
      </c>
      <c r="F83" s="24"/>
      <c r="G83" s="8" t="s">
        <v>13</v>
      </c>
      <c r="H83" s="7"/>
      <c r="I83" s="7" t="s">
        <v>183</v>
      </c>
      <c r="J83" s="7"/>
    </row>
    <row r="84" spans="1:10" ht="63.95" customHeight="1">
      <c r="A84" s="11">
        <v>82</v>
      </c>
      <c r="B84" s="145" t="s">
        <v>167</v>
      </c>
      <c r="C84" s="146"/>
      <c r="D84" s="10" t="s">
        <v>184</v>
      </c>
      <c r="E84" s="9" t="s">
        <v>169</v>
      </c>
      <c r="F84" s="24"/>
      <c r="G84" s="8" t="s">
        <v>28</v>
      </c>
      <c r="H84" s="7"/>
      <c r="I84" s="7" t="s">
        <v>185</v>
      </c>
      <c r="J84" s="7"/>
    </row>
    <row r="85" spans="1:10" ht="63.95" customHeight="1">
      <c r="A85" s="11">
        <v>83</v>
      </c>
      <c r="B85" s="145" t="s">
        <v>167</v>
      </c>
      <c r="C85" s="146"/>
      <c r="D85" s="10" t="s">
        <v>186</v>
      </c>
      <c r="E85" s="9" t="s">
        <v>169</v>
      </c>
      <c r="F85" s="24"/>
      <c r="G85" s="8" t="s">
        <v>28</v>
      </c>
      <c r="H85" s="7"/>
      <c r="I85" s="7" t="s">
        <v>185</v>
      </c>
      <c r="J85" s="7"/>
    </row>
    <row r="86" spans="1:10" ht="63.95" customHeight="1">
      <c r="A86" s="11">
        <v>84</v>
      </c>
      <c r="B86" s="145" t="s">
        <v>167</v>
      </c>
      <c r="C86" s="146"/>
      <c r="D86" s="10" t="s">
        <v>187</v>
      </c>
      <c r="E86" s="9" t="s">
        <v>169</v>
      </c>
      <c r="F86" s="24"/>
      <c r="G86" s="8" t="s">
        <v>28</v>
      </c>
      <c r="H86" s="7"/>
      <c r="I86" s="7" t="s">
        <v>185</v>
      </c>
      <c r="J86" s="7"/>
    </row>
    <row r="87" spans="1:10" ht="63.95" customHeight="1">
      <c r="A87" s="11">
        <v>85</v>
      </c>
      <c r="B87" s="145" t="s">
        <v>167</v>
      </c>
      <c r="C87" s="146"/>
      <c r="D87" s="10" t="s">
        <v>188</v>
      </c>
      <c r="E87" s="9" t="s">
        <v>169</v>
      </c>
      <c r="F87" s="24"/>
      <c r="G87" s="8" t="s">
        <v>28</v>
      </c>
      <c r="H87" s="7"/>
      <c r="I87" s="7" t="s">
        <v>185</v>
      </c>
      <c r="J87" s="7"/>
    </row>
    <row r="88" spans="1:10" ht="63.95" customHeight="1">
      <c r="A88" s="11">
        <v>86</v>
      </c>
      <c r="B88" s="145" t="s">
        <v>167</v>
      </c>
      <c r="C88" s="146"/>
      <c r="D88" s="10" t="s">
        <v>189</v>
      </c>
      <c r="E88" s="9" t="s">
        <v>169</v>
      </c>
      <c r="F88" s="24"/>
      <c r="G88" s="8" t="s">
        <v>13</v>
      </c>
      <c r="H88" s="7"/>
      <c r="I88" s="7" t="s">
        <v>190</v>
      </c>
      <c r="J88" s="7"/>
    </row>
    <row r="89" spans="1:10" ht="63.95" customHeight="1">
      <c r="A89" s="11">
        <v>87</v>
      </c>
      <c r="B89" s="145" t="s">
        <v>167</v>
      </c>
      <c r="C89" s="146"/>
      <c r="D89" s="10" t="s">
        <v>191</v>
      </c>
      <c r="E89" s="9" t="s">
        <v>169</v>
      </c>
      <c r="F89" s="24"/>
      <c r="G89" s="8" t="s">
        <v>28</v>
      </c>
      <c r="H89" s="7"/>
      <c r="I89" s="7" t="s">
        <v>192</v>
      </c>
      <c r="J89" s="7"/>
    </row>
    <row r="90" spans="1:10" ht="99" customHeight="1">
      <c r="A90" s="11">
        <v>88</v>
      </c>
      <c r="B90" s="145" t="s">
        <v>193</v>
      </c>
      <c r="C90" s="146"/>
      <c r="D90" s="10" t="s">
        <v>194</v>
      </c>
      <c r="E90" s="9" t="s">
        <v>195</v>
      </c>
      <c r="F90" s="24"/>
      <c r="G90" s="8" t="s">
        <v>19</v>
      </c>
      <c r="H90" s="7" t="s">
        <v>196</v>
      </c>
      <c r="I90" s="7"/>
      <c r="J90" s="7"/>
    </row>
    <row r="91" spans="1:10" ht="99" customHeight="1">
      <c r="A91" s="11">
        <v>89</v>
      </c>
      <c r="B91" s="145" t="s">
        <v>193</v>
      </c>
      <c r="C91" s="146"/>
      <c r="D91" s="10" t="s">
        <v>197</v>
      </c>
      <c r="E91" s="9" t="s">
        <v>195</v>
      </c>
      <c r="F91" s="24"/>
      <c r="G91" s="8" t="s">
        <v>62</v>
      </c>
      <c r="H91" s="7" t="s">
        <v>198</v>
      </c>
      <c r="I91" s="7"/>
      <c r="J91" s="7" t="s">
        <v>199</v>
      </c>
    </row>
    <row r="92" spans="1:10" ht="99" customHeight="1">
      <c r="A92" s="11">
        <v>90</v>
      </c>
      <c r="B92" s="145" t="s">
        <v>193</v>
      </c>
      <c r="C92" s="146"/>
      <c r="D92" s="10" t="s">
        <v>200</v>
      </c>
      <c r="E92" s="9" t="s">
        <v>195</v>
      </c>
      <c r="F92" s="24"/>
      <c r="G92" s="8" t="s">
        <v>62</v>
      </c>
      <c r="H92" s="7" t="s">
        <v>198</v>
      </c>
      <c r="I92" s="7"/>
      <c r="J92" s="7" t="s">
        <v>199</v>
      </c>
    </row>
    <row r="93" spans="1:10" ht="99" customHeight="1">
      <c r="A93" s="11">
        <v>91</v>
      </c>
      <c r="B93" s="145" t="s">
        <v>193</v>
      </c>
      <c r="C93" s="146"/>
      <c r="D93" s="10" t="s">
        <v>201</v>
      </c>
      <c r="E93" s="9" t="s">
        <v>195</v>
      </c>
      <c r="F93" s="24"/>
      <c r="G93" s="8" t="s">
        <v>62</v>
      </c>
      <c r="H93" s="7"/>
      <c r="I93" s="7"/>
      <c r="J93" s="7" t="s">
        <v>202</v>
      </c>
    </row>
    <row r="94" spans="1:10" ht="99" customHeight="1">
      <c r="A94" s="11">
        <v>92</v>
      </c>
      <c r="B94" s="145" t="s">
        <v>193</v>
      </c>
      <c r="C94" s="146"/>
      <c r="D94" s="10" t="s">
        <v>203</v>
      </c>
      <c r="E94" s="9" t="s">
        <v>12</v>
      </c>
      <c r="F94" s="24"/>
      <c r="G94" s="8" t="s">
        <v>62</v>
      </c>
      <c r="H94" s="7"/>
      <c r="I94" s="7"/>
      <c r="J94" s="7" t="s">
        <v>204</v>
      </c>
    </row>
  </sheetData>
  <autoFilter ref="A2:J94">
    <filterColumn colId="1" showButton="0"/>
  </autoFilter>
  <mergeCells count="95">
    <mergeCell ref="B85:C85"/>
    <mergeCell ref="B86:C86"/>
    <mergeCell ref="B93:C93"/>
    <mergeCell ref="B94:C94"/>
    <mergeCell ref="B87:C87"/>
    <mergeCell ref="B88:C88"/>
    <mergeCell ref="B89:C89"/>
    <mergeCell ref="B90:C90"/>
    <mergeCell ref="B91:C91"/>
    <mergeCell ref="B92:C92"/>
    <mergeCell ref="B84:C84"/>
    <mergeCell ref="B73:C73"/>
    <mergeCell ref="B74:C74"/>
    <mergeCell ref="B75:C75"/>
    <mergeCell ref="B76:C76"/>
    <mergeCell ref="B77:C77"/>
    <mergeCell ref="B78:C78"/>
    <mergeCell ref="B79:C79"/>
    <mergeCell ref="B80:C80"/>
    <mergeCell ref="B81:C81"/>
    <mergeCell ref="B82:C82"/>
    <mergeCell ref="B83:C83"/>
    <mergeCell ref="B72:C72"/>
    <mergeCell ref="B61:C61"/>
    <mergeCell ref="B62:C62"/>
    <mergeCell ref="B63:C63"/>
    <mergeCell ref="B64:C64"/>
    <mergeCell ref="B65:C65"/>
    <mergeCell ref="B66:C66"/>
    <mergeCell ref="B67:C67"/>
    <mergeCell ref="B68:C68"/>
    <mergeCell ref="B69:C69"/>
    <mergeCell ref="B70:C70"/>
    <mergeCell ref="B71:C71"/>
    <mergeCell ref="B60:C60"/>
    <mergeCell ref="B49:C49"/>
    <mergeCell ref="B50:C50"/>
    <mergeCell ref="B51:C51"/>
    <mergeCell ref="B52:C52"/>
    <mergeCell ref="B53:C53"/>
    <mergeCell ref="B54:C54"/>
    <mergeCell ref="B55:C55"/>
    <mergeCell ref="B56:C56"/>
    <mergeCell ref="B57:C57"/>
    <mergeCell ref="B58:C58"/>
    <mergeCell ref="B59:C59"/>
    <mergeCell ref="B48:C48"/>
    <mergeCell ref="B37:C37"/>
    <mergeCell ref="B38:C38"/>
    <mergeCell ref="B39:C39"/>
    <mergeCell ref="B40:C40"/>
    <mergeCell ref="B41:C41"/>
    <mergeCell ref="B42:C42"/>
    <mergeCell ref="B43:C43"/>
    <mergeCell ref="B44:C44"/>
    <mergeCell ref="B45:C45"/>
    <mergeCell ref="B46:C46"/>
    <mergeCell ref="B47:C47"/>
    <mergeCell ref="B36:C36"/>
    <mergeCell ref="B25:C25"/>
    <mergeCell ref="B26:C26"/>
    <mergeCell ref="B27:C27"/>
    <mergeCell ref="B28:C28"/>
    <mergeCell ref="B29:C29"/>
    <mergeCell ref="B30:C30"/>
    <mergeCell ref="B31:C31"/>
    <mergeCell ref="B32:C32"/>
    <mergeCell ref="B33:C33"/>
    <mergeCell ref="B34:C34"/>
    <mergeCell ref="B35:C35"/>
    <mergeCell ref="B24:C24"/>
    <mergeCell ref="B13:C13"/>
    <mergeCell ref="B14:C14"/>
    <mergeCell ref="B15:C15"/>
    <mergeCell ref="B16:C16"/>
    <mergeCell ref="B17:C17"/>
    <mergeCell ref="B18:C18"/>
    <mergeCell ref="B19:C19"/>
    <mergeCell ref="B20:C20"/>
    <mergeCell ref="B21:C21"/>
    <mergeCell ref="B22:C22"/>
    <mergeCell ref="B23:C23"/>
    <mergeCell ref="B12:C12"/>
    <mergeCell ref="B2:C2"/>
    <mergeCell ref="A1:D1"/>
    <mergeCell ref="E1:J1"/>
    <mergeCell ref="B3:C3"/>
    <mergeCell ref="B5:C5"/>
    <mergeCell ref="B6:C6"/>
    <mergeCell ref="B4:C4"/>
    <mergeCell ref="B7:C7"/>
    <mergeCell ref="B8:C8"/>
    <mergeCell ref="B9:C9"/>
    <mergeCell ref="B10:C10"/>
    <mergeCell ref="B11:C11"/>
  </mergeCells>
  <pageMargins left="0.27777777777777779" right="0.27777777777777779" top="0.27777777777777779" bottom="0.27777777777777779" header="0" footer="0"/>
  <pageSetup firstPageNumber="0" fitToWidth="0" fitToHeight="0" pageOrder="overThenDown"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tabSelected="1" topLeftCell="M23" zoomScale="50" zoomScaleNormal="50" zoomScaleSheetLayoutView="40" workbookViewId="0">
      <selection activeCell="R30" sqref="B30:R35"/>
    </sheetView>
  </sheetViews>
  <sheetFormatPr baseColWidth="10" defaultColWidth="19.7109375" defaultRowHeight="21"/>
  <cols>
    <col min="1" max="1" width="15.5703125" style="2" customWidth="1"/>
    <col min="2" max="3" width="40.85546875" style="1" customWidth="1"/>
    <col min="4" max="4" width="100.140625" style="1" customWidth="1"/>
    <col min="5" max="5" width="45.42578125" style="1" customWidth="1"/>
    <col min="6" max="6" width="34.7109375" style="3" hidden="1" customWidth="1"/>
    <col min="7" max="7" width="28.140625" style="28" hidden="1" customWidth="1"/>
    <col min="8" max="18" width="23.28515625" customWidth="1"/>
  </cols>
  <sheetData>
    <row r="1" spans="1:18" ht="104.25" customHeight="1" thickBot="1">
      <c r="B1" s="157" t="s">
        <v>316</v>
      </c>
      <c r="C1" s="157"/>
      <c r="D1" s="157"/>
      <c r="E1" s="157"/>
      <c r="F1" s="157"/>
      <c r="G1" s="157"/>
      <c r="H1" s="157"/>
      <c r="I1" s="157"/>
      <c r="J1" s="157"/>
      <c r="K1" s="157"/>
      <c r="L1" s="157"/>
      <c r="M1" s="157"/>
      <c r="N1" s="157"/>
      <c r="O1" s="157"/>
      <c r="P1" s="157"/>
      <c r="Q1" s="157"/>
    </row>
    <row r="2" spans="1:18" ht="82.5" customHeight="1" thickBot="1">
      <c r="A2" s="118" t="s">
        <v>206</v>
      </c>
      <c r="B2" s="119" t="s">
        <v>2</v>
      </c>
      <c r="C2" s="119" t="s">
        <v>302</v>
      </c>
      <c r="D2" s="119" t="s">
        <v>285</v>
      </c>
      <c r="E2" s="119" t="s">
        <v>209</v>
      </c>
      <c r="F2" s="119" t="s">
        <v>210</v>
      </c>
      <c r="G2" s="119" t="s">
        <v>312</v>
      </c>
      <c r="H2" s="120">
        <v>45323</v>
      </c>
      <c r="I2" s="120">
        <v>45352</v>
      </c>
      <c r="J2" s="120">
        <v>45383</v>
      </c>
      <c r="K2" s="120">
        <v>45413</v>
      </c>
      <c r="L2" s="120">
        <v>45444</v>
      </c>
      <c r="M2" s="120">
        <v>45474</v>
      </c>
      <c r="N2" s="120">
        <v>45505</v>
      </c>
      <c r="O2" s="120">
        <v>45536</v>
      </c>
      <c r="P2" s="120">
        <v>45566</v>
      </c>
      <c r="Q2" s="120">
        <v>45597</v>
      </c>
      <c r="R2" s="121">
        <v>45627</v>
      </c>
    </row>
    <row r="3" spans="1:18" ht="114.75" customHeight="1">
      <c r="A3" s="124">
        <v>1</v>
      </c>
      <c r="B3" s="133" t="s">
        <v>10</v>
      </c>
      <c r="C3" s="133" t="s">
        <v>299</v>
      </c>
      <c r="D3" s="132" t="s">
        <v>290</v>
      </c>
      <c r="E3" s="134" t="s">
        <v>306</v>
      </c>
      <c r="F3" s="159">
        <f>+G3+G4+G5</f>
        <v>0.12</v>
      </c>
      <c r="G3" s="144">
        <v>0.04</v>
      </c>
      <c r="H3" s="48"/>
      <c r="I3" s="48">
        <v>0.2</v>
      </c>
      <c r="J3" s="48">
        <v>0.2</v>
      </c>
      <c r="K3" s="48">
        <v>0.2</v>
      </c>
      <c r="L3" s="48">
        <v>0.2</v>
      </c>
      <c r="M3" s="48">
        <v>0.2</v>
      </c>
      <c r="N3" s="48"/>
      <c r="O3" s="48"/>
      <c r="P3" s="48"/>
      <c r="Q3" s="48"/>
      <c r="R3" s="97"/>
    </row>
    <row r="4" spans="1:18" ht="114.75" customHeight="1">
      <c r="A4" s="122">
        <v>2</v>
      </c>
      <c r="B4" s="129" t="s">
        <v>10</v>
      </c>
      <c r="C4" s="129" t="s">
        <v>299</v>
      </c>
      <c r="D4" s="126" t="s">
        <v>283</v>
      </c>
      <c r="E4" s="128" t="s">
        <v>306</v>
      </c>
      <c r="F4" s="158"/>
      <c r="G4" s="139">
        <v>0.04</v>
      </c>
      <c r="H4" s="111"/>
      <c r="I4" s="111"/>
      <c r="J4" s="111"/>
      <c r="K4" s="111"/>
      <c r="L4" s="111">
        <v>0.34</v>
      </c>
      <c r="M4" s="111">
        <v>0.33</v>
      </c>
      <c r="N4" s="111">
        <v>0.33</v>
      </c>
      <c r="O4" s="111"/>
      <c r="P4" s="111"/>
      <c r="Q4" s="111"/>
      <c r="R4" s="98"/>
    </row>
    <row r="5" spans="1:18" ht="114.75" customHeight="1">
      <c r="A5" s="117">
        <v>3</v>
      </c>
      <c r="B5" s="129" t="s">
        <v>10</v>
      </c>
      <c r="C5" s="129" t="s">
        <v>299</v>
      </c>
      <c r="D5" s="126" t="s">
        <v>277</v>
      </c>
      <c r="E5" s="128" t="s">
        <v>307</v>
      </c>
      <c r="F5" s="158"/>
      <c r="G5" s="139">
        <v>0.04</v>
      </c>
      <c r="H5" s="111"/>
      <c r="I5" s="111"/>
      <c r="J5" s="111"/>
      <c r="K5" s="111"/>
      <c r="L5" s="111"/>
      <c r="M5" s="111"/>
      <c r="N5" s="111">
        <v>0.34</v>
      </c>
      <c r="O5" s="111">
        <v>0.33</v>
      </c>
      <c r="P5" s="111">
        <v>0.33</v>
      </c>
      <c r="Q5" s="111"/>
      <c r="R5" s="98"/>
    </row>
    <row r="6" spans="1:18" ht="103.5" customHeight="1">
      <c r="A6" s="122">
        <v>4</v>
      </c>
      <c r="B6" s="129" t="s">
        <v>26</v>
      </c>
      <c r="C6" s="129" t="s">
        <v>300</v>
      </c>
      <c r="D6" s="126" t="s">
        <v>284</v>
      </c>
      <c r="E6" s="123" t="s">
        <v>34</v>
      </c>
      <c r="F6" s="158">
        <f>+G6+G7</f>
        <v>0.08</v>
      </c>
      <c r="G6" s="139">
        <v>0.04</v>
      </c>
      <c r="H6" s="111">
        <v>0.2</v>
      </c>
      <c r="I6" s="111">
        <v>0.08</v>
      </c>
      <c r="J6" s="111">
        <v>0.08</v>
      </c>
      <c r="K6" s="111">
        <v>0.08</v>
      </c>
      <c r="L6" s="111">
        <v>0.08</v>
      </c>
      <c r="M6" s="111">
        <v>0.08</v>
      </c>
      <c r="N6" s="111">
        <v>0.08</v>
      </c>
      <c r="O6" s="111">
        <v>0.08</v>
      </c>
      <c r="P6" s="111">
        <v>0.08</v>
      </c>
      <c r="Q6" s="111">
        <v>0.08</v>
      </c>
      <c r="R6" s="98">
        <v>0.08</v>
      </c>
    </row>
    <row r="7" spans="1:18" ht="103.5" customHeight="1">
      <c r="A7" s="117">
        <v>5</v>
      </c>
      <c r="B7" s="129" t="s">
        <v>26</v>
      </c>
      <c r="C7" s="129" t="s">
        <v>300</v>
      </c>
      <c r="D7" s="126" t="s">
        <v>298</v>
      </c>
      <c r="E7" s="123" t="s">
        <v>34</v>
      </c>
      <c r="F7" s="158"/>
      <c r="G7" s="139">
        <v>0.04</v>
      </c>
      <c r="H7" s="111"/>
      <c r="I7" s="111"/>
      <c r="J7" s="111"/>
      <c r="K7" s="111"/>
      <c r="L7" s="111"/>
      <c r="M7" s="111">
        <v>0.5</v>
      </c>
      <c r="N7" s="111">
        <v>0.3</v>
      </c>
      <c r="O7" s="111">
        <v>0.2</v>
      </c>
      <c r="P7" s="111"/>
      <c r="Q7" s="111"/>
      <c r="R7" s="98"/>
    </row>
    <row r="8" spans="1:18" ht="113.25" customHeight="1">
      <c r="A8" s="122">
        <v>6</v>
      </c>
      <c r="B8" s="129" t="s">
        <v>36</v>
      </c>
      <c r="C8" s="129" t="s">
        <v>301</v>
      </c>
      <c r="D8" s="126" t="s">
        <v>281</v>
      </c>
      <c r="E8" s="130" t="s">
        <v>34</v>
      </c>
      <c r="F8" s="163">
        <f>SUM(G8:G17)</f>
        <v>0.35000000000000003</v>
      </c>
      <c r="G8" s="139">
        <v>0.03</v>
      </c>
      <c r="H8" s="111"/>
      <c r="I8" s="111">
        <v>0.5</v>
      </c>
      <c r="J8" s="111">
        <v>0.5</v>
      </c>
      <c r="K8" s="111"/>
      <c r="L8" s="111"/>
      <c r="M8" s="111"/>
      <c r="N8" s="111"/>
      <c r="O8" s="111"/>
      <c r="P8" s="111"/>
      <c r="Q8" s="111"/>
      <c r="R8" s="98"/>
    </row>
    <row r="9" spans="1:18" ht="149.25" customHeight="1">
      <c r="A9" s="117">
        <v>7</v>
      </c>
      <c r="B9" s="129" t="s">
        <v>36</v>
      </c>
      <c r="C9" s="129" t="s">
        <v>301</v>
      </c>
      <c r="D9" s="126" t="s">
        <v>287</v>
      </c>
      <c r="E9" s="130" t="s">
        <v>308</v>
      </c>
      <c r="F9" s="164"/>
      <c r="G9" s="139">
        <v>0.04</v>
      </c>
      <c r="H9" s="111"/>
      <c r="I9" s="111">
        <v>0.2</v>
      </c>
      <c r="J9" s="111" t="s">
        <v>16</v>
      </c>
      <c r="K9" s="111"/>
      <c r="L9" s="111">
        <v>0.3</v>
      </c>
      <c r="M9" s="111" t="s">
        <v>16</v>
      </c>
      <c r="N9" s="111"/>
      <c r="O9" s="111">
        <v>0.3</v>
      </c>
      <c r="P9" s="111" t="s">
        <v>16</v>
      </c>
      <c r="Q9" s="111"/>
      <c r="R9" s="98">
        <v>0.2</v>
      </c>
    </row>
    <row r="10" spans="1:18" ht="122.25" customHeight="1">
      <c r="A10" s="122">
        <v>8</v>
      </c>
      <c r="B10" s="129" t="s">
        <v>36</v>
      </c>
      <c r="C10" s="129" t="s">
        <v>301</v>
      </c>
      <c r="D10" s="126" t="s">
        <v>286</v>
      </c>
      <c r="E10" s="130" t="s">
        <v>12</v>
      </c>
      <c r="F10" s="164"/>
      <c r="G10" s="139">
        <v>0.04</v>
      </c>
      <c r="H10" s="111"/>
      <c r="I10" s="111">
        <v>0.2</v>
      </c>
      <c r="J10" s="111"/>
      <c r="K10" s="111"/>
      <c r="L10" s="111"/>
      <c r="M10" s="111">
        <v>0.5</v>
      </c>
      <c r="N10" s="111"/>
      <c r="O10" s="111"/>
      <c r="P10" s="111"/>
      <c r="Q10" s="111">
        <v>0.3</v>
      </c>
      <c r="R10" s="98"/>
    </row>
    <row r="11" spans="1:18" ht="86.25" customHeight="1">
      <c r="A11" s="117">
        <v>9</v>
      </c>
      <c r="B11" s="129" t="s">
        <v>40</v>
      </c>
      <c r="C11" s="129" t="s">
        <v>301</v>
      </c>
      <c r="D11" s="126" t="s">
        <v>313</v>
      </c>
      <c r="E11" s="130" t="s">
        <v>42</v>
      </c>
      <c r="F11" s="164"/>
      <c r="G11" s="139">
        <v>0.04</v>
      </c>
      <c r="H11" s="111"/>
      <c r="I11" s="111">
        <v>0.1</v>
      </c>
      <c r="J11" s="111">
        <v>0.1</v>
      </c>
      <c r="K11" s="111">
        <v>0.1</v>
      </c>
      <c r="L11" s="111">
        <v>0.1</v>
      </c>
      <c r="M11" s="111">
        <v>0.1</v>
      </c>
      <c r="N11" s="111">
        <v>0.1</v>
      </c>
      <c r="O11" s="111">
        <v>0.1</v>
      </c>
      <c r="P11" s="111">
        <v>0.15</v>
      </c>
      <c r="Q11" s="111">
        <v>0.15</v>
      </c>
      <c r="R11" s="98"/>
    </row>
    <row r="12" spans="1:18" ht="86.25" customHeight="1">
      <c r="A12" s="122">
        <v>10</v>
      </c>
      <c r="B12" s="129" t="s">
        <v>40</v>
      </c>
      <c r="C12" s="129" t="s">
        <v>301</v>
      </c>
      <c r="D12" s="125" t="s">
        <v>294</v>
      </c>
      <c r="E12" s="130" t="s">
        <v>42</v>
      </c>
      <c r="F12" s="164"/>
      <c r="G12" s="139">
        <v>0.04</v>
      </c>
      <c r="H12" s="111"/>
      <c r="I12" s="111">
        <v>0.1</v>
      </c>
      <c r="J12" s="111">
        <v>0.1</v>
      </c>
      <c r="K12" s="111">
        <v>0.1</v>
      </c>
      <c r="L12" s="111">
        <v>0.1</v>
      </c>
      <c r="M12" s="111">
        <v>0.1</v>
      </c>
      <c r="N12" s="111">
        <v>0.1</v>
      </c>
      <c r="O12" s="111">
        <v>0.1</v>
      </c>
      <c r="P12" s="111">
        <v>0.15</v>
      </c>
      <c r="Q12" s="111">
        <v>0.15</v>
      </c>
      <c r="R12" s="98"/>
    </row>
    <row r="13" spans="1:18" ht="86.25" customHeight="1">
      <c r="A13" s="117">
        <v>11</v>
      </c>
      <c r="B13" s="129" t="s">
        <v>81</v>
      </c>
      <c r="C13" s="129" t="s">
        <v>301</v>
      </c>
      <c r="D13" s="126" t="s">
        <v>295</v>
      </c>
      <c r="E13" s="130" t="s">
        <v>42</v>
      </c>
      <c r="F13" s="164"/>
      <c r="G13" s="139">
        <v>0.03</v>
      </c>
      <c r="H13" s="111"/>
      <c r="I13" s="111"/>
      <c r="J13" s="111">
        <v>0.05</v>
      </c>
      <c r="K13" s="111">
        <v>0.1</v>
      </c>
      <c r="L13" s="111">
        <v>0.1</v>
      </c>
      <c r="M13" s="111">
        <v>0.1</v>
      </c>
      <c r="N13" s="111">
        <v>0.1</v>
      </c>
      <c r="O13" s="111">
        <v>0.1</v>
      </c>
      <c r="P13" s="111">
        <v>0.15</v>
      </c>
      <c r="Q13" s="111">
        <v>0.15</v>
      </c>
      <c r="R13" s="98">
        <v>0.15</v>
      </c>
    </row>
    <row r="14" spans="1:18" ht="106.5" customHeight="1">
      <c r="A14" s="122">
        <v>12</v>
      </c>
      <c r="B14" s="129" t="s">
        <v>86</v>
      </c>
      <c r="C14" s="129" t="s">
        <v>301</v>
      </c>
      <c r="D14" s="126" t="s">
        <v>292</v>
      </c>
      <c r="E14" s="130" t="s">
        <v>88</v>
      </c>
      <c r="F14" s="164"/>
      <c r="G14" s="139">
        <v>0.03</v>
      </c>
      <c r="H14" s="111"/>
      <c r="I14" s="111"/>
      <c r="J14" s="111">
        <v>1</v>
      </c>
      <c r="K14" s="111"/>
      <c r="L14" s="111"/>
      <c r="M14" s="111"/>
      <c r="N14" s="111"/>
      <c r="O14" s="111"/>
      <c r="P14" s="111"/>
      <c r="Q14" s="111"/>
      <c r="R14" s="98"/>
    </row>
    <row r="15" spans="1:18" ht="144" customHeight="1">
      <c r="A15" s="117">
        <v>13</v>
      </c>
      <c r="B15" s="129" t="s">
        <v>86</v>
      </c>
      <c r="C15" s="129" t="s">
        <v>301</v>
      </c>
      <c r="D15" s="136" t="s">
        <v>305</v>
      </c>
      <c r="E15" s="130" t="s">
        <v>88</v>
      </c>
      <c r="F15" s="164"/>
      <c r="G15" s="139">
        <v>0.03</v>
      </c>
      <c r="H15" s="111"/>
      <c r="I15" s="111"/>
      <c r="J15" s="111"/>
      <c r="K15" s="111"/>
      <c r="L15" s="111"/>
      <c r="M15" s="112"/>
      <c r="N15" s="112"/>
      <c r="O15" s="112"/>
      <c r="P15" s="112"/>
      <c r="Q15" s="111">
        <v>1</v>
      </c>
      <c r="R15" s="113" t="s">
        <v>16</v>
      </c>
    </row>
    <row r="16" spans="1:18" ht="86.25" customHeight="1">
      <c r="A16" s="122">
        <v>14</v>
      </c>
      <c r="B16" s="126" t="s">
        <v>148</v>
      </c>
      <c r="C16" s="129" t="s">
        <v>301</v>
      </c>
      <c r="D16" s="126" t="s">
        <v>278</v>
      </c>
      <c r="E16" s="123" t="s">
        <v>45</v>
      </c>
      <c r="F16" s="164"/>
      <c r="G16" s="139">
        <v>0.03</v>
      </c>
      <c r="H16" s="111"/>
      <c r="I16" s="111"/>
      <c r="J16" s="111"/>
      <c r="K16" s="111"/>
      <c r="L16" s="111">
        <v>1</v>
      </c>
      <c r="M16" s="111"/>
      <c r="N16" s="111"/>
      <c r="O16" s="111"/>
      <c r="P16" s="111"/>
      <c r="Q16" s="111"/>
      <c r="R16" s="98"/>
    </row>
    <row r="17" spans="1:18" ht="153" customHeight="1">
      <c r="A17" s="117">
        <v>15</v>
      </c>
      <c r="B17" s="129" t="s">
        <v>275</v>
      </c>
      <c r="C17" s="129" t="s">
        <v>301</v>
      </c>
      <c r="D17" s="126" t="s">
        <v>279</v>
      </c>
      <c r="E17" s="123" t="s">
        <v>45</v>
      </c>
      <c r="F17" s="165"/>
      <c r="G17" s="139">
        <v>0.04</v>
      </c>
      <c r="H17" s="111">
        <v>0.16700000000000001</v>
      </c>
      <c r="I17" s="111">
        <v>8.3299999999999999E-2</v>
      </c>
      <c r="J17" s="111">
        <v>8.3299999999999999E-2</v>
      </c>
      <c r="K17" s="111">
        <v>8.3299999999999999E-2</v>
      </c>
      <c r="L17" s="111">
        <v>8.3299999999999999E-2</v>
      </c>
      <c r="M17" s="111">
        <v>8.3299999999999999E-2</v>
      </c>
      <c r="N17" s="111">
        <v>8.3299999999999999E-2</v>
      </c>
      <c r="O17" s="111">
        <v>8.3299999999999999E-2</v>
      </c>
      <c r="P17" s="111">
        <v>8.3299999999999999E-2</v>
      </c>
      <c r="Q17" s="111">
        <v>8.3299999999999999E-2</v>
      </c>
      <c r="R17" s="98">
        <v>8.3299999999999999E-2</v>
      </c>
    </row>
    <row r="18" spans="1:18" ht="86.25" customHeight="1">
      <c r="A18" s="122">
        <v>16</v>
      </c>
      <c r="B18" s="129" t="s">
        <v>235</v>
      </c>
      <c r="C18" s="129" t="s">
        <v>303</v>
      </c>
      <c r="D18" s="126" t="s">
        <v>282</v>
      </c>
      <c r="E18" s="123" t="s">
        <v>34</v>
      </c>
      <c r="F18" s="163">
        <f>SUM(G18:G20)</f>
        <v>0.12</v>
      </c>
      <c r="G18" s="139">
        <v>0.04</v>
      </c>
      <c r="H18" s="111">
        <v>0.5</v>
      </c>
      <c r="I18" s="111">
        <v>0.5</v>
      </c>
      <c r="J18" s="111"/>
      <c r="K18" s="111"/>
      <c r="L18" s="111"/>
      <c r="M18" s="111"/>
      <c r="N18" s="111"/>
      <c r="O18" s="111"/>
      <c r="P18" s="111"/>
      <c r="Q18" s="111"/>
      <c r="R18" s="98"/>
    </row>
    <row r="19" spans="1:18" ht="86.25" customHeight="1">
      <c r="A19" s="117">
        <v>17</v>
      </c>
      <c r="B19" s="129" t="s">
        <v>235</v>
      </c>
      <c r="C19" s="129" t="s">
        <v>303</v>
      </c>
      <c r="D19" s="126" t="s">
        <v>239</v>
      </c>
      <c r="E19" s="123" t="s">
        <v>34</v>
      </c>
      <c r="F19" s="164"/>
      <c r="G19" s="139">
        <v>0.04</v>
      </c>
      <c r="H19" s="111"/>
      <c r="I19" s="111" t="s">
        <v>309</v>
      </c>
      <c r="J19" s="111">
        <v>0.33</v>
      </c>
      <c r="K19" s="111"/>
      <c r="L19" s="111" t="s">
        <v>16</v>
      </c>
      <c r="M19" s="111">
        <v>0.33</v>
      </c>
      <c r="N19" s="111"/>
      <c r="O19" s="111" t="s">
        <v>16</v>
      </c>
      <c r="P19" s="111">
        <v>0.34</v>
      </c>
      <c r="Q19" s="111"/>
      <c r="R19" s="98" t="s">
        <v>16</v>
      </c>
    </row>
    <row r="20" spans="1:18" ht="86.25" customHeight="1">
      <c r="A20" s="122">
        <v>18</v>
      </c>
      <c r="B20" s="129" t="s">
        <v>235</v>
      </c>
      <c r="C20" s="129" t="s">
        <v>303</v>
      </c>
      <c r="D20" s="126" t="s">
        <v>291</v>
      </c>
      <c r="E20" s="123" t="s">
        <v>34</v>
      </c>
      <c r="F20" s="165"/>
      <c r="G20" s="139">
        <v>0.04</v>
      </c>
      <c r="H20" s="111"/>
      <c r="I20" s="111"/>
      <c r="J20" s="111">
        <v>0.33</v>
      </c>
      <c r="K20" s="111"/>
      <c r="L20" s="111"/>
      <c r="M20" s="111"/>
      <c r="N20" s="111">
        <v>0.33</v>
      </c>
      <c r="O20" s="111"/>
      <c r="P20" s="111"/>
      <c r="Q20" s="111">
        <v>0.34</v>
      </c>
      <c r="R20" s="98" t="s">
        <v>16</v>
      </c>
    </row>
    <row r="21" spans="1:18" ht="120.75" customHeight="1">
      <c r="A21" s="117">
        <v>19</v>
      </c>
      <c r="B21" s="126" t="s">
        <v>276</v>
      </c>
      <c r="C21" s="126" t="s">
        <v>274</v>
      </c>
      <c r="D21" s="126" t="s">
        <v>280</v>
      </c>
      <c r="E21" s="123" t="s">
        <v>45</v>
      </c>
      <c r="F21" s="163">
        <f>SUM(G21:G23)</f>
        <v>0.12</v>
      </c>
      <c r="G21" s="139">
        <v>0.04</v>
      </c>
      <c r="H21" s="111"/>
      <c r="I21" s="111"/>
      <c r="J21" s="110">
        <v>0.33300000000000002</v>
      </c>
      <c r="K21" s="111"/>
      <c r="L21" s="111"/>
      <c r="M21" s="111"/>
      <c r="N21" s="110">
        <v>0.33300000000000002</v>
      </c>
      <c r="O21" s="111"/>
      <c r="P21" s="111"/>
      <c r="Q21" s="111"/>
      <c r="R21" s="114">
        <v>0.33300000000000002</v>
      </c>
    </row>
    <row r="22" spans="1:18" ht="86.25" customHeight="1">
      <c r="A22" s="122">
        <v>20</v>
      </c>
      <c r="B22" s="129" t="s">
        <v>164</v>
      </c>
      <c r="C22" s="126" t="s">
        <v>274</v>
      </c>
      <c r="D22" s="137" t="s">
        <v>315</v>
      </c>
      <c r="E22" s="123" t="s">
        <v>12</v>
      </c>
      <c r="F22" s="164"/>
      <c r="G22" s="139">
        <v>0.04</v>
      </c>
      <c r="H22" s="111"/>
      <c r="I22" s="111"/>
      <c r="J22" s="111"/>
      <c r="K22" s="111">
        <v>0.125</v>
      </c>
      <c r="L22" s="111">
        <v>0.125</v>
      </c>
      <c r="M22" s="111">
        <v>0.125</v>
      </c>
      <c r="N22" s="111">
        <v>0.125</v>
      </c>
      <c r="O22" s="111">
        <v>0.125</v>
      </c>
      <c r="P22" s="111">
        <v>0.125</v>
      </c>
      <c r="Q22" s="111">
        <v>0.125</v>
      </c>
      <c r="R22" s="111">
        <v>0.125</v>
      </c>
    </row>
    <row r="23" spans="1:18" ht="86.25" customHeight="1">
      <c r="A23" s="117">
        <v>21</v>
      </c>
      <c r="B23" s="129" t="s">
        <v>164</v>
      </c>
      <c r="C23" s="126" t="s">
        <v>274</v>
      </c>
      <c r="D23" s="137" t="s">
        <v>289</v>
      </c>
      <c r="E23" s="123" t="s">
        <v>12</v>
      </c>
      <c r="F23" s="165"/>
      <c r="G23" s="139">
        <v>0.04</v>
      </c>
      <c r="H23" s="111"/>
      <c r="I23" s="111">
        <v>0.25</v>
      </c>
      <c r="J23" s="111">
        <v>0.25</v>
      </c>
      <c r="K23" s="111">
        <v>0.25</v>
      </c>
      <c r="L23" s="111">
        <v>0.25</v>
      </c>
      <c r="M23" s="111"/>
      <c r="N23" s="111"/>
      <c r="O23" s="111"/>
      <c r="P23" s="111"/>
      <c r="Q23" s="111"/>
      <c r="R23" s="111"/>
    </row>
    <row r="24" spans="1:18" ht="86.25" customHeight="1">
      <c r="A24" s="122">
        <v>22</v>
      </c>
      <c r="B24" s="129" t="s">
        <v>167</v>
      </c>
      <c r="C24" s="129" t="s">
        <v>304</v>
      </c>
      <c r="D24" s="126" t="s">
        <v>296</v>
      </c>
      <c r="E24" s="123" t="s">
        <v>297</v>
      </c>
      <c r="F24" s="160">
        <f>SUM(G24:G25)</f>
        <v>0.08</v>
      </c>
      <c r="G24" s="139">
        <v>0.04</v>
      </c>
      <c r="H24" s="111"/>
      <c r="I24" s="111">
        <v>0.05</v>
      </c>
      <c r="J24" s="111">
        <v>0.1</v>
      </c>
      <c r="K24" s="111">
        <v>0.1</v>
      </c>
      <c r="L24" s="111">
        <v>0.1</v>
      </c>
      <c r="M24" s="111">
        <v>0.1</v>
      </c>
      <c r="N24" s="111">
        <v>0.1</v>
      </c>
      <c r="O24" s="111">
        <v>0.1</v>
      </c>
      <c r="P24" s="111">
        <v>0.15</v>
      </c>
      <c r="Q24" s="111">
        <v>0.2</v>
      </c>
      <c r="R24" s="98"/>
    </row>
    <row r="25" spans="1:18" ht="86.25" customHeight="1">
      <c r="A25" s="117">
        <v>23</v>
      </c>
      <c r="B25" s="129" t="s">
        <v>167</v>
      </c>
      <c r="C25" s="129" t="s">
        <v>304</v>
      </c>
      <c r="D25" s="126" t="s">
        <v>314</v>
      </c>
      <c r="E25" s="123" t="s">
        <v>297</v>
      </c>
      <c r="F25" s="166"/>
      <c r="G25" s="139">
        <v>0.04</v>
      </c>
      <c r="H25" s="111"/>
      <c r="I25" s="111">
        <v>0.1</v>
      </c>
      <c r="J25" s="111">
        <v>0.1</v>
      </c>
      <c r="K25" s="111">
        <v>0.1</v>
      </c>
      <c r="L25" s="111">
        <v>0.1</v>
      </c>
      <c r="M25" s="111">
        <v>0.1</v>
      </c>
      <c r="N25" s="111">
        <v>0.1</v>
      </c>
      <c r="O25" s="111">
        <v>0.1</v>
      </c>
      <c r="P25" s="111">
        <v>0.15</v>
      </c>
      <c r="Q25" s="111">
        <v>0.15</v>
      </c>
      <c r="R25" s="98"/>
    </row>
    <row r="26" spans="1:18" ht="86.25" customHeight="1">
      <c r="A26" s="122">
        <v>24</v>
      </c>
      <c r="B26" s="129" t="s">
        <v>193</v>
      </c>
      <c r="C26" s="129" t="s">
        <v>193</v>
      </c>
      <c r="D26" s="126" t="s">
        <v>288</v>
      </c>
      <c r="E26" s="123" t="s">
        <v>195</v>
      </c>
      <c r="F26" s="160">
        <f>SUM(G26:G29)</f>
        <v>0.13</v>
      </c>
      <c r="G26" s="139">
        <v>0.04</v>
      </c>
      <c r="H26" s="111"/>
      <c r="I26" s="111"/>
      <c r="J26" s="111"/>
      <c r="K26" s="111"/>
      <c r="L26" s="111">
        <v>0.5</v>
      </c>
      <c r="M26" s="111"/>
      <c r="N26" s="111"/>
      <c r="O26" s="111"/>
      <c r="P26" s="111"/>
      <c r="Q26" s="111">
        <v>0.5</v>
      </c>
      <c r="R26" s="98"/>
    </row>
    <row r="27" spans="1:18" ht="86.25" customHeight="1">
      <c r="A27" s="117">
        <v>25</v>
      </c>
      <c r="B27" s="129" t="s">
        <v>193</v>
      </c>
      <c r="C27" s="129" t="s">
        <v>193</v>
      </c>
      <c r="D27" s="126" t="s">
        <v>311</v>
      </c>
      <c r="E27" s="123" t="s">
        <v>256</v>
      </c>
      <c r="F27" s="161"/>
      <c r="G27" s="139">
        <v>0.03</v>
      </c>
      <c r="H27" s="111"/>
      <c r="I27" s="111">
        <v>1</v>
      </c>
      <c r="J27" s="111"/>
      <c r="K27" s="111"/>
      <c r="L27" s="111"/>
      <c r="M27" s="111"/>
      <c r="N27" s="111"/>
      <c r="O27" s="111"/>
      <c r="P27" s="111"/>
      <c r="Q27" s="111"/>
      <c r="R27" s="98"/>
    </row>
    <row r="28" spans="1:18" ht="86.25" customHeight="1">
      <c r="A28" s="122">
        <v>26</v>
      </c>
      <c r="B28" s="129" t="s">
        <v>193</v>
      </c>
      <c r="C28" s="129" t="s">
        <v>193</v>
      </c>
      <c r="D28" s="126" t="s">
        <v>310</v>
      </c>
      <c r="E28" s="123" t="s">
        <v>256</v>
      </c>
      <c r="F28" s="161"/>
      <c r="G28" s="140">
        <v>0.03</v>
      </c>
      <c r="H28" s="111"/>
      <c r="I28" s="111"/>
      <c r="J28" s="111">
        <v>0.33</v>
      </c>
      <c r="K28" s="111"/>
      <c r="L28" s="111"/>
      <c r="M28" s="111">
        <v>0.33</v>
      </c>
      <c r="N28" s="111"/>
      <c r="O28" s="111"/>
      <c r="P28" s="111">
        <v>0.33</v>
      </c>
      <c r="Q28" s="111"/>
      <c r="R28" s="98"/>
    </row>
    <row r="29" spans="1:18" ht="105" customHeight="1" thickBot="1">
      <c r="A29" s="138">
        <v>27</v>
      </c>
      <c r="B29" s="135" t="s">
        <v>193</v>
      </c>
      <c r="C29" s="135" t="s">
        <v>193</v>
      </c>
      <c r="D29" s="127" t="s">
        <v>293</v>
      </c>
      <c r="E29" s="131" t="s">
        <v>258</v>
      </c>
      <c r="F29" s="162"/>
      <c r="G29" s="141">
        <v>0.03</v>
      </c>
      <c r="H29" s="115">
        <v>0.1</v>
      </c>
      <c r="I29" s="115" t="s">
        <v>16</v>
      </c>
      <c r="J29" s="115">
        <v>0.2</v>
      </c>
      <c r="K29" s="115" t="s">
        <v>16</v>
      </c>
      <c r="L29" s="115">
        <v>0.2</v>
      </c>
      <c r="M29" s="115" t="s">
        <v>16</v>
      </c>
      <c r="N29" s="115">
        <v>0.2</v>
      </c>
      <c r="O29" s="115" t="s">
        <v>16</v>
      </c>
      <c r="P29" s="115">
        <v>0.2</v>
      </c>
      <c r="Q29" s="115" t="s">
        <v>16</v>
      </c>
      <c r="R29" s="116">
        <v>0.1</v>
      </c>
    </row>
    <row r="30" spans="1:18" s="37" customFormat="1" ht="34.5" customHeight="1">
      <c r="A30" s="142"/>
      <c r="B30" s="143"/>
      <c r="C30" s="143"/>
      <c r="D30" s="143"/>
      <c r="E30" s="143"/>
      <c r="F30" s="143"/>
      <c r="G30" s="143"/>
      <c r="H30" s="258"/>
      <c r="I30" s="258"/>
      <c r="J30" s="258"/>
      <c r="K30" s="258"/>
      <c r="L30" s="258"/>
      <c r="M30" s="258"/>
      <c r="N30" s="258"/>
      <c r="O30" s="258"/>
      <c r="P30" s="258"/>
      <c r="Q30" s="258"/>
      <c r="R30" s="258"/>
    </row>
    <row r="31" spans="1:18" ht="15">
      <c r="F31" s="1"/>
      <c r="G31" s="1"/>
    </row>
    <row r="32" spans="1:18" ht="15">
      <c r="F32" s="1"/>
      <c r="G32" s="1"/>
    </row>
  </sheetData>
  <mergeCells count="8">
    <mergeCell ref="B1:Q1"/>
    <mergeCell ref="F6:F7"/>
    <mergeCell ref="F3:F5"/>
    <mergeCell ref="F26:F29"/>
    <mergeCell ref="F8:F17"/>
    <mergeCell ref="F18:F20"/>
    <mergeCell ref="F21:F23"/>
    <mergeCell ref="F24:F25"/>
  </mergeCells>
  <phoneticPr fontId="22" type="noConversion"/>
  <pageMargins left="0.70866141732283472" right="0.70866141732283472" top="0.74803149606299213" bottom="0.74803149606299213" header="0.31496062992125984" footer="0.31496062992125984"/>
  <pageSetup paperSize="9" scale="17" orientation="portrait" r:id="rId1"/>
  <ignoredErrors>
    <ignoredError sqref="F18 F21 F24 F26 F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2"/>
  <sheetViews>
    <sheetView showGridLines="0" topLeftCell="A30" zoomScale="50" zoomScaleNormal="50" zoomScaleSheetLayoutView="50" workbookViewId="0">
      <selection activeCell="A57" sqref="A57:U68"/>
    </sheetView>
  </sheetViews>
  <sheetFormatPr baseColWidth="10" defaultColWidth="19.7109375" defaultRowHeight="21"/>
  <cols>
    <col min="1" max="1" width="19.7109375" style="2"/>
    <col min="2" max="2" width="42" style="1" customWidth="1"/>
    <col min="3" max="3" width="30.85546875" style="4" customWidth="1"/>
    <col min="4" max="4" width="107.7109375" style="1" customWidth="1"/>
    <col min="5" max="5" width="45.42578125" style="1" customWidth="1"/>
    <col min="6" max="8" width="19.7109375" style="3"/>
    <col min="9" max="9" width="19.7109375" style="28"/>
    <col min="22" max="22" width="34.140625" bestFit="1" customWidth="1"/>
    <col min="23" max="23" width="100.28515625" customWidth="1"/>
  </cols>
  <sheetData>
    <row r="1" spans="1:23" ht="85.5" customHeight="1">
      <c r="B1" s="233" t="s">
        <v>205</v>
      </c>
      <c r="C1" s="233"/>
      <c r="D1" s="233"/>
      <c r="E1" s="233"/>
      <c r="F1" s="233"/>
      <c r="G1" s="233"/>
      <c r="H1" s="233"/>
      <c r="I1" s="233"/>
      <c r="J1" s="233"/>
      <c r="K1" s="233"/>
      <c r="L1" s="233"/>
      <c r="M1" s="233"/>
      <c r="N1" s="233"/>
      <c r="O1" s="233"/>
      <c r="P1" s="233"/>
      <c r="Q1" s="233"/>
      <c r="R1" s="233"/>
      <c r="S1" s="233"/>
      <c r="T1" s="233"/>
    </row>
    <row r="2" spans="1:23" ht="63" customHeight="1" thickBot="1">
      <c r="B2" s="234"/>
      <c r="C2" s="234"/>
      <c r="D2" s="234"/>
      <c r="E2" s="234"/>
      <c r="F2" s="234"/>
      <c r="G2" s="234"/>
      <c r="H2" s="234"/>
      <c r="I2" s="234"/>
      <c r="J2" s="234"/>
      <c r="K2" s="234"/>
      <c r="L2" s="234"/>
      <c r="M2" s="234"/>
      <c r="N2" s="234"/>
      <c r="O2" s="234"/>
      <c r="P2" s="234"/>
      <c r="Q2" s="234"/>
      <c r="R2" s="234"/>
      <c r="S2" s="234"/>
      <c r="T2" s="234"/>
    </row>
    <row r="3" spans="1:23" ht="66" customHeight="1" thickBot="1">
      <c r="A3" s="32"/>
      <c r="B3" s="33"/>
      <c r="C3" s="33"/>
      <c r="D3" s="33"/>
      <c r="E3" s="33"/>
      <c r="F3" s="33"/>
      <c r="G3" s="33"/>
      <c r="H3" s="33"/>
      <c r="I3" s="33"/>
      <c r="J3" s="33"/>
      <c r="K3" s="33"/>
      <c r="L3" s="33"/>
      <c r="M3" s="33"/>
      <c r="N3" s="33"/>
      <c r="O3" s="33"/>
      <c r="P3" s="33"/>
      <c r="Q3" s="235"/>
      <c r="R3" s="235"/>
      <c r="S3" s="235"/>
      <c r="T3" s="235"/>
      <c r="U3" s="235"/>
      <c r="V3" s="236" t="s">
        <v>259</v>
      </c>
      <c r="W3" s="237"/>
    </row>
    <row r="4" spans="1:23" ht="111" customHeight="1" thickBot="1">
      <c r="A4" s="43" t="s">
        <v>206</v>
      </c>
      <c r="B4" s="34" t="s">
        <v>2</v>
      </c>
      <c r="C4" s="35" t="s">
        <v>207</v>
      </c>
      <c r="D4" s="36" t="s">
        <v>208</v>
      </c>
      <c r="E4" s="36" t="s">
        <v>209</v>
      </c>
      <c r="F4" s="238" t="s">
        <v>210</v>
      </c>
      <c r="G4" s="239"/>
      <c r="H4" s="238" t="s">
        <v>260</v>
      </c>
      <c r="I4" s="240"/>
      <c r="J4" s="44">
        <v>44927</v>
      </c>
      <c r="K4" s="45">
        <v>44958</v>
      </c>
      <c r="L4" s="45">
        <v>44986</v>
      </c>
      <c r="M4" s="45">
        <v>45017</v>
      </c>
      <c r="N4" s="45">
        <v>45047</v>
      </c>
      <c r="O4" s="45">
        <v>45078</v>
      </c>
      <c r="P4" s="45">
        <v>45108</v>
      </c>
      <c r="Q4" s="45">
        <v>45139</v>
      </c>
      <c r="R4" s="45">
        <v>45170</v>
      </c>
      <c r="S4" s="45">
        <v>45200</v>
      </c>
      <c r="T4" s="45">
        <v>45231</v>
      </c>
      <c r="U4" s="46">
        <v>45261</v>
      </c>
      <c r="V4" s="63" t="s">
        <v>261</v>
      </c>
      <c r="W4" s="64" t="s">
        <v>262</v>
      </c>
    </row>
    <row r="5" spans="1:23" ht="63.75" customHeight="1">
      <c r="A5" s="196">
        <v>1</v>
      </c>
      <c r="B5" s="251" t="s">
        <v>10</v>
      </c>
      <c r="C5" s="252" t="s">
        <v>211</v>
      </c>
      <c r="D5" s="250" t="s">
        <v>212</v>
      </c>
      <c r="E5" s="252" t="s">
        <v>12</v>
      </c>
      <c r="F5" s="226">
        <f>+I5+I7+I9</f>
        <v>0.09</v>
      </c>
      <c r="G5" s="226">
        <f>+I6+I8+I10</f>
        <v>0</v>
      </c>
      <c r="H5" s="47" t="s">
        <v>263</v>
      </c>
      <c r="I5" s="47">
        <v>0.03</v>
      </c>
      <c r="J5" s="48"/>
      <c r="K5" s="48"/>
      <c r="L5" s="48"/>
      <c r="M5" s="48">
        <v>1</v>
      </c>
      <c r="N5" s="48"/>
      <c r="O5" s="48"/>
      <c r="P5" s="48"/>
      <c r="Q5" s="48"/>
      <c r="R5" s="48"/>
      <c r="S5" s="48"/>
      <c r="T5" s="48"/>
      <c r="U5" s="97"/>
      <c r="V5" s="245">
        <f>SUM(J6:U6)*I5</f>
        <v>0</v>
      </c>
      <c r="W5" s="246"/>
    </row>
    <row r="6" spans="1:23" ht="63.75" customHeight="1">
      <c r="A6" s="178"/>
      <c r="B6" s="247"/>
      <c r="C6" s="248"/>
      <c r="D6" s="208"/>
      <c r="E6" s="248"/>
      <c r="F6" s="227"/>
      <c r="G6" s="227"/>
      <c r="H6" s="72" t="s">
        <v>264</v>
      </c>
      <c r="I6" s="72">
        <f>(SUM(J6:U6)*I5)</f>
        <v>0</v>
      </c>
      <c r="J6" s="73"/>
      <c r="K6" s="73"/>
      <c r="L6" s="73"/>
      <c r="M6" s="73"/>
      <c r="N6" s="73"/>
      <c r="O6" s="73"/>
      <c r="P6" s="73"/>
      <c r="Q6" s="73"/>
      <c r="R6" s="73"/>
      <c r="S6" s="73"/>
      <c r="T6" s="73"/>
      <c r="U6" s="100"/>
      <c r="V6" s="175"/>
      <c r="W6" s="241"/>
    </row>
    <row r="7" spans="1:23" ht="63.75" customHeight="1">
      <c r="A7" s="178">
        <v>2</v>
      </c>
      <c r="B7" s="247" t="s">
        <v>10</v>
      </c>
      <c r="C7" s="248"/>
      <c r="D7" s="208" t="s">
        <v>213</v>
      </c>
      <c r="E7" s="248" t="s">
        <v>12</v>
      </c>
      <c r="F7" s="227"/>
      <c r="G7" s="227"/>
      <c r="H7" s="49" t="s">
        <v>263</v>
      </c>
      <c r="I7" s="49">
        <v>0.03</v>
      </c>
      <c r="J7" s="50"/>
      <c r="K7" s="50"/>
      <c r="L7" s="50">
        <v>0.5</v>
      </c>
      <c r="M7" s="50"/>
      <c r="N7" s="50"/>
      <c r="O7" s="50"/>
      <c r="P7" s="50"/>
      <c r="Q7" s="50"/>
      <c r="R7" s="50">
        <v>0.5</v>
      </c>
      <c r="S7" s="50"/>
      <c r="T7" s="50"/>
      <c r="U7" s="98"/>
      <c r="V7" s="175">
        <f t="shared" ref="V7" si="0">SUM(J8:U8)*I7</f>
        <v>0</v>
      </c>
      <c r="W7" s="256"/>
    </row>
    <row r="8" spans="1:23" ht="63.75" customHeight="1">
      <c r="A8" s="178"/>
      <c r="B8" s="247"/>
      <c r="C8" s="248"/>
      <c r="D8" s="208"/>
      <c r="E8" s="248"/>
      <c r="F8" s="227"/>
      <c r="G8" s="227"/>
      <c r="H8" s="72" t="s">
        <v>264</v>
      </c>
      <c r="I8" s="72">
        <f>(SUM(J8:U8)*I7)</f>
        <v>0</v>
      </c>
      <c r="J8" s="73"/>
      <c r="K8" s="73"/>
      <c r="L8" s="73"/>
      <c r="M8" s="73"/>
      <c r="N8" s="73"/>
      <c r="O8" s="73"/>
      <c r="P8" s="73"/>
      <c r="Q8" s="73"/>
      <c r="R8" s="73"/>
      <c r="S8" s="73"/>
      <c r="T8" s="73"/>
      <c r="U8" s="100"/>
      <c r="V8" s="175"/>
      <c r="W8" s="194"/>
    </row>
    <row r="9" spans="1:23" ht="63.75" customHeight="1">
      <c r="A9" s="178">
        <v>3</v>
      </c>
      <c r="B9" s="247" t="s">
        <v>10</v>
      </c>
      <c r="C9" s="248"/>
      <c r="D9" s="208" t="s">
        <v>265</v>
      </c>
      <c r="E9" s="248" t="s">
        <v>214</v>
      </c>
      <c r="F9" s="227"/>
      <c r="G9" s="227"/>
      <c r="H9" s="49" t="s">
        <v>263</v>
      </c>
      <c r="I9" s="49">
        <v>0.03</v>
      </c>
      <c r="J9" s="50"/>
      <c r="K9" s="50"/>
      <c r="L9" s="50"/>
      <c r="M9" s="50"/>
      <c r="N9" s="50"/>
      <c r="O9" s="50"/>
      <c r="P9" s="50"/>
      <c r="Q9" s="50"/>
      <c r="R9" s="50">
        <v>0.5</v>
      </c>
      <c r="S9" s="50">
        <v>0.5</v>
      </c>
      <c r="T9" s="50"/>
      <c r="U9" s="98"/>
      <c r="V9" s="175">
        <f t="shared" ref="V9" si="1">SUM(J10:U10)*I9</f>
        <v>0</v>
      </c>
      <c r="W9" s="241"/>
    </row>
    <row r="10" spans="1:23" ht="63.75" customHeight="1" thickBot="1">
      <c r="A10" s="179"/>
      <c r="B10" s="254"/>
      <c r="C10" s="253"/>
      <c r="D10" s="209"/>
      <c r="E10" s="253"/>
      <c r="F10" s="228"/>
      <c r="G10" s="228"/>
      <c r="H10" s="75" t="s">
        <v>264</v>
      </c>
      <c r="I10" s="75">
        <f>(SUM(J10:U10)*I9)</f>
        <v>0</v>
      </c>
      <c r="J10" s="76"/>
      <c r="K10" s="76"/>
      <c r="L10" s="76"/>
      <c r="M10" s="76"/>
      <c r="N10" s="76"/>
      <c r="O10" s="76"/>
      <c r="P10" s="76"/>
      <c r="Q10" s="76"/>
      <c r="R10" s="76"/>
      <c r="S10" s="76"/>
      <c r="T10" s="76"/>
      <c r="U10" s="101"/>
      <c r="V10" s="255"/>
      <c r="W10" s="242"/>
    </row>
    <row r="11" spans="1:23" ht="63.75" customHeight="1">
      <c r="A11" s="196">
        <v>4</v>
      </c>
      <c r="B11" s="218" t="s">
        <v>215</v>
      </c>
      <c r="C11" s="202" t="s">
        <v>216</v>
      </c>
      <c r="D11" s="250" t="s">
        <v>217</v>
      </c>
      <c r="E11" s="202" t="s">
        <v>34</v>
      </c>
      <c r="F11" s="226">
        <f>+I11+I13+I15</f>
        <v>0.09</v>
      </c>
      <c r="G11" s="226">
        <f>+I12+I14+I16</f>
        <v>4.4999999999999998E-2</v>
      </c>
      <c r="H11" s="47" t="s">
        <v>263</v>
      </c>
      <c r="I11" s="47">
        <v>0.03</v>
      </c>
      <c r="J11" s="60">
        <v>1</v>
      </c>
      <c r="K11" s="48"/>
      <c r="L11" s="48"/>
      <c r="M11" s="48"/>
      <c r="N11" s="48"/>
      <c r="O11" s="48"/>
      <c r="P11" s="48"/>
      <c r="Q11" s="48"/>
      <c r="R11" s="48"/>
      <c r="S11" s="48"/>
      <c r="T11" s="48"/>
      <c r="U11" s="65"/>
      <c r="V11" s="169">
        <f t="shared" ref="V11" si="2">SUM(J12:U12)*I11</f>
        <v>0.03</v>
      </c>
      <c r="W11" s="230" t="s">
        <v>266</v>
      </c>
    </row>
    <row r="12" spans="1:23" ht="63.75" customHeight="1">
      <c r="A12" s="178"/>
      <c r="B12" s="206"/>
      <c r="C12" s="187"/>
      <c r="D12" s="208"/>
      <c r="E12" s="187"/>
      <c r="F12" s="227"/>
      <c r="G12" s="227"/>
      <c r="H12" s="72" t="s">
        <v>264</v>
      </c>
      <c r="I12" s="72">
        <f>(SUM(J12:U12)*I11)</f>
        <v>0.03</v>
      </c>
      <c r="J12" s="78">
        <v>1</v>
      </c>
      <c r="K12" s="73"/>
      <c r="L12" s="73"/>
      <c r="M12" s="73"/>
      <c r="N12" s="73"/>
      <c r="O12" s="73"/>
      <c r="P12" s="73"/>
      <c r="Q12" s="73"/>
      <c r="R12" s="73"/>
      <c r="S12" s="73"/>
      <c r="T12" s="73"/>
      <c r="U12" s="74"/>
      <c r="V12" s="229"/>
      <c r="W12" s="231"/>
    </row>
    <row r="13" spans="1:23" ht="63.75" customHeight="1">
      <c r="A13" s="178">
        <v>5</v>
      </c>
      <c r="B13" s="206" t="s">
        <v>215</v>
      </c>
      <c r="C13" s="187"/>
      <c r="D13" s="208" t="s">
        <v>114</v>
      </c>
      <c r="E13" s="187" t="s">
        <v>34</v>
      </c>
      <c r="F13" s="227"/>
      <c r="G13" s="227"/>
      <c r="H13" s="49" t="s">
        <v>263</v>
      </c>
      <c r="I13" s="49">
        <v>0.03</v>
      </c>
      <c r="J13" s="61">
        <v>0.5</v>
      </c>
      <c r="K13" s="50"/>
      <c r="L13" s="50"/>
      <c r="M13" s="50"/>
      <c r="N13" s="50"/>
      <c r="O13" s="50"/>
      <c r="P13" s="50">
        <v>0.5</v>
      </c>
      <c r="Q13" s="50"/>
      <c r="R13" s="50"/>
      <c r="S13" s="50"/>
      <c r="T13" s="50"/>
      <c r="U13" s="66"/>
      <c r="V13" s="229">
        <f t="shared" ref="V13" si="3">SUM(J14:U14)*I13</f>
        <v>1.4999999999999999E-2</v>
      </c>
      <c r="W13" s="224" t="s">
        <v>267</v>
      </c>
    </row>
    <row r="14" spans="1:23" ht="63.75" customHeight="1">
      <c r="A14" s="178"/>
      <c r="B14" s="206"/>
      <c r="C14" s="187"/>
      <c r="D14" s="208"/>
      <c r="E14" s="187"/>
      <c r="F14" s="227"/>
      <c r="G14" s="227"/>
      <c r="H14" s="72" t="s">
        <v>264</v>
      </c>
      <c r="I14" s="72">
        <f>(SUM(J14:U14)*I13)</f>
        <v>1.4999999999999999E-2</v>
      </c>
      <c r="J14" s="78">
        <v>0.5</v>
      </c>
      <c r="K14" s="73"/>
      <c r="L14" s="73"/>
      <c r="M14" s="73"/>
      <c r="N14" s="73"/>
      <c r="O14" s="73"/>
      <c r="P14" s="73"/>
      <c r="Q14" s="73"/>
      <c r="R14" s="73"/>
      <c r="S14" s="73"/>
      <c r="T14" s="73"/>
      <c r="U14" s="74"/>
      <c r="V14" s="229"/>
      <c r="W14" s="231"/>
    </row>
    <row r="15" spans="1:23" ht="63.75" customHeight="1">
      <c r="A15" s="178">
        <v>6</v>
      </c>
      <c r="B15" s="206" t="s">
        <v>215</v>
      </c>
      <c r="C15" s="187"/>
      <c r="D15" s="208" t="s">
        <v>218</v>
      </c>
      <c r="E15" s="187" t="s">
        <v>34</v>
      </c>
      <c r="F15" s="227"/>
      <c r="G15" s="227"/>
      <c r="H15" s="49" t="s">
        <v>263</v>
      </c>
      <c r="I15" s="49">
        <v>0.03</v>
      </c>
      <c r="J15" s="61"/>
      <c r="K15" s="50"/>
      <c r="L15" s="50"/>
      <c r="M15" s="50"/>
      <c r="N15" s="50"/>
      <c r="O15" s="50"/>
      <c r="P15" s="50"/>
      <c r="Q15" s="50"/>
      <c r="R15" s="50"/>
      <c r="S15" s="50">
        <v>0.3</v>
      </c>
      <c r="T15" s="50">
        <v>0.3</v>
      </c>
      <c r="U15" s="66">
        <v>0.4</v>
      </c>
      <c r="V15" s="229">
        <f t="shared" ref="V15:V65" si="4">SUM(J16:U16)*I15</f>
        <v>0</v>
      </c>
      <c r="W15" s="224"/>
    </row>
    <row r="16" spans="1:23" ht="63.75" customHeight="1" thickBot="1">
      <c r="A16" s="179"/>
      <c r="B16" s="207"/>
      <c r="C16" s="249"/>
      <c r="D16" s="209"/>
      <c r="E16" s="249"/>
      <c r="F16" s="228"/>
      <c r="G16" s="228"/>
      <c r="H16" s="75" t="s">
        <v>264</v>
      </c>
      <c r="I16" s="75">
        <f>(SUM(J16:U16)*I15)</f>
        <v>0</v>
      </c>
      <c r="J16" s="79"/>
      <c r="K16" s="76"/>
      <c r="L16" s="76"/>
      <c r="M16" s="76"/>
      <c r="N16" s="76"/>
      <c r="O16" s="76"/>
      <c r="P16" s="76"/>
      <c r="Q16" s="76"/>
      <c r="R16" s="76"/>
      <c r="S16" s="76"/>
      <c r="T16" s="76"/>
      <c r="U16" s="77"/>
      <c r="V16" s="170"/>
      <c r="W16" s="225"/>
    </row>
    <row r="17" spans="1:27" s="27" customFormat="1" ht="63.75" customHeight="1">
      <c r="A17" s="196">
        <v>7</v>
      </c>
      <c r="B17" s="201" t="s">
        <v>36</v>
      </c>
      <c r="C17" s="214" t="s">
        <v>219</v>
      </c>
      <c r="D17" s="201" t="s">
        <v>220</v>
      </c>
      <c r="E17" s="214" t="s">
        <v>12</v>
      </c>
      <c r="F17" s="189">
        <f>+I17+I19+I21+I23+I25+I27+I29+I31+I33+I35</f>
        <v>0.33999999999999997</v>
      </c>
      <c r="G17" s="189">
        <f>+I18+I22+I24+I26+I28+I30+I32+I34+I36</f>
        <v>0</v>
      </c>
      <c r="H17" s="47" t="s">
        <v>263</v>
      </c>
      <c r="I17" s="47">
        <v>0.03</v>
      </c>
      <c r="J17" s="57"/>
      <c r="K17" s="29"/>
      <c r="L17" s="29">
        <v>0.25</v>
      </c>
      <c r="M17" s="29"/>
      <c r="N17" s="29"/>
      <c r="O17" s="29">
        <v>0.25</v>
      </c>
      <c r="P17" s="29"/>
      <c r="Q17" s="29"/>
      <c r="R17" s="29">
        <v>0.25</v>
      </c>
      <c r="S17" s="29"/>
      <c r="T17" s="29"/>
      <c r="U17" s="67">
        <v>0.25</v>
      </c>
      <c r="V17" s="212">
        <f t="shared" ref="V17:V67" si="5">SUM(J18:U18)*I17</f>
        <v>0</v>
      </c>
      <c r="W17" s="213"/>
      <c r="Z17"/>
      <c r="AA17"/>
    </row>
    <row r="18" spans="1:27" s="27" customFormat="1" ht="63.75" customHeight="1">
      <c r="A18" s="178"/>
      <c r="B18" s="172"/>
      <c r="C18" s="215"/>
      <c r="D18" s="172"/>
      <c r="E18" s="215"/>
      <c r="F18" s="190"/>
      <c r="G18" s="190"/>
      <c r="H18" s="72" t="s">
        <v>264</v>
      </c>
      <c r="I18" s="72">
        <f>(SUM(J18:U18)*I17)</f>
        <v>0</v>
      </c>
      <c r="J18" s="80"/>
      <c r="K18" s="81"/>
      <c r="L18" s="82"/>
      <c r="M18" s="82"/>
      <c r="N18" s="82"/>
      <c r="O18" s="82"/>
      <c r="P18" s="82"/>
      <c r="Q18" s="82"/>
      <c r="R18" s="82"/>
      <c r="S18" s="82"/>
      <c r="T18" s="95"/>
      <c r="U18" s="96"/>
      <c r="V18" s="219"/>
      <c r="W18" s="177"/>
      <c r="Z18"/>
      <c r="AA18"/>
    </row>
    <row r="19" spans="1:27" s="27" customFormat="1" ht="84.75" customHeight="1">
      <c r="A19" s="178">
        <v>8</v>
      </c>
      <c r="B19" s="216" t="s">
        <v>36</v>
      </c>
      <c r="C19" s="215"/>
      <c r="D19" s="171" t="s">
        <v>221</v>
      </c>
      <c r="E19" s="173" t="s">
        <v>12</v>
      </c>
      <c r="F19" s="190"/>
      <c r="G19" s="190"/>
      <c r="H19" s="55" t="s">
        <v>263</v>
      </c>
      <c r="I19" s="55">
        <v>0.03</v>
      </c>
      <c r="J19" s="55"/>
      <c r="K19" s="55"/>
      <c r="L19" s="55">
        <v>0.3</v>
      </c>
      <c r="M19" s="55">
        <v>0.3</v>
      </c>
      <c r="N19" s="55">
        <v>0.4</v>
      </c>
      <c r="O19" s="55"/>
      <c r="P19" s="55"/>
      <c r="Q19" s="55"/>
      <c r="R19" s="55"/>
      <c r="S19" s="55"/>
      <c r="T19" s="50"/>
      <c r="U19" s="50"/>
      <c r="V19" s="210">
        <f t="shared" ref="V19:V61" si="6">SUM(J20:U20)*I19</f>
        <v>0</v>
      </c>
      <c r="W19" s="232"/>
      <c r="X19"/>
    </row>
    <row r="20" spans="1:27" s="27" customFormat="1" ht="84.75" customHeight="1">
      <c r="A20" s="178"/>
      <c r="B20" s="172"/>
      <c r="C20" s="215"/>
      <c r="D20" s="172"/>
      <c r="E20" s="174"/>
      <c r="F20" s="190"/>
      <c r="G20" s="190"/>
      <c r="H20" s="82" t="s">
        <v>264</v>
      </c>
      <c r="I20" s="72">
        <f>(SUM(J20:U20)*I19)</f>
        <v>0</v>
      </c>
      <c r="J20" s="86"/>
      <c r="K20" s="87"/>
      <c r="L20" s="87"/>
      <c r="M20" s="87"/>
      <c r="N20" s="87"/>
      <c r="O20" s="87"/>
      <c r="P20" s="87"/>
      <c r="Q20" s="87"/>
      <c r="R20" s="87"/>
      <c r="S20" s="87"/>
      <c r="T20" s="87"/>
      <c r="U20" s="87"/>
      <c r="V20" s="210"/>
      <c r="W20" s="232"/>
      <c r="X20"/>
    </row>
    <row r="21" spans="1:27" ht="63.75" customHeight="1">
      <c r="A21" s="178">
        <v>9</v>
      </c>
      <c r="B21" s="180" t="s">
        <v>40</v>
      </c>
      <c r="C21" s="215"/>
      <c r="D21" s="171" t="s">
        <v>222</v>
      </c>
      <c r="E21" s="173" t="s">
        <v>223</v>
      </c>
      <c r="F21" s="190"/>
      <c r="G21" s="190"/>
      <c r="H21" s="49" t="s">
        <v>263</v>
      </c>
      <c r="I21" s="49">
        <v>0.03</v>
      </c>
      <c r="J21" s="59"/>
      <c r="K21" s="30"/>
      <c r="L21" s="30">
        <v>0.15</v>
      </c>
      <c r="M21" s="30">
        <v>0.1</v>
      </c>
      <c r="N21" s="30">
        <v>0.1</v>
      </c>
      <c r="O21" s="30">
        <v>0.15</v>
      </c>
      <c r="P21" s="30">
        <v>0.1</v>
      </c>
      <c r="Q21" s="30">
        <v>0.1</v>
      </c>
      <c r="R21" s="30">
        <v>0.1</v>
      </c>
      <c r="S21" s="30">
        <v>0.1</v>
      </c>
      <c r="T21" s="30">
        <v>0.1</v>
      </c>
      <c r="U21" s="68"/>
      <c r="V21" s="210">
        <f t="shared" si="6"/>
        <v>0</v>
      </c>
      <c r="W21" s="185"/>
    </row>
    <row r="22" spans="1:27" ht="63.75" customHeight="1">
      <c r="A22" s="178"/>
      <c r="B22" s="195"/>
      <c r="C22" s="215"/>
      <c r="D22" s="172"/>
      <c r="E22" s="215"/>
      <c r="F22" s="190"/>
      <c r="G22" s="190"/>
      <c r="H22" s="72" t="s">
        <v>264</v>
      </c>
      <c r="I22" s="72">
        <f>(SUM(J22:U22)*I21)</f>
        <v>0</v>
      </c>
      <c r="J22" s="84"/>
      <c r="K22" s="82"/>
      <c r="L22" s="82"/>
      <c r="M22" s="82"/>
      <c r="N22" s="82"/>
      <c r="O22" s="82"/>
      <c r="P22" s="82"/>
      <c r="Q22" s="82"/>
      <c r="R22" s="82"/>
      <c r="S22" s="82"/>
      <c r="T22" s="82"/>
      <c r="U22" s="85"/>
      <c r="V22" s="210"/>
      <c r="W22" s="217"/>
    </row>
    <row r="23" spans="1:27" ht="63.75" customHeight="1">
      <c r="A23" s="178">
        <v>10</v>
      </c>
      <c r="B23" s="180" t="s">
        <v>81</v>
      </c>
      <c r="C23" s="215"/>
      <c r="D23" s="171" t="s">
        <v>224</v>
      </c>
      <c r="E23" s="173" t="s">
        <v>223</v>
      </c>
      <c r="F23" s="190"/>
      <c r="G23" s="190"/>
      <c r="H23" s="49" t="s">
        <v>263</v>
      </c>
      <c r="I23" s="49">
        <v>0.03</v>
      </c>
      <c r="J23" s="59"/>
      <c r="K23" s="30">
        <v>0.15</v>
      </c>
      <c r="L23" s="30">
        <v>0.1</v>
      </c>
      <c r="M23" s="30">
        <v>0.1</v>
      </c>
      <c r="N23" s="30">
        <v>0.1</v>
      </c>
      <c r="O23" s="30">
        <v>0.1</v>
      </c>
      <c r="P23" s="30">
        <v>0.1</v>
      </c>
      <c r="Q23" s="30">
        <v>0.1</v>
      </c>
      <c r="R23" s="30">
        <v>0.1</v>
      </c>
      <c r="S23" s="30">
        <v>0.1</v>
      </c>
      <c r="T23" s="30">
        <v>0.05</v>
      </c>
      <c r="U23" s="68"/>
      <c r="V23" s="210">
        <f t="shared" ref="V23" si="7">SUM(J24:U24)*I23</f>
        <v>0</v>
      </c>
      <c r="W23" s="42"/>
    </row>
    <row r="24" spans="1:27" ht="63.75" customHeight="1">
      <c r="A24" s="178"/>
      <c r="B24" s="195"/>
      <c r="C24" s="215"/>
      <c r="D24" s="172"/>
      <c r="E24" s="215"/>
      <c r="F24" s="190"/>
      <c r="G24" s="190"/>
      <c r="H24" s="72" t="s">
        <v>264</v>
      </c>
      <c r="I24" s="72">
        <f>(SUM(J24:U24)*I23)</f>
        <v>0</v>
      </c>
      <c r="J24" s="86"/>
      <c r="K24" s="87"/>
      <c r="L24" s="87"/>
      <c r="M24" s="87"/>
      <c r="N24" s="87"/>
      <c r="O24" s="87"/>
      <c r="P24" s="87"/>
      <c r="Q24" s="87"/>
      <c r="R24" s="87"/>
      <c r="S24" s="87"/>
      <c r="T24" s="87"/>
      <c r="U24" s="88"/>
      <c r="V24" s="210"/>
      <c r="W24" s="42"/>
    </row>
    <row r="25" spans="1:27" ht="63.75" customHeight="1">
      <c r="A25" s="178">
        <v>11</v>
      </c>
      <c r="B25" s="220" t="s">
        <v>86</v>
      </c>
      <c r="C25" s="215"/>
      <c r="D25" s="222" t="s">
        <v>225</v>
      </c>
      <c r="E25" s="243" t="s">
        <v>226</v>
      </c>
      <c r="F25" s="190"/>
      <c r="G25" s="190"/>
      <c r="H25" s="49" t="s">
        <v>263</v>
      </c>
      <c r="I25" s="49">
        <v>0.03</v>
      </c>
      <c r="J25" s="59"/>
      <c r="K25" s="30"/>
      <c r="L25" s="30"/>
      <c r="M25" s="30"/>
      <c r="N25" s="30"/>
      <c r="O25" s="30"/>
      <c r="P25" s="30">
        <v>1</v>
      </c>
      <c r="Q25" s="30"/>
      <c r="R25" s="30"/>
      <c r="S25" s="30"/>
      <c r="T25" s="30"/>
      <c r="U25" s="68"/>
      <c r="V25" s="210">
        <f t="shared" si="4"/>
        <v>0</v>
      </c>
      <c r="W25" s="176"/>
    </row>
    <row r="26" spans="1:27" ht="63.75" customHeight="1">
      <c r="A26" s="178"/>
      <c r="B26" s="221"/>
      <c r="C26" s="215"/>
      <c r="D26" s="223"/>
      <c r="E26" s="244"/>
      <c r="F26" s="190"/>
      <c r="G26" s="190"/>
      <c r="H26" s="72" t="s">
        <v>264</v>
      </c>
      <c r="I26" s="72">
        <f>(SUM(J26:U26)*I25)</f>
        <v>0</v>
      </c>
      <c r="J26" s="84"/>
      <c r="K26" s="82"/>
      <c r="L26" s="82"/>
      <c r="M26" s="82"/>
      <c r="N26" s="82"/>
      <c r="O26" s="82"/>
      <c r="P26" s="82"/>
      <c r="Q26" s="82"/>
      <c r="R26" s="82"/>
      <c r="S26" s="82"/>
      <c r="T26" s="82"/>
      <c r="U26" s="85"/>
      <c r="V26" s="210"/>
      <c r="W26" s="188"/>
    </row>
    <row r="27" spans="1:27" ht="63.75" customHeight="1">
      <c r="A27" s="178">
        <v>12</v>
      </c>
      <c r="B27" s="180" t="s">
        <v>227</v>
      </c>
      <c r="C27" s="215"/>
      <c r="D27" s="171" t="s">
        <v>228</v>
      </c>
      <c r="E27" s="173" t="s">
        <v>229</v>
      </c>
      <c r="F27" s="190"/>
      <c r="G27" s="190"/>
      <c r="H27" s="49" t="s">
        <v>263</v>
      </c>
      <c r="I27" s="49">
        <v>0.04</v>
      </c>
      <c r="J27" s="58"/>
      <c r="K27" s="56">
        <v>0.1</v>
      </c>
      <c r="L27" s="56">
        <v>0.09</v>
      </c>
      <c r="M27" s="56">
        <v>0.09</v>
      </c>
      <c r="N27" s="56">
        <v>0.09</v>
      </c>
      <c r="O27" s="56">
        <v>0.09</v>
      </c>
      <c r="P27" s="56">
        <v>0.09</v>
      </c>
      <c r="Q27" s="56">
        <v>0.09</v>
      </c>
      <c r="R27" s="56">
        <v>0.09</v>
      </c>
      <c r="S27" s="56">
        <v>0.09</v>
      </c>
      <c r="T27" s="56">
        <v>0.09</v>
      </c>
      <c r="U27" s="69">
        <v>0.09</v>
      </c>
      <c r="V27" s="210">
        <f t="shared" si="5"/>
        <v>0</v>
      </c>
      <c r="W27" s="176"/>
    </row>
    <row r="28" spans="1:27" ht="63.75" customHeight="1">
      <c r="A28" s="178"/>
      <c r="B28" s="195"/>
      <c r="C28" s="215"/>
      <c r="D28" s="172"/>
      <c r="E28" s="215"/>
      <c r="F28" s="190"/>
      <c r="G28" s="190"/>
      <c r="H28" s="72" t="s">
        <v>264</v>
      </c>
      <c r="I28" s="72">
        <f>(SUM(J28:U28)*I27)</f>
        <v>0</v>
      </c>
      <c r="J28" s="84"/>
      <c r="K28" s="82"/>
      <c r="L28" s="82"/>
      <c r="M28" s="82"/>
      <c r="N28" s="82"/>
      <c r="O28" s="82"/>
      <c r="P28" s="82"/>
      <c r="Q28" s="82"/>
      <c r="R28" s="82"/>
      <c r="S28" s="82"/>
      <c r="T28" s="82"/>
      <c r="U28" s="85"/>
      <c r="V28" s="210"/>
      <c r="W28" s="188"/>
    </row>
    <row r="29" spans="1:27" ht="63.75" customHeight="1">
      <c r="A29" s="178">
        <v>13</v>
      </c>
      <c r="B29" s="180" t="s">
        <v>230</v>
      </c>
      <c r="C29" s="215"/>
      <c r="D29" s="171" t="s">
        <v>231</v>
      </c>
      <c r="E29" s="173" t="s">
        <v>229</v>
      </c>
      <c r="F29" s="190"/>
      <c r="G29" s="190"/>
      <c r="H29" s="49" t="s">
        <v>263</v>
      </c>
      <c r="I29" s="49">
        <v>0.03</v>
      </c>
      <c r="J29" s="58"/>
      <c r="K29" s="56"/>
      <c r="L29" s="56"/>
      <c r="M29" s="56">
        <v>1</v>
      </c>
      <c r="N29" s="56"/>
      <c r="O29" s="56"/>
      <c r="P29" s="56"/>
      <c r="Q29" s="56"/>
      <c r="R29" s="56"/>
      <c r="S29" s="56"/>
      <c r="T29" s="56"/>
      <c r="U29" s="69"/>
      <c r="V29" s="210">
        <f t="shared" si="6"/>
        <v>0</v>
      </c>
      <c r="W29" s="176"/>
    </row>
    <row r="30" spans="1:27" ht="63.75" customHeight="1">
      <c r="A30" s="178"/>
      <c r="B30" s="195"/>
      <c r="C30" s="215"/>
      <c r="D30" s="172"/>
      <c r="E30" s="215"/>
      <c r="F30" s="190"/>
      <c r="G30" s="190"/>
      <c r="H30" s="72" t="s">
        <v>264</v>
      </c>
      <c r="I30" s="72">
        <f>(SUM(J30:U30)*I29)</f>
        <v>0</v>
      </c>
      <c r="J30" s="84"/>
      <c r="K30" s="82"/>
      <c r="L30" s="82"/>
      <c r="M30" s="82"/>
      <c r="N30" s="82"/>
      <c r="O30" s="82"/>
      <c r="P30" s="82"/>
      <c r="Q30" s="82"/>
      <c r="R30" s="82"/>
      <c r="S30" s="82"/>
      <c r="T30" s="82"/>
      <c r="U30" s="85"/>
      <c r="V30" s="210"/>
      <c r="W30" s="188"/>
    </row>
    <row r="31" spans="1:27" ht="63.75" customHeight="1">
      <c r="A31" s="178">
        <v>14</v>
      </c>
      <c r="B31" s="180" t="s">
        <v>230</v>
      </c>
      <c r="C31" s="215"/>
      <c r="D31" s="171" t="s">
        <v>232</v>
      </c>
      <c r="E31" s="173" t="s">
        <v>229</v>
      </c>
      <c r="F31" s="190"/>
      <c r="G31" s="190"/>
      <c r="H31" s="49" t="s">
        <v>263</v>
      </c>
      <c r="I31" s="49">
        <v>0.04</v>
      </c>
      <c r="J31" s="58"/>
      <c r="K31" s="56"/>
      <c r="L31" s="56"/>
      <c r="M31" s="56"/>
      <c r="N31" s="56"/>
      <c r="O31" s="56"/>
      <c r="P31" s="56"/>
      <c r="Q31" s="56"/>
      <c r="R31" s="56">
        <v>1</v>
      </c>
      <c r="S31" s="56"/>
      <c r="T31" s="56"/>
      <c r="U31" s="69"/>
      <c r="V31" s="210">
        <f t="shared" ref="V31" si="8">SUM(J32:U32)*I31</f>
        <v>0</v>
      </c>
      <c r="W31" s="176"/>
    </row>
    <row r="32" spans="1:27" ht="63.75" customHeight="1">
      <c r="A32" s="178"/>
      <c r="B32" s="195"/>
      <c r="C32" s="215"/>
      <c r="D32" s="172"/>
      <c r="E32" s="174"/>
      <c r="F32" s="190"/>
      <c r="G32" s="190"/>
      <c r="H32" s="72" t="s">
        <v>264</v>
      </c>
      <c r="I32" s="72">
        <f>(SUM(J32:U32)*I31)</f>
        <v>0</v>
      </c>
      <c r="J32" s="84"/>
      <c r="K32" s="82"/>
      <c r="L32" s="82"/>
      <c r="M32" s="82"/>
      <c r="N32" s="82"/>
      <c r="O32" s="82"/>
      <c r="P32" s="82"/>
      <c r="Q32" s="82"/>
      <c r="R32" s="82"/>
      <c r="S32" s="82"/>
      <c r="T32" s="82"/>
      <c r="U32" s="85"/>
      <c r="V32" s="210"/>
      <c r="W32" s="188"/>
    </row>
    <row r="33" spans="1:23" ht="63.75" customHeight="1">
      <c r="A33" s="178">
        <v>15</v>
      </c>
      <c r="B33" s="180" t="s">
        <v>230</v>
      </c>
      <c r="C33" s="215"/>
      <c r="D33" s="171" t="s">
        <v>233</v>
      </c>
      <c r="E33" s="173" t="s">
        <v>229</v>
      </c>
      <c r="F33" s="190"/>
      <c r="G33" s="190"/>
      <c r="H33" s="49" t="s">
        <v>263</v>
      </c>
      <c r="I33" s="49">
        <v>0.04</v>
      </c>
      <c r="J33" s="58"/>
      <c r="K33" s="56"/>
      <c r="L33" s="56"/>
      <c r="M33" s="56"/>
      <c r="N33" s="56"/>
      <c r="O33" s="56">
        <v>1</v>
      </c>
      <c r="P33" s="56"/>
      <c r="Q33" s="56"/>
      <c r="R33" s="56"/>
      <c r="S33" s="56"/>
      <c r="T33" s="56"/>
      <c r="U33" s="69"/>
      <c r="V33" s="210">
        <f t="shared" si="4"/>
        <v>0</v>
      </c>
      <c r="W33" s="256"/>
    </row>
    <row r="34" spans="1:23" ht="63.75" customHeight="1">
      <c r="A34" s="178"/>
      <c r="B34" s="195"/>
      <c r="C34" s="215"/>
      <c r="D34" s="172"/>
      <c r="E34" s="174"/>
      <c r="F34" s="190"/>
      <c r="G34" s="190"/>
      <c r="H34" s="72" t="s">
        <v>264</v>
      </c>
      <c r="I34" s="72">
        <f>(SUM(J34:U34)*I33)</f>
        <v>0</v>
      </c>
      <c r="J34" s="84"/>
      <c r="K34" s="82"/>
      <c r="L34" s="82"/>
      <c r="M34" s="82"/>
      <c r="N34" s="82"/>
      <c r="O34" s="82"/>
      <c r="P34" s="82"/>
      <c r="Q34" s="82"/>
      <c r="R34" s="82"/>
      <c r="S34" s="82"/>
      <c r="T34" s="82"/>
      <c r="U34" s="85"/>
      <c r="V34" s="210"/>
      <c r="W34" s="194"/>
    </row>
    <row r="35" spans="1:23" ht="63.75" customHeight="1">
      <c r="A35" s="178">
        <v>16</v>
      </c>
      <c r="B35" s="180" t="s">
        <v>230</v>
      </c>
      <c r="C35" s="215"/>
      <c r="D35" s="171" t="s">
        <v>234</v>
      </c>
      <c r="E35" s="173" t="s">
        <v>229</v>
      </c>
      <c r="F35" s="190"/>
      <c r="G35" s="190"/>
      <c r="H35" s="49" t="s">
        <v>263</v>
      </c>
      <c r="I35" s="49">
        <v>0.04</v>
      </c>
      <c r="J35" s="58"/>
      <c r="K35" s="56"/>
      <c r="L35" s="56"/>
      <c r="M35" s="56"/>
      <c r="N35" s="56"/>
      <c r="O35" s="56"/>
      <c r="P35" s="56"/>
      <c r="Q35" s="56"/>
      <c r="R35" s="56"/>
      <c r="S35" s="56">
        <v>1</v>
      </c>
      <c r="T35" s="56"/>
      <c r="U35" s="69"/>
      <c r="V35" s="210">
        <f t="shared" si="5"/>
        <v>0</v>
      </c>
      <c r="W35" s="256"/>
    </row>
    <row r="36" spans="1:23" ht="63.75" customHeight="1" thickBot="1">
      <c r="A36" s="179"/>
      <c r="B36" s="181"/>
      <c r="C36" s="183"/>
      <c r="D36" s="182"/>
      <c r="E36" s="183"/>
      <c r="F36" s="191"/>
      <c r="G36" s="191"/>
      <c r="H36" s="75" t="s">
        <v>264</v>
      </c>
      <c r="I36" s="75">
        <f>(SUM(J36:U36)*I35)</f>
        <v>0</v>
      </c>
      <c r="J36" s="90"/>
      <c r="K36" s="91"/>
      <c r="L36" s="91"/>
      <c r="M36" s="91"/>
      <c r="N36" s="91"/>
      <c r="O36" s="91"/>
      <c r="P36" s="91"/>
      <c r="Q36" s="91"/>
      <c r="R36" s="91"/>
      <c r="S36" s="91"/>
      <c r="T36" s="91"/>
      <c r="U36" s="92"/>
      <c r="V36" s="211"/>
      <c r="W36" s="257"/>
    </row>
    <row r="37" spans="1:23" s="27" customFormat="1" ht="63.75" customHeight="1">
      <c r="A37" s="196">
        <v>17</v>
      </c>
      <c r="B37" s="218" t="s">
        <v>235</v>
      </c>
      <c r="C37" s="214" t="s">
        <v>236</v>
      </c>
      <c r="D37" s="201" t="s">
        <v>237</v>
      </c>
      <c r="E37" s="214" t="s">
        <v>238</v>
      </c>
      <c r="F37" s="189">
        <f>+I37+I39+I41</f>
        <v>0.09</v>
      </c>
      <c r="G37" s="189">
        <f>+I38+I40+I42</f>
        <v>0</v>
      </c>
      <c r="H37" s="47" t="s">
        <v>263</v>
      </c>
      <c r="I37" s="47">
        <v>0.03</v>
      </c>
      <c r="J37" s="57"/>
      <c r="K37" s="29">
        <v>1</v>
      </c>
      <c r="L37" s="29"/>
      <c r="M37" s="29"/>
      <c r="N37" s="29"/>
      <c r="O37" s="29"/>
      <c r="P37" s="29"/>
      <c r="Q37" s="29"/>
      <c r="R37" s="29"/>
      <c r="S37" s="29"/>
      <c r="T37" s="29"/>
      <c r="U37" s="67"/>
      <c r="V37" s="212">
        <f t="shared" si="6"/>
        <v>0</v>
      </c>
      <c r="W37" s="213"/>
    </row>
    <row r="38" spans="1:23" s="27" customFormat="1" ht="63.75" customHeight="1">
      <c r="A38" s="178"/>
      <c r="B38" s="206"/>
      <c r="C38" s="215"/>
      <c r="D38" s="172"/>
      <c r="E38" s="174"/>
      <c r="F38" s="190"/>
      <c r="G38" s="190"/>
      <c r="H38" s="72" t="s">
        <v>264</v>
      </c>
      <c r="I38" s="72">
        <f>(SUM(J38:U38)*I37)</f>
        <v>0</v>
      </c>
      <c r="J38" s="84"/>
      <c r="K38" s="82"/>
      <c r="L38" s="82"/>
      <c r="M38" s="82"/>
      <c r="N38" s="82"/>
      <c r="O38" s="82"/>
      <c r="P38" s="82"/>
      <c r="Q38" s="82"/>
      <c r="R38" s="82"/>
      <c r="S38" s="82"/>
      <c r="T38" s="82"/>
      <c r="U38" s="83"/>
      <c r="V38" s="210"/>
      <c r="W38" s="188"/>
    </row>
    <row r="39" spans="1:23" s="27" customFormat="1" ht="63.75" customHeight="1">
      <c r="A39" s="178">
        <v>18</v>
      </c>
      <c r="B39" s="206" t="s">
        <v>235</v>
      </c>
      <c r="C39" s="215"/>
      <c r="D39" s="216" t="s">
        <v>239</v>
      </c>
      <c r="E39" s="215" t="s">
        <v>238</v>
      </c>
      <c r="F39" s="190"/>
      <c r="G39" s="190"/>
      <c r="H39" s="49" t="s">
        <v>263</v>
      </c>
      <c r="I39" s="49">
        <v>0.03</v>
      </c>
      <c r="J39" s="62"/>
      <c r="K39" s="51"/>
      <c r="L39" s="51"/>
      <c r="M39" s="51">
        <v>0.34</v>
      </c>
      <c r="N39" s="51"/>
      <c r="O39" s="51"/>
      <c r="P39" s="51">
        <v>0.33</v>
      </c>
      <c r="Q39" s="51"/>
      <c r="R39" s="51"/>
      <c r="S39" s="52">
        <v>0.33</v>
      </c>
      <c r="T39" s="51"/>
      <c r="U39" s="52"/>
      <c r="V39" s="210">
        <f t="shared" ref="V39" si="9">SUM(J40:U40)*I39</f>
        <v>0</v>
      </c>
      <c r="W39" s="176"/>
    </row>
    <row r="40" spans="1:23" s="27" customFormat="1" ht="63.75" customHeight="1">
      <c r="A40" s="178"/>
      <c r="B40" s="206"/>
      <c r="C40" s="215"/>
      <c r="D40" s="172"/>
      <c r="E40" s="174"/>
      <c r="F40" s="190"/>
      <c r="G40" s="190"/>
      <c r="H40" s="72" t="s">
        <v>264</v>
      </c>
      <c r="I40" s="72">
        <f t="shared" ref="I40" si="10">(SUM(J40:U40)*I39)</f>
        <v>0</v>
      </c>
      <c r="J40" s="86"/>
      <c r="K40" s="87"/>
      <c r="L40" s="87"/>
      <c r="M40" s="87"/>
      <c r="N40" s="87"/>
      <c r="O40" s="87"/>
      <c r="P40" s="87"/>
      <c r="Q40" s="87"/>
      <c r="R40" s="87"/>
      <c r="S40" s="87"/>
      <c r="T40" s="89"/>
      <c r="U40" s="88"/>
      <c r="V40" s="210"/>
      <c r="W40" s="188"/>
    </row>
    <row r="41" spans="1:23" s="27" customFormat="1" ht="63.75" customHeight="1">
      <c r="A41" s="178">
        <v>19</v>
      </c>
      <c r="B41" s="206" t="s">
        <v>235</v>
      </c>
      <c r="C41" s="215"/>
      <c r="D41" s="171" t="s">
        <v>240</v>
      </c>
      <c r="E41" s="173" t="s">
        <v>34</v>
      </c>
      <c r="F41" s="190"/>
      <c r="G41" s="190"/>
      <c r="H41" s="49" t="s">
        <v>263</v>
      </c>
      <c r="I41" s="49">
        <v>0.03</v>
      </c>
      <c r="J41" s="59"/>
      <c r="K41" s="30"/>
      <c r="L41" s="30"/>
      <c r="M41" s="30">
        <v>0.34</v>
      </c>
      <c r="N41" s="30"/>
      <c r="O41" s="30"/>
      <c r="P41" s="30">
        <v>0.33</v>
      </c>
      <c r="Q41" s="30"/>
      <c r="R41" s="30"/>
      <c r="S41" s="30">
        <v>0.33</v>
      </c>
      <c r="T41" s="51"/>
      <c r="U41" s="68"/>
      <c r="V41" s="210">
        <f t="shared" si="4"/>
        <v>0</v>
      </c>
      <c r="W41" s="176"/>
    </row>
    <row r="42" spans="1:23" s="27" customFormat="1" ht="63.75" customHeight="1" thickBot="1">
      <c r="A42" s="179"/>
      <c r="B42" s="207"/>
      <c r="C42" s="183"/>
      <c r="D42" s="182"/>
      <c r="E42" s="183"/>
      <c r="F42" s="191"/>
      <c r="G42" s="191"/>
      <c r="H42" s="75" t="s">
        <v>264</v>
      </c>
      <c r="I42" s="75">
        <f>(SUM(J42:U42)*I41)</f>
        <v>0</v>
      </c>
      <c r="J42" s="90"/>
      <c r="K42" s="91"/>
      <c r="L42" s="91"/>
      <c r="M42" s="91"/>
      <c r="N42" s="91"/>
      <c r="O42" s="91"/>
      <c r="P42" s="91"/>
      <c r="Q42" s="91"/>
      <c r="R42" s="91"/>
      <c r="S42" s="91"/>
      <c r="T42" s="91"/>
      <c r="U42" s="92"/>
      <c r="V42" s="211"/>
      <c r="W42" s="186"/>
    </row>
    <row r="43" spans="1:23" ht="63.75" customHeight="1">
      <c r="A43" s="196">
        <v>20</v>
      </c>
      <c r="B43" s="218" t="s">
        <v>241</v>
      </c>
      <c r="C43" s="214" t="s">
        <v>242</v>
      </c>
      <c r="D43" s="201" t="s">
        <v>243</v>
      </c>
      <c r="E43" s="214" t="s">
        <v>34</v>
      </c>
      <c r="F43" s="189">
        <f>+I43+I45+I47+I49+I51</f>
        <v>0.15</v>
      </c>
      <c r="G43" s="189">
        <f>+I44+I46+I48+I50+I52</f>
        <v>0</v>
      </c>
      <c r="H43" s="47" t="s">
        <v>263</v>
      </c>
      <c r="I43" s="47">
        <v>0.03</v>
      </c>
      <c r="J43" s="57"/>
      <c r="K43" s="29"/>
      <c r="L43" s="29"/>
      <c r="M43" s="29"/>
      <c r="N43" s="29">
        <v>0.2</v>
      </c>
      <c r="O43" s="29">
        <v>0.4</v>
      </c>
      <c r="P43" s="29">
        <v>0.15</v>
      </c>
      <c r="Q43" s="29">
        <v>0.15</v>
      </c>
      <c r="R43" s="29"/>
      <c r="S43" s="29">
        <v>0.1</v>
      </c>
      <c r="T43" s="29"/>
      <c r="U43" s="67"/>
      <c r="V43" s="212">
        <f t="shared" si="5"/>
        <v>0</v>
      </c>
      <c r="W43" s="213"/>
    </row>
    <row r="44" spans="1:23" ht="63.75" customHeight="1">
      <c r="A44" s="178"/>
      <c r="B44" s="206"/>
      <c r="C44" s="215"/>
      <c r="D44" s="172"/>
      <c r="E44" s="174"/>
      <c r="F44" s="190"/>
      <c r="G44" s="190"/>
      <c r="H44" s="72" t="s">
        <v>264</v>
      </c>
      <c r="I44" s="72">
        <f>(SUM(J44:U44)*I43)</f>
        <v>0</v>
      </c>
      <c r="J44" s="84"/>
      <c r="K44" s="82"/>
      <c r="L44" s="82"/>
      <c r="M44" s="82"/>
      <c r="N44" s="82"/>
      <c r="O44" s="82"/>
      <c r="P44" s="82"/>
      <c r="Q44" s="82"/>
      <c r="R44" s="82"/>
      <c r="S44" s="82"/>
      <c r="T44" s="82"/>
      <c r="U44" s="85"/>
      <c r="V44" s="210"/>
      <c r="W44" s="188"/>
    </row>
    <row r="45" spans="1:23" ht="63.75" customHeight="1">
      <c r="A45" s="178">
        <v>21</v>
      </c>
      <c r="B45" s="206" t="s">
        <v>241</v>
      </c>
      <c r="C45" s="215"/>
      <c r="D45" s="208" t="s">
        <v>244</v>
      </c>
      <c r="E45" s="173" t="s">
        <v>229</v>
      </c>
      <c r="F45" s="190"/>
      <c r="G45" s="190"/>
      <c r="H45" s="49" t="s">
        <v>263</v>
      </c>
      <c r="I45" s="49">
        <v>0.03</v>
      </c>
      <c r="J45" s="58"/>
      <c r="K45" s="56"/>
      <c r="L45" s="56">
        <v>0.2</v>
      </c>
      <c r="M45" s="56"/>
      <c r="N45" s="56"/>
      <c r="O45" s="56">
        <v>0.2</v>
      </c>
      <c r="P45" s="56"/>
      <c r="Q45" s="56"/>
      <c r="R45" s="56">
        <v>0.3</v>
      </c>
      <c r="S45" s="56"/>
      <c r="T45" s="56"/>
      <c r="U45" s="69">
        <v>0.3</v>
      </c>
      <c r="V45" s="210">
        <f t="shared" si="6"/>
        <v>0</v>
      </c>
      <c r="W45" s="256"/>
    </row>
    <row r="46" spans="1:23" ht="63.75" customHeight="1">
      <c r="A46" s="178"/>
      <c r="B46" s="206"/>
      <c r="C46" s="215"/>
      <c r="D46" s="208"/>
      <c r="E46" s="174"/>
      <c r="F46" s="190"/>
      <c r="G46" s="190"/>
      <c r="H46" s="72" t="s">
        <v>264</v>
      </c>
      <c r="I46" s="72">
        <f>(SUM(J46:U46)*I45)</f>
        <v>0</v>
      </c>
      <c r="J46" s="86"/>
      <c r="K46" s="87"/>
      <c r="L46" s="87"/>
      <c r="M46" s="87"/>
      <c r="N46" s="87"/>
      <c r="O46" s="87"/>
      <c r="P46" s="87"/>
      <c r="Q46" s="87"/>
      <c r="R46" s="87"/>
      <c r="S46" s="87"/>
      <c r="T46" s="87"/>
      <c r="U46" s="88"/>
      <c r="V46" s="210"/>
      <c r="W46" s="194"/>
    </row>
    <row r="47" spans="1:23" ht="63.75" customHeight="1">
      <c r="A47" s="178">
        <v>22</v>
      </c>
      <c r="B47" s="206" t="s">
        <v>245</v>
      </c>
      <c r="C47" s="215"/>
      <c r="D47" s="208" t="s">
        <v>246</v>
      </c>
      <c r="E47" s="173" t="s">
        <v>12</v>
      </c>
      <c r="F47" s="190"/>
      <c r="G47" s="190"/>
      <c r="H47" s="49" t="s">
        <v>263</v>
      </c>
      <c r="I47" s="49">
        <v>0.03</v>
      </c>
      <c r="J47" s="59"/>
      <c r="K47" s="30"/>
      <c r="L47" s="30"/>
      <c r="M47" s="30"/>
      <c r="N47" s="30">
        <v>0.5</v>
      </c>
      <c r="O47" s="30">
        <v>0.5</v>
      </c>
      <c r="P47" s="30"/>
      <c r="Q47" s="30"/>
      <c r="R47" s="30"/>
      <c r="S47" s="30"/>
      <c r="T47" s="30"/>
      <c r="U47" s="68"/>
      <c r="V47" s="210">
        <f t="shared" ref="V47" si="11">SUM(J48:U48)*I47</f>
        <v>0</v>
      </c>
      <c r="W47" s="256"/>
    </row>
    <row r="48" spans="1:23" ht="63.75" customHeight="1">
      <c r="A48" s="178"/>
      <c r="B48" s="206"/>
      <c r="C48" s="215"/>
      <c r="D48" s="208"/>
      <c r="E48" s="174"/>
      <c r="F48" s="190"/>
      <c r="G48" s="190"/>
      <c r="H48" s="72" t="s">
        <v>264</v>
      </c>
      <c r="I48" s="72">
        <f>(SUM(J48:U48)*I47)</f>
        <v>0</v>
      </c>
      <c r="J48" s="84"/>
      <c r="K48" s="82"/>
      <c r="L48" s="82"/>
      <c r="M48" s="82"/>
      <c r="N48" s="82"/>
      <c r="O48" s="82"/>
      <c r="P48" s="82"/>
      <c r="Q48" s="82"/>
      <c r="R48" s="82"/>
      <c r="S48" s="82"/>
      <c r="T48" s="82"/>
      <c r="U48" s="85"/>
      <c r="V48" s="210"/>
      <c r="W48" s="194"/>
    </row>
    <row r="49" spans="1:23" ht="63.75" customHeight="1">
      <c r="A49" s="178">
        <v>23</v>
      </c>
      <c r="B49" s="206" t="s">
        <v>245</v>
      </c>
      <c r="C49" s="215"/>
      <c r="D49" s="208" t="s">
        <v>268</v>
      </c>
      <c r="E49" s="173" t="s">
        <v>12</v>
      </c>
      <c r="F49" s="190"/>
      <c r="G49" s="190"/>
      <c r="H49" s="49" t="s">
        <v>263</v>
      </c>
      <c r="I49" s="49">
        <v>0.03</v>
      </c>
      <c r="J49" s="59"/>
      <c r="K49" s="30"/>
      <c r="L49" s="30"/>
      <c r="M49" s="30"/>
      <c r="N49" s="30"/>
      <c r="O49" s="30"/>
      <c r="P49" s="30">
        <v>0.2</v>
      </c>
      <c r="Q49" s="30">
        <v>0.2</v>
      </c>
      <c r="R49" s="30">
        <v>0.2</v>
      </c>
      <c r="S49" s="30">
        <v>0.2</v>
      </c>
      <c r="T49" s="30">
        <v>0.2</v>
      </c>
      <c r="U49" s="68"/>
      <c r="V49" s="210">
        <f t="shared" si="4"/>
        <v>0</v>
      </c>
      <c r="W49" s="256"/>
    </row>
    <row r="50" spans="1:23" ht="63.75" customHeight="1">
      <c r="A50" s="178"/>
      <c r="B50" s="206"/>
      <c r="C50" s="215"/>
      <c r="D50" s="208"/>
      <c r="E50" s="174"/>
      <c r="F50" s="190"/>
      <c r="G50" s="190"/>
      <c r="H50" s="72" t="s">
        <v>264</v>
      </c>
      <c r="I50" s="72">
        <f>(SUM(J50:U50)*I49)</f>
        <v>0</v>
      </c>
      <c r="J50" s="86"/>
      <c r="K50" s="87"/>
      <c r="L50" s="87"/>
      <c r="M50" s="87"/>
      <c r="N50" s="87"/>
      <c r="O50" s="87"/>
      <c r="P50" s="87"/>
      <c r="Q50" s="87"/>
      <c r="R50" s="87"/>
      <c r="S50" s="87"/>
      <c r="T50" s="87"/>
      <c r="U50" s="88"/>
      <c r="V50" s="210"/>
      <c r="W50" s="194"/>
    </row>
    <row r="51" spans="1:23" ht="63.75" customHeight="1">
      <c r="A51" s="178">
        <v>24</v>
      </c>
      <c r="B51" s="206" t="s">
        <v>164</v>
      </c>
      <c r="C51" s="215"/>
      <c r="D51" s="208" t="s">
        <v>269</v>
      </c>
      <c r="E51" s="173" t="s">
        <v>12</v>
      </c>
      <c r="F51" s="190"/>
      <c r="G51" s="190"/>
      <c r="H51" s="49" t="s">
        <v>263</v>
      </c>
      <c r="I51" s="49">
        <v>0.03</v>
      </c>
      <c r="J51" s="59"/>
      <c r="K51" s="30"/>
      <c r="L51" s="30">
        <v>0.33</v>
      </c>
      <c r="M51" s="30">
        <v>0.33</v>
      </c>
      <c r="N51" s="30">
        <v>0.34</v>
      </c>
      <c r="O51" s="30"/>
      <c r="P51" s="30"/>
      <c r="Q51" s="30"/>
      <c r="R51" s="30"/>
      <c r="S51" s="30"/>
      <c r="T51" s="30"/>
      <c r="U51" s="68"/>
      <c r="V51" s="210">
        <f t="shared" si="5"/>
        <v>0</v>
      </c>
      <c r="W51" s="176"/>
    </row>
    <row r="52" spans="1:23" ht="63.75" customHeight="1" thickBot="1">
      <c r="A52" s="179"/>
      <c r="B52" s="207"/>
      <c r="C52" s="183"/>
      <c r="D52" s="209"/>
      <c r="E52" s="183"/>
      <c r="F52" s="191"/>
      <c r="G52" s="191"/>
      <c r="H52" s="75" t="s">
        <v>264</v>
      </c>
      <c r="I52" s="75">
        <f>(SUM(J52:U52)*I51)</f>
        <v>0</v>
      </c>
      <c r="J52" s="90"/>
      <c r="K52" s="91"/>
      <c r="L52" s="91"/>
      <c r="M52" s="91"/>
      <c r="N52" s="91"/>
      <c r="O52" s="91"/>
      <c r="P52" s="91"/>
      <c r="Q52" s="91"/>
      <c r="R52" s="91"/>
      <c r="S52" s="91"/>
      <c r="T52" s="91"/>
      <c r="U52" s="92"/>
      <c r="V52" s="211"/>
      <c r="W52" s="186"/>
    </row>
    <row r="53" spans="1:23" ht="63.75" customHeight="1">
      <c r="A53" s="196">
        <v>25</v>
      </c>
      <c r="B53" s="197" t="s">
        <v>247</v>
      </c>
      <c r="C53" s="214" t="s">
        <v>248</v>
      </c>
      <c r="D53" s="201" t="s">
        <v>249</v>
      </c>
      <c r="E53" s="214" t="s">
        <v>250</v>
      </c>
      <c r="F53" s="189">
        <f>+I53+I55</f>
        <v>0.06</v>
      </c>
      <c r="G53" s="189">
        <f>+I54+I56</f>
        <v>0</v>
      </c>
      <c r="H53" s="47" t="s">
        <v>263</v>
      </c>
      <c r="I53" s="47">
        <v>0.03</v>
      </c>
      <c r="J53" s="57"/>
      <c r="K53" s="29">
        <v>0.1</v>
      </c>
      <c r="L53" s="29">
        <v>0.1</v>
      </c>
      <c r="M53" s="29">
        <v>0.1</v>
      </c>
      <c r="N53" s="29">
        <v>0.1</v>
      </c>
      <c r="O53" s="29">
        <v>0.1</v>
      </c>
      <c r="P53" s="29">
        <v>0.1</v>
      </c>
      <c r="Q53" s="29">
        <v>0.1</v>
      </c>
      <c r="R53" s="29">
        <v>0.1</v>
      </c>
      <c r="S53" s="29">
        <v>0.1</v>
      </c>
      <c r="T53" s="29">
        <v>0.1</v>
      </c>
      <c r="U53" s="67"/>
      <c r="V53" s="212">
        <f t="shared" si="6"/>
        <v>0</v>
      </c>
      <c r="W53" s="213"/>
    </row>
    <row r="54" spans="1:23" ht="63.75" customHeight="1">
      <c r="A54" s="178"/>
      <c r="B54" s="195"/>
      <c r="C54" s="215"/>
      <c r="D54" s="172"/>
      <c r="E54" s="174"/>
      <c r="F54" s="190"/>
      <c r="G54" s="190"/>
      <c r="H54" s="72" t="s">
        <v>264</v>
      </c>
      <c r="I54" s="72">
        <f>(SUM(J54:U54)*I53)</f>
        <v>0</v>
      </c>
      <c r="J54" s="80"/>
      <c r="K54" s="81"/>
      <c r="L54" s="81"/>
      <c r="M54" s="81"/>
      <c r="N54" s="81"/>
      <c r="O54" s="81"/>
      <c r="P54" s="81"/>
      <c r="Q54" s="81"/>
      <c r="R54" s="81"/>
      <c r="S54" s="81"/>
      <c r="T54" s="81"/>
      <c r="U54" s="83"/>
      <c r="V54" s="210"/>
      <c r="W54" s="188"/>
    </row>
    <row r="55" spans="1:23" ht="63.75" customHeight="1">
      <c r="A55" s="178">
        <v>26</v>
      </c>
      <c r="B55" s="180" t="s">
        <v>247</v>
      </c>
      <c r="C55" s="215"/>
      <c r="D55" s="171" t="s">
        <v>251</v>
      </c>
      <c r="E55" s="173" t="s">
        <v>250</v>
      </c>
      <c r="F55" s="190"/>
      <c r="G55" s="190"/>
      <c r="H55" s="49" t="s">
        <v>263</v>
      </c>
      <c r="I55" s="49">
        <v>0.03</v>
      </c>
      <c r="J55" s="59"/>
      <c r="K55" s="30">
        <v>0.2</v>
      </c>
      <c r="L55" s="41">
        <v>0.3</v>
      </c>
      <c r="M55" s="41">
        <v>0.2</v>
      </c>
      <c r="N55" s="41">
        <v>0.1</v>
      </c>
      <c r="O55" s="41">
        <v>0.2</v>
      </c>
      <c r="P55" s="53"/>
      <c r="Q55" s="53"/>
      <c r="R55" s="53"/>
      <c r="S55" s="53"/>
      <c r="T55" s="54"/>
      <c r="U55" s="68"/>
      <c r="V55" s="210">
        <f t="shared" ref="V55" si="12">SUM(J56:U56)*I55</f>
        <v>0</v>
      </c>
      <c r="W55" s="176"/>
    </row>
    <row r="56" spans="1:23" ht="63.75" customHeight="1" thickBot="1">
      <c r="A56" s="179"/>
      <c r="B56" s="181"/>
      <c r="C56" s="183"/>
      <c r="D56" s="182"/>
      <c r="E56" s="183"/>
      <c r="F56" s="191"/>
      <c r="G56" s="191"/>
      <c r="H56" s="75" t="s">
        <v>264</v>
      </c>
      <c r="I56" s="75">
        <f>(SUM(J56:U56)*I55)</f>
        <v>0</v>
      </c>
      <c r="J56" s="90"/>
      <c r="K56" s="91"/>
      <c r="L56" s="91"/>
      <c r="M56" s="91"/>
      <c r="N56" s="91"/>
      <c r="O56" s="91"/>
      <c r="P56" s="93"/>
      <c r="Q56" s="93"/>
      <c r="R56" s="93"/>
      <c r="S56" s="93"/>
      <c r="T56" s="94"/>
      <c r="U56" s="92"/>
      <c r="V56" s="211"/>
      <c r="W56" s="186"/>
    </row>
    <row r="57" spans="1:23" ht="63.75" customHeight="1">
      <c r="A57" s="196">
        <v>27</v>
      </c>
      <c r="B57" s="197" t="s">
        <v>193</v>
      </c>
      <c r="C57" s="198" t="s">
        <v>193</v>
      </c>
      <c r="D57" s="201" t="s">
        <v>270</v>
      </c>
      <c r="E57" s="202" t="s">
        <v>195</v>
      </c>
      <c r="F57" s="203">
        <f>+I57+I59+I61+I63+I65+I67</f>
        <v>0.18</v>
      </c>
      <c r="G57" s="189">
        <f>+I58+I60+I62+I64+I66+I68</f>
        <v>1.5E-3</v>
      </c>
      <c r="H57" s="47" t="s">
        <v>263</v>
      </c>
      <c r="I57" s="47">
        <v>0.03</v>
      </c>
      <c r="J57" s="57"/>
      <c r="K57" s="29"/>
      <c r="L57" s="29"/>
      <c r="M57" s="29"/>
      <c r="N57" s="29"/>
      <c r="O57" s="29"/>
      <c r="P57" s="29"/>
      <c r="Q57" s="29"/>
      <c r="R57" s="29"/>
      <c r="S57" s="29"/>
      <c r="T57" s="29">
        <v>1</v>
      </c>
      <c r="U57" s="104"/>
      <c r="V57" s="192">
        <f t="shared" si="4"/>
        <v>0</v>
      </c>
      <c r="W57" s="193"/>
    </row>
    <row r="58" spans="1:23" ht="63.75" customHeight="1">
      <c r="A58" s="178"/>
      <c r="B58" s="195"/>
      <c r="C58" s="199"/>
      <c r="D58" s="172"/>
      <c r="E58" s="187"/>
      <c r="F58" s="204"/>
      <c r="G58" s="190"/>
      <c r="H58" s="72" t="s">
        <v>264</v>
      </c>
      <c r="I58" s="72">
        <f>(SUM(J58:U58)*I57)</f>
        <v>0</v>
      </c>
      <c r="J58" s="84"/>
      <c r="K58" s="82"/>
      <c r="L58" s="82"/>
      <c r="M58" s="82"/>
      <c r="N58" s="82"/>
      <c r="O58" s="82"/>
      <c r="P58" s="82"/>
      <c r="Q58" s="82"/>
      <c r="R58" s="82"/>
      <c r="S58" s="82"/>
      <c r="T58" s="82"/>
      <c r="U58" s="105"/>
      <c r="V58" s="175"/>
      <c r="W58" s="194"/>
    </row>
    <row r="59" spans="1:23" ht="63.75" customHeight="1">
      <c r="A59" s="178">
        <v>28</v>
      </c>
      <c r="B59" s="180" t="s">
        <v>193</v>
      </c>
      <c r="C59" s="199"/>
      <c r="D59" s="171" t="s">
        <v>252</v>
      </c>
      <c r="E59" s="173" t="s">
        <v>34</v>
      </c>
      <c r="F59" s="204"/>
      <c r="G59" s="190"/>
      <c r="H59" s="49" t="s">
        <v>263</v>
      </c>
      <c r="I59" s="49">
        <v>0.03</v>
      </c>
      <c r="J59" s="59"/>
      <c r="K59" s="56"/>
      <c r="L59" s="56"/>
      <c r="M59" s="56"/>
      <c r="N59" s="56">
        <v>0.5</v>
      </c>
      <c r="O59" s="56"/>
      <c r="P59" s="56"/>
      <c r="Q59" s="56"/>
      <c r="R59" s="56"/>
      <c r="S59" s="56"/>
      <c r="T59" s="56">
        <v>0.5</v>
      </c>
      <c r="U59" s="106"/>
      <c r="V59" s="175">
        <f t="shared" si="5"/>
        <v>0</v>
      </c>
      <c r="W59" s="256"/>
    </row>
    <row r="60" spans="1:23" ht="63.75" customHeight="1">
      <c r="A60" s="178"/>
      <c r="B60" s="195"/>
      <c r="C60" s="199"/>
      <c r="D60" s="172"/>
      <c r="E60" s="174"/>
      <c r="F60" s="204"/>
      <c r="G60" s="190"/>
      <c r="H60" s="72" t="s">
        <v>264</v>
      </c>
      <c r="I60" s="72">
        <f>(SUM(J60:U60)*I59)</f>
        <v>0</v>
      </c>
      <c r="J60" s="84"/>
      <c r="K60" s="87"/>
      <c r="L60" s="87"/>
      <c r="M60" s="87"/>
      <c r="N60" s="87"/>
      <c r="O60" s="87"/>
      <c r="P60" s="87"/>
      <c r="Q60" s="87"/>
      <c r="R60" s="87"/>
      <c r="S60" s="87"/>
      <c r="T60" s="87"/>
      <c r="U60" s="107"/>
      <c r="V60" s="175"/>
      <c r="W60" s="194"/>
    </row>
    <row r="61" spans="1:23" ht="63.75" customHeight="1">
      <c r="A61" s="178">
        <v>29</v>
      </c>
      <c r="B61" s="180" t="s">
        <v>193</v>
      </c>
      <c r="C61" s="199"/>
      <c r="D61" s="171" t="s">
        <v>253</v>
      </c>
      <c r="E61" s="187" t="s">
        <v>195</v>
      </c>
      <c r="F61" s="204"/>
      <c r="G61" s="190"/>
      <c r="H61" s="49" t="s">
        <v>263</v>
      </c>
      <c r="I61" s="49">
        <v>0.03</v>
      </c>
      <c r="J61" s="59"/>
      <c r="K61" s="30"/>
      <c r="L61" s="30">
        <v>0.5</v>
      </c>
      <c r="M61" s="30"/>
      <c r="N61" s="30"/>
      <c r="O61" s="30"/>
      <c r="P61" s="30"/>
      <c r="Q61" s="30"/>
      <c r="R61" s="30"/>
      <c r="S61" s="30"/>
      <c r="T61" s="30">
        <v>0.5</v>
      </c>
      <c r="U61" s="108"/>
      <c r="V61" s="175">
        <f t="shared" si="6"/>
        <v>0</v>
      </c>
      <c r="W61" s="176"/>
    </row>
    <row r="62" spans="1:23" ht="63.75" customHeight="1">
      <c r="A62" s="178"/>
      <c r="B62" s="195"/>
      <c r="C62" s="199"/>
      <c r="D62" s="172"/>
      <c r="E62" s="187"/>
      <c r="F62" s="204"/>
      <c r="G62" s="190"/>
      <c r="H62" s="72" t="s">
        <v>264</v>
      </c>
      <c r="I62" s="72">
        <f>(SUM(J62:U62)*I61)</f>
        <v>0</v>
      </c>
      <c r="J62" s="84"/>
      <c r="K62" s="82"/>
      <c r="L62" s="82"/>
      <c r="M62" s="82"/>
      <c r="N62" s="82"/>
      <c r="O62" s="82"/>
      <c r="P62" s="82"/>
      <c r="Q62" s="82"/>
      <c r="R62" s="82"/>
      <c r="S62" s="82"/>
      <c r="T62" s="82"/>
      <c r="U62" s="105"/>
      <c r="V62" s="175"/>
      <c r="W62" s="188"/>
    </row>
    <row r="63" spans="1:23" ht="63.75" customHeight="1">
      <c r="A63" s="178">
        <v>30</v>
      </c>
      <c r="B63" s="180" t="s">
        <v>193</v>
      </c>
      <c r="C63" s="199"/>
      <c r="D63" s="171" t="s">
        <v>254</v>
      </c>
      <c r="E63" s="187" t="s">
        <v>195</v>
      </c>
      <c r="F63" s="204"/>
      <c r="G63" s="190"/>
      <c r="H63" s="49" t="s">
        <v>263</v>
      </c>
      <c r="I63" s="49">
        <v>0.03</v>
      </c>
      <c r="J63" s="59"/>
      <c r="K63" s="30"/>
      <c r="L63" s="30"/>
      <c r="M63" s="30"/>
      <c r="N63" s="30"/>
      <c r="O63" s="30"/>
      <c r="P63" s="30"/>
      <c r="Q63" s="30"/>
      <c r="R63" s="30"/>
      <c r="S63" s="30"/>
      <c r="T63" s="30">
        <v>1</v>
      </c>
      <c r="U63" s="108"/>
      <c r="V63" s="175">
        <f t="shared" ref="V63" si="13">SUM(J64:U64)*I63</f>
        <v>0</v>
      </c>
      <c r="W63" s="176"/>
    </row>
    <row r="64" spans="1:23" ht="63.75" customHeight="1">
      <c r="A64" s="178"/>
      <c r="B64" s="195"/>
      <c r="C64" s="199"/>
      <c r="D64" s="172"/>
      <c r="E64" s="187"/>
      <c r="F64" s="204"/>
      <c r="G64" s="190"/>
      <c r="H64" s="72" t="s">
        <v>264</v>
      </c>
      <c r="I64" s="72">
        <f>(SUM(J64:U64)*I63)</f>
        <v>0</v>
      </c>
      <c r="J64" s="84"/>
      <c r="K64" s="82"/>
      <c r="L64" s="82"/>
      <c r="M64" s="82"/>
      <c r="N64" s="82"/>
      <c r="O64" s="82"/>
      <c r="P64" s="82"/>
      <c r="Q64" s="82"/>
      <c r="R64" s="82"/>
      <c r="S64" s="82"/>
      <c r="T64" s="82"/>
      <c r="U64" s="105"/>
      <c r="V64" s="175"/>
      <c r="W64" s="188"/>
    </row>
    <row r="65" spans="1:23" ht="63.75" customHeight="1">
      <c r="A65" s="178">
        <v>31</v>
      </c>
      <c r="B65" s="180" t="s">
        <v>193</v>
      </c>
      <c r="C65" s="199"/>
      <c r="D65" s="171" t="s">
        <v>255</v>
      </c>
      <c r="E65" s="173" t="s">
        <v>256</v>
      </c>
      <c r="F65" s="204"/>
      <c r="G65" s="190"/>
      <c r="H65" s="49" t="s">
        <v>263</v>
      </c>
      <c r="I65" s="49">
        <v>0.03</v>
      </c>
      <c r="J65" s="59"/>
      <c r="K65" s="30"/>
      <c r="L65" s="30"/>
      <c r="M65" s="30">
        <v>0.34</v>
      </c>
      <c r="N65" s="30"/>
      <c r="O65" s="30"/>
      <c r="P65" s="30">
        <v>0.33</v>
      </c>
      <c r="Q65" s="30"/>
      <c r="R65" s="30"/>
      <c r="S65" s="30">
        <v>0.33</v>
      </c>
      <c r="T65" s="30"/>
      <c r="U65" s="108"/>
      <c r="V65" s="175">
        <f t="shared" si="4"/>
        <v>0</v>
      </c>
      <c r="W65" s="176"/>
    </row>
    <row r="66" spans="1:23" ht="63.75" customHeight="1">
      <c r="A66" s="178"/>
      <c r="B66" s="195"/>
      <c r="C66" s="199"/>
      <c r="D66" s="172"/>
      <c r="E66" s="174"/>
      <c r="F66" s="204"/>
      <c r="G66" s="190"/>
      <c r="H66" s="72" t="s">
        <v>264</v>
      </c>
      <c r="I66" s="72">
        <f>(SUM(J66:U66)*I65)</f>
        <v>0</v>
      </c>
      <c r="J66" s="84"/>
      <c r="K66" s="82"/>
      <c r="L66" s="82"/>
      <c r="M66" s="82"/>
      <c r="N66" s="82"/>
      <c r="O66" s="82"/>
      <c r="P66" s="82"/>
      <c r="Q66" s="82"/>
      <c r="R66" s="82"/>
      <c r="S66" s="82"/>
      <c r="T66" s="82"/>
      <c r="U66" s="105"/>
      <c r="V66" s="175"/>
      <c r="W66" s="177"/>
    </row>
    <row r="67" spans="1:23" ht="63.75" customHeight="1">
      <c r="A67" s="178">
        <v>32</v>
      </c>
      <c r="B67" s="180" t="s">
        <v>193</v>
      </c>
      <c r="C67" s="199"/>
      <c r="D67" s="171" t="s">
        <v>257</v>
      </c>
      <c r="E67" s="173" t="s">
        <v>258</v>
      </c>
      <c r="F67" s="204"/>
      <c r="G67" s="190"/>
      <c r="H67" s="49" t="s">
        <v>263</v>
      </c>
      <c r="I67" s="49">
        <v>0.03</v>
      </c>
      <c r="J67" s="59">
        <v>0.05</v>
      </c>
      <c r="K67" s="30">
        <v>0.09</v>
      </c>
      <c r="L67" s="30">
        <v>0.09</v>
      </c>
      <c r="M67" s="30">
        <v>0.09</v>
      </c>
      <c r="N67" s="30">
        <v>0.09</v>
      </c>
      <c r="O67" s="30">
        <v>0.09</v>
      </c>
      <c r="P67" s="30">
        <v>0.09</v>
      </c>
      <c r="Q67" s="30">
        <v>0.09</v>
      </c>
      <c r="R67" s="30">
        <v>0.09</v>
      </c>
      <c r="S67" s="30">
        <v>0.09</v>
      </c>
      <c r="T67" s="30">
        <v>0.09</v>
      </c>
      <c r="U67" s="108">
        <v>0.05</v>
      </c>
      <c r="V67" s="175">
        <f t="shared" si="5"/>
        <v>1.5E-3</v>
      </c>
      <c r="W67" s="185" t="s">
        <v>271</v>
      </c>
    </row>
    <row r="68" spans="1:23" ht="63.75" customHeight="1" thickBot="1">
      <c r="A68" s="179"/>
      <c r="B68" s="181"/>
      <c r="C68" s="200"/>
      <c r="D68" s="182"/>
      <c r="E68" s="183"/>
      <c r="F68" s="205"/>
      <c r="G68" s="191"/>
      <c r="H68" s="75" t="s">
        <v>264</v>
      </c>
      <c r="I68" s="75">
        <f>(SUM(J68:U68)*I67)</f>
        <v>1.5E-3</v>
      </c>
      <c r="J68" s="90">
        <v>0.05</v>
      </c>
      <c r="K68" s="91"/>
      <c r="L68" s="91"/>
      <c r="M68" s="91"/>
      <c r="N68" s="91"/>
      <c r="O68" s="91"/>
      <c r="P68" s="91"/>
      <c r="Q68" s="91"/>
      <c r="R68" s="91"/>
      <c r="S68" s="91"/>
      <c r="T68" s="91"/>
      <c r="U68" s="109"/>
      <c r="V68" s="184"/>
      <c r="W68" s="186"/>
    </row>
    <row r="69" spans="1:23" ht="52.5" customHeight="1">
      <c r="A69" s="99"/>
      <c r="C69" s="26"/>
      <c r="D69" s="26"/>
      <c r="E69" s="26"/>
      <c r="F69" s="167">
        <f>SUM(F5:F68)</f>
        <v>1</v>
      </c>
      <c r="G69" s="168">
        <f>SUM(G5:G68)</f>
        <v>4.65E-2</v>
      </c>
      <c r="H69" s="102" t="s">
        <v>263</v>
      </c>
      <c r="I69" s="103">
        <f>+I5+I7+I9+I11+I12+I13+I15+I17+I21+I23+I25+I27+I29+I31+I33+I35+I37+I39+I41+I43+I45+I47+I49+I51+I53+I55+I57+I59+I61+I63+I65+I67</f>
        <v>1.0000000000000004</v>
      </c>
      <c r="J69" s="103">
        <f t="shared" ref="J69:U69" si="14">+$I$5*J5+$I$7*J7+$I$9*J9+$I$11*J11+$I$13*J13+$I$15*J15+$I$17*J17+$I$21*J21+$I$23*J23+$I$25*J25+$I$27*J27+$I$29*J29+$I$31*J31+$I$33*J33+$I$35*J35+$I$37*J37+$I$39*J39+$I$41*J41+$I$43*J43+$I$45*J45+$I$47*J47+$I$49*J49+$I$51*J51+$I$53*J53+$I$55*J55+$I$57*J57+$I$59*J59+$I$61*J61+$I$63*J63+$I$65*J65+$I$67*J67</f>
        <v>4.65E-2</v>
      </c>
      <c r="K69" s="103">
        <f t="shared" si="14"/>
        <v>5.0200000000000002E-2</v>
      </c>
      <c r="L69" s="103">
        <f t="shared" si="14"/>
        <v>7.9199999999999993E-2</v>
      </c>
      <c r="M69" s="103">
        <f t="shared" si="14"/>
        <v>0.12180000000000001</v>
      </c>
      <c r="N69" s="103">
        <f t="shared" si="14"/>
        <v>6.4500000000000002E-2</v>
      </c>
      <c r="O69" s="103">
        <f t="shared" si="14"/>
        <v>0.1033</v>
      </c>
      <c r="P69" s="103">
        <f t="shared" si="14"/>
        <v>0.10050000000000002</v>
      </c>
      <c r="Q69" s="103">
        <f t="shared" si="14"/>
        <v>2.58E-2</v>
      </c>
      <c r="R69" s="103">
        <f t="shared" si="14"/>
        <v>0.10780000000000001</v>
      </c>
      <c r="S69" s="103">
        <f t="shared" si="14"/>
        <v>0.11800000000000002</v>
      </c>
      <c r="T69" s="103">
        <f t="shared" si="14"/>
        <v>0.11879999999999999</v>
      </c>
      <c r="U69" s="103">
        <f t="shared" si="14"/>
        <v>3.3599999999999998E-2</v>
      </c>
      <c r="V69" s="169">
        <f>SUM(V5:V68)</f>
        <v>4.65E-2</v>
      </c>
    </row>
    <row r="70" spans="1:23" ht="52.5" customHeight="1" thickBot="1">
      <c r="C70"/>
      <c r="D70"/>
      <c r="E70"/>
      <c r="F70" s="167"/>
      <c r="G70" s="168"/>
      <c r="H70" s="70" t="s">
        <v>264</v>
      </c>
      <c r="I70" s="71">
        <f>+I6+I8+I10+I12+I14+I16+I18+I22+I24+I26+I28+I30+I32+I34+I36+I38+I40+I42+I44+I46+I48+I50+I52+I54+I56+I58+I60+I62+I64+I66+I68</f>
        <v>4.65E-2</v>
      </c>
      <c r="J70" s="71">
        <f t="shared" ref="J70:U70" si="15">+$I$5*J6+$I$7*J8+$I$9*J10+$I$11*J12+$I$13*J14+$I$15*J16+$I$17*J18+$I$21*J22+$I$23*J24+$I$25*J26+$I$27*J28+$I$29*J30+$I$31*J32+$I$33*J34+$I$35*J36+$I$37*J38+$I$39*J40+$I$41*J42+$I$43*J44+$I$45*J46+$I$47*J48+$I$49*J50+$I$51*J52+$I$53*J54+$I$55*J56+$I$57*J58+$I$59*J60+$I$61*J62+$I$63*J64+$I$65*J66+$I$67*J68</f>
        <v>4.65E-2</v>
      </c>
      <c r="K70" s="71">
        <f t="shared" si="15"/>
        <v>0</v>
      </c>
      <c r="L70" s="71">
        <f t="shared" si="15"/>
        <v>0</v>
      </c>
      <c r="M70" s="71">
        <f t="shared" si="15"/>
        <v>0</v>
      </c>
      <c r="N70" s="71">
        <f t="shared" si="15"/>
        <v>0</v>
      </c>
      <c r="O70" s="71">
        <f t="shared" si="15"/>
        <v>0</v>
      </c>
      <c r="P70" s="71">
        <f t="shared" si="15"/>
        <v>0</v>
      </c>
      <c r="Q70" s="71">
        <f t="shared" si="15"/>
        <v>0</v>
      </c>
      <c r="R70" s="71">
        <f t="shared" si="15"/>
        <v>0</v>
      </c>
      <c r="S70" s="71">
        <f t="shared" si="15"/>
        <v>0</v>
      </c>
      <c r="T70" s="71">
        <f t="shared" si="15"/>
        <v>0</v>
      </c>
      <c r="U70" s="71">
        <f t="shared" si="15"/>
        <v>0</v>
      </c>
      <c r="V70" s="170"/>
    </row>
    <row r="71" spans="1:23">
      <c r="G71"/>
    </row>
    <row r="72" spans="1:23">
      <c r="G72"/>
    </row>
  </sheetData>
  <mergeCells count="220">
    <mergeCell ref="W31:W32"/>
    <mergeCell ref="W33:W34"/>
    <mergeCell ref="W35:W36"/>
    <mergeCell ref="W45:W46"/>
    <mergeCell ref="W47:W48"/>
    <mergeCell ref="W49:W50"/>
    <mergeCell ref="W59:W60"/>
    <mergeCell ref="W25:W26"/>
    <mergeCell ref="V27:V28"/>
    <mergeCell ref="W27:W28"/>
    <mergeCell ref="V25:V26"/>
    <mergeCell ref="V33:V34"/>
    <mergeCell ref="W43:W44"/>
    <mergeCell ref="V29:V30"/>
    <mergeCell ref="A11:A12"/>
    <mergeCell ref="B11:B12"/>
    <mergeCell ref="C11:C16"/>
    <mergeCell ref="D11:D12"/>
    <mergeCell ref="E11:E12"/>
    <mergeCell ref="F5:F10"/>
    <mergeCell ref="G5:G10"/>
    <mergeCell ref="V19:V20"/>
    <mergeCell ref="W29:W30"/>
    <mergeCell ref="V23:V24"/>
    <mergeCell ref="A5:A6"/>
    <mergeCell ref="B5:B6"/>
    <mergeCell ref="C5:C10"/>
    <mergeCell ref="D5:D6"/>
    <mergeCell ref="E5:E6"/>
    <mergeCell ref="B9:B10"/>
    <mergeCell ref="D9:D10"/>
    <mergeCell ref="E9:E10"/>
    <mergeCell ref="V9:V10"/>
    <mergeCell ref="D13:D14"/>
    <mergeCell ref="E13:E14"/>
    <mergeCell ref="V13:V14"/>
    <mergeCell ref="W13:W14"/>
    <mergeCell ref="W7:W8"/>
    <mergeCell ref="W19:W20"/>
    <mergeCell ref="B1:T2"/>
    <mergeCell ref="Q3:U3"/>
    <mergeCell ref="V3:W3"/>
    <mergeCell ref="F4:G4"/>
    <mergeCell ref="H4:I4"/>
    <mergeCell ref="W9:W10"/>
    <mergeCell ref="E25:E26"/>
    <mergeCell ref="A35:A36"/>
    <mergeCell ref="B35:B36"/>
    <mergeCell ref="D35:D36"/>
    <mergeCell ref="V5:V6"/>
    <mergeCell ref="W5:W6"/>
    <mergeCell ref="A7:A8"/>
    <mergeCell ref="B7:B8"/>
    <mergeCell ref="D7:D8"/>
    <mergeCell ref="E7:E8"/>
    <mergeCell ref="V7:V8"/>
    <mergeCell ref="A9:A10"/>
    <mergeCell ref="A15:A16"/>
    <mergeCell ref="B15:B16"/>
    <mergeCell ref="D15:D16"/>
    <mergeCell ref="E15:E16"/>
    <mergeCell ref="V15:V16"/>
    <mergeCell ref="W15:W16"/>
    <mergeCell ref="F11:F16"/>
    <mergeCell ref="G11:G16"/>
    <mergeCell ref="V11:V12"/>
    <mergeCell ref="W11:W12"/>
    <mergeCell ref="A13:A14"/>
    <mergeCell ref="B13:B14"/>
    <mergeCell ref="A33:A34"/>
    <mergeCell ref="B33:B34"/>
    <mergeCell ref="D33:D34"/>
    <mergeCell ref="E33:E34"/>
    <mergeCell ref="B17:B18"/>
    <mergeCell ref="C17:C36"/>
    <mergeCell ref="D17:D18"/>
    <mergeCell ref="E17:E18"/>
    <mergeCell ref="F17:F36"/>
    <mergeCell ref="B23:B24"/>
    <mergeCell ref="D23:D24"/>
    <mergeCell ref="E23:E24"/>
    <mergeCell ref="A29:A30"/>
    <mergeCell ref="A19:A20"/>
    <mergeCell ref="B19:B20"/>
    <mergeCell ref="D19:D20"/>
    <mergeCell ref="E19:E20"/>
    <mergeCell ref="A27:A28"/>
    <mergeCell ref="B27:B28"/>
    <mergeCell ref="D27:D28"/>
    <mergeCell ref="E27:E28"/>
    <mergeCell ref="A25:A26"/>
    <mergeCell ref="B25:B26"/>
    <mergeCell ref="D25:D26"/>
    <mergeCell ref="B29:B30"/>
    <mergeCell ref="D29:D30"/>
    <mergeCell ref="E29:E30"/>
    <mergeCell ref="A31:A32"/>
    <mergeCell ref="B31:B32"/>
    <mergeCell ref="D31:D32"/>
    <mergeCell ref="E31:E32"/>
    <mergeCell ref="V31:V32"/>
    <mergeCell ref="E35:E36"/>
    <mergeCell ref="V35:V36"/>
    <mergeCell ref="W39:W40"/>
    <mergeCell ref="A41:A42"/>
    <mergeCell ref="A37:A38"/>
    <mergeCell ref="B37:B38"/>
    <mergeCell ref="C37:C42"/>
    <mergeCell ref="D37:D38"/>
    <mergeCell ref="E37:E38"/>
    <mergeCell ref="F37:F42"/>
    <mergeCell ref="B41:B42"/>
    <mergeCell ref="D41:D42"/>
    <mergeCell ref="E41:E42"/>
    <mergeCell ref="G17:G36"/>
    <mergeCell ref="V17:V18"/>
    <mergeCell ref="W17:W18"/>
    <mergeCell ref="A21:A22"/>
    <mergeCell ref="B21:B22"/>
    <mergeCell ref="D21:D22"/>
    <mergeCell ref="E21:E22"/>
    <mergeCell ref="V21:V22"/>
    <mergeCell ref="W21:W22"/>
    <mergeCell ref="A23:A24"/>
    <mergeCell ref="A17:A18"/>
    <mergeCell ref="A45:A46"/>
    <mergeCell ref="B45:B46"/>
    <mergeCell ref="D45:D46"/>
    <mergeCell ref="E45:E46"/>
    <mergeCell ref="V45:V46"/>
    <mergeCell ref="V41:V42"/>
    <mergeCell ref="W41:W42"/>
    <mergeCell ref="A43:A44"/>
    <mergeCell ref="B43:B44"/>
    <mergeCell ref="C43:C52"/>
    <mergeCell ref="D43:D44"/>
    <mergeCell ref="E43:E44"/>
    <mergeCell ref="F43:F52"/>
    <mergeCell ref="G43:G52"/>
    <mergeCell ref="V43:V44"/>
    <mergeCell ref="G37:G42"/>
    <mergeCell ref="V37:V38"/>
    <mergeCell ref="W37:W38"/>
    <mergeCell ref="A39:A40"/>
    <mergeCell ref="B39:B40"/>
    <mergeCell ref="D39:D40"/>
    <mergeCell ref="E39:E40"/>
    <mergeCell ref="V39:V40"/>
    <mergeCell ref="A51:A52"/>
    <mergeCell ref="A47:A48"/>
    <mergeCell ref="B47:B48"/>
    <mergeCell ref="D47:D48"/>
    <mergeCell ref="E47:E48"/>
    <mergeCell ref="V47:V48"/>
    <mergeCell ref="A49:A50"/>
    <mergeCell ref="B49:B50"/>
    <mergeCell ref="D49:D50"/>
    <mergeCell ref="E49:E50"/>
    <mergeCell ref="V49:V50"/>
    <mergeCell ref="W61:W62"/>
    <mergeCell ref="A63:A64"/>
    <mergeCell ref="B63:B64"/>
    <mergeCell ref="D63:D64"/>
    <mergeCell ref="B51:B52"/>
    <mergeCell ref="D51:D52"/>
    <mergeCell ref="E51:E52"/>
    <mergeCell ref="V51:V52"/>
    <mergeCell ref="W51:W52"/>
    <mergeCell ref="G53:G56"/>
    <mergeCell ref="V53:V54"/>
    <mergeCell ref="W53:W54"/>
    <mergeCell ref="A55:A56"/>
    <mergeCell ref="B55:B56"/>
    <mergeCell ref="D55:D56"/>
    <mergeCell ref="E55:E56"/>
    <mergeCell ref="V55:V56"/>
    <mergeCell ref="W55:W56"/>
    <mergeCell ref="A53:A54"/>
    <mergeCell ref="B53:B54"/>
    <mergeCell ref="C53:C56"/>
    <mergeCell ref="D53:D54"/>
    <mergeCell ref="E53:E54"/>
    <mergeCell ref="F53:F56"/>
    <mergeCell ref="E63:E64"/>
    <mergeCell ref="V63:V64"/>
    <mergeCell ref="W63:W64"/>
    <mergeCell ref="G57:G68"/>
    <mergeCell ref="V57:V58"/>
    <mergeCell ref="W57:W58"/>
    <mergeCell ref="A59:A60"/>
    <mergeCell ref="B59:B60"/>
    <mergeCell ref="D59:D60"/>
    <mergeCell ref="E59:E60"/>
    <mergeCell ref="V59:V60"/>
    <mergeCell ref="A61:A62"/>
    <mergeCell ref="B61:B62"/>
    <mergeCell ref="A57:A58"/>
    <mergeCell ref="B57:B58"/>
    <mergeCell ref="C57:C68"/>
    <mergeCell ref="D57:D58"/>
    <mergeCell ref="E57:E58"/>
    <mergeCell ref="F57:F68"/>
    <mergeCell ref="D61:D62"/>
    <mergeCell ref="E61:E62"/>
    <mergeCell ref="A65:A66"/>
    <mergeCell ref="B65:B66"/>
    <mergeCell ref="V61:V62"/>
    <mergeCell ref="F69:F70"/>
    <mergeCell ref="G69:G70"/>
    <mergeCell ref="V69:V70"/>
    <mergeCell ref="D65:D66"/>
    <mergeCell ref="E65:E66"/>
    <mergeCell ref="V65:V66"/>
    <mergeCell ref="W65:W66"/>
    <mergeCell ref="A67:A68"/>
    <mergeCell ref="B67:B68"/>
    <mergeCell ref="D67:D68"/>
    <mergeCell ref="E67:E68"/>
    <mergeCell ref="V67:V68"/>
    <mergeCell ref="W67:W68"/>
  </mergeCells>
  <pageMargins left="0.70866141732283472" right="0.70866141732283472" top="0.74803149606299213" bottom="0.74803149606299213" header="0.31496062992125984" footer="0.31496062992125984"/>
  <pageSetup paperSize="9" scale="17" orientation="portrait" r:id="rId1"/>
  <colBreaks count="1" manualBreakCount="1">
    <brk id="2" max="72"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zoomScale="120" zoomScaleNormal="120" workbookViewId="0">
      <selection activeCell="F22" sqref="F22"/>
    </sheetView>
  </sheetViews>
  <sheetFormatPr baseColWidth="10" defaultColWidth="11.42578125" defaultRowHeight="12.75"/>
  <cols>
    <col min="1" max="1" width="36.7109375" style="31" bestFit="1" customWidth="1"/>
    <col min="2" max="2" width="14.140625" customWidth="1"/>
  </cols>
  <sheetData>
    <row r="1" spans="1:2" ht="16.5" customHeight="1">
      <c r="A1" s="38" t="s">
        <v>272</v>
      </c>
      <c r="B1" s="39" t="s">
        <v>273</v>
      </c>
    </row>
    <row r="2" spans="1:2" ht="20.25" customHeight="1">
      <c r="A2" s="37" t="s">
        <v>211</v>
      </c>
      <c r="B2" s="40">
        <v>3</v>
      </c>
    </row>
    <row r="3" spans="1:2" ht="20.25" customHeight="1">
      <c r="A3" s="37" t="s">
        <v>216</v>
      </c>
      <c r="B3" s="40">
        <v>3</v>
      </c>
    </row>
    <row r="4" spans="1:2" ht="20.25" customHeight="1">
      <c r="A4" s="37" t="s">
        <v>219</v>
      </c>
      <c r="B4" s="40">
        <v>10</v>
      </c>
    </row>
    <row r="5" spans="1:2" ht="20.25" customHeight="1">
      <c r="A5" s="37" t="s">
        <v>236</v>
      </c>
      <c r="B5" s="40">
        <v>3</v>
      </c>
    </row>
    <row r="6" spans="1:2" ht="20.25" customHeight="1">
      <c r="A6" s="37" t="s">
        <v>274</v>
      </c>
      <c r="B6" s="40">
        <v>5</v>
      </c>
    </row>
    <row r="7" spans="1:2" ht="20.25" customHeight="1">
      <c r="A7" s="37" t="s">
        <v>248</v>
      </c>
      <c r="B7" s="40">
        <v>2</v>
      </c>
    </row>
    <row r="8" spans="1:2" ht="20.25" customHeight="1">
      <c r="A8" s="37" t="s">
        <v>193</v>
      </c>
      <c r="B8" s="40">
        <v>5</v>
      </c>
    </row>
    <row r="9" spans="1:2" ht="20.25" customHeight="1">
      <c r="A9" s="37"/>
      <c r="B9" s="39">
        <f>SUM(B2:B8)</f>
        <v>31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Pagina1</vt:lpstr>
      <vt:lpstr>PLAN DE FORTALECIMIENT Formulac</vt:lpstr>
      <vt:lpstr>PLAN DE SOSTENIBILIDAD Ene23</vt:lpstr>
      <vt:lpstr>Hoja1</vt:lpstr>
      <vt:lpstr>'PLAN DE FORTALECIMIENT Formulac'!Área_de_impresión</vt:lpstr>
      <vt:lpstr>'PLAN DE SOSTENIBILIDAD Ene23'!Área_de_impresión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Castro</dc:creator>
  <cp:keywords/>
  <dc:description/>
  <cp:lastModifiedBy>Diana Alicia Castro Roa</cp:lastModifiedBy>
  <cp:revision/>
  <dcterms:created xsi:type="dcterms:W3CDTF">2021-01-19T20:14:07Z</dcterms:created>
  <dcterms:modified xsi:type="dcterms:W3CDTF">2024-04-05T21:09:28Z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2022-09-01T21:12:36Z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746c40d6-b780-4e33-8faf-00fe32543559</vt:lpwstr>
  </property>
  <property fmtid="{D5CDD505-2E9C-101B-9397-08002B2CF9AE}" pid="8" name="MSIP_Label_6d4a1d0b-1085-4621-a04c-793d50865184_ContentBits">
    <vt:lpwstr>0</vt:lpwstr>
  </property>
</Properties>
</file>