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Datos\DIANA CASTRO ROA\Archivos DACR\TMSA\Plan de sostenibilidad MIPG 2020\2020\"/>
    </mc:Choice>
  </mc:AlternateContent>
  <xr:revisionPtr revIDLastSave="0" documentId="13_ncr:1_{4C6D70A8-F86F-4C85-99CD-FD20781A0165}" xr6:coauthVersionLast="46" xr6:coauthVersionMax="46" xr10:uidLastSave="{00000000-0000-0000-0000-000000000000}"/>
  <bookViews>
    <workbookView xWindow="-120" yWindow="-120" windowWidth="20730" windowHeight="11160" tabRatio="603" xr2:uid="{00000000-000D-0000-FFFF-FFFF00000000}"/>
  </bookViews>
  <sheets>
    <sheet name="Seguimientos " sheetId="10" r:id="rId1"/>
    <sheet name="Hoja3" sheetId="9" state="hidden" r:id="rId2"/>
    <sheet name="Hoja1" sheetId="7" state="hidden" r:id="rId3"/>
    <sheet name="Hoja2" sheetId="8" state="hidden" r:id="rId4"/>
  </sheets>
  <definedNames>
    <definedName name="_xlnm._FilterDatabase" localSheetId="0" hidden="1">'Seguimientos '!$A$3:$E$83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32" i="10" l="1"/>
  <c r="AO32" i="10" s="1"/>
  <c r="AR32" i="10" s="1"/>
  <c r="AO24" i="10" l="1"/>
  <c r="AR24" i="10" s="1"/>
  <c r="AL24" i="10" l="1"/>
  <c r="AO12" i="10" l="1"/>
  <c r="AR12" i="10" s="1"/>
  <c r="U83" i="10" l="1"/>
  <c r="T83" i="10"/>
  <c r="S83" i="10"/>
  <c r="R83" i="10"/>
  <c r="Q83" i="10"/>
  <c r="P83" i="10"/>
  <c r="O83" i="10"/>
  <c r="N83" i="10"/>
  <c r="M83" i="10"/>
  <c r="L83" i="10"/>
  <c r="K83" i="10"/>
  <c r="J83" i="10"/>
  <c r="U82" i="10"/>
  <c r="T82" i="10"/>
  <c r="S82" i="10"/>
  <c r="R82" i="10"/>
  <c r="Q82" i="10"/>
  <c r="P82" i="10"/>
  <c r="O82" i="10"/>
  <c r="N82" i="10"/>
  <c r="M82" i="10"/>
  <c r="L82" i="10"/>
  <c r="K82" i="10"/>
  <c r="J82" i="10"/>
  <c r="I81" i="10"/>
  <c r="AC80" i="10"/>
  <c r="AF80" i="10" s="1"/>
  <c r="I80" i="10"/>
  <c r="I79" i="10"/>
  <c r="Z78" i="10"/>
  <c r="AC78" i="10" s="1"/>
  <c r="AF78" i="10" s="1"/>
  <c r="I78" i="10"/>
  <c r="I77" i="10"/>
  <c r="Z76" i="10"/>
  <c r="AC76" i="10" s="1"/>
  <c r="AF76" i="10" s="1"/>
  <c r="I76" i="10"/>
  <c r="I75" i="10"/>
  <c r="Z74" i="10"/>
  <c r="AC74" i="10" s="1"/>
  <c r="AF74" i="10" s="1"/>
  <c r="W74" i="10"/>
  <c r="I74" i="10"/>
  <c r="I73" i="10"/>
  <c r="Z72" i="10"/>
  <c r="AC72" i="10" s="1"/>
  <c r="AF72" i="10" s="1"/>
  <c r="I72" i="10"/>
  <c r="I71" i="10"/>
  <c r="Z70" i="10"/>
  <c r="AC70" i="10" s="1"/>
  <c r="AF70" i="10" s="1"/>
  <c r="I70" i="10"/>
  <c r="I69" i="10"/>
  <c r="AC68" i="10"/>
  <c r="AF68" i="10" s="1"/>
  <c r="I68" i="10"/>
  <c r="I67" i="10"/>
  <c r="W66" i="10"/>
  <c r="Z66" i="10" s="1"/>
  <c r="AC66" i="10" s="1"/>
  <c r="AF66" i="10" s="1"/>
  <c r="I66" i="10"/>
  <c r="I65" i="10"/>
  <c r="Z64" i="10"/>
  <c r="AC64" i="10" s="1"/>
  <c r="AF64" i="10" s="1"/>
  <c r="I64" i="10"/>
  <c r="F64" i="10" s="1"/>
  <c r="I63" i="10"/>
  <c r="AC62" i="10"/>
  <c r="AF62" i="10" s="1"/>
  <c r="AI62" i="10" s="1"/>
  <c r="AL62" i="10" s="1"/>
  <c r="AO62" i="10" s="1"/>
  <c r="AR62" i="10" s="1"/>
  <c r="I62" i="10"/>
  <c r="I61" i="10"/>
  <c r="AC60" i="10"/>
  <c r="AF60" i="10" s="1"/>
  <c r="I60" i="10"/>
  <c r="I59" i="10"/>
  <c r="AC58" i="10"/>
  <c r="AF58" i="10" s="1"/>
  <c r="I58" i="10"/>
  <c r="I57" i="10"/>
  <c r="AI56" i="10"/>
  <c r="AL56" i="10" s="1"/>
  <c r="AO56" i="10" s="1"/>
  <c r="AR56" i="10" s="1"/>
  <c r="AF56" i="10"/>
  <c r="AC56" i="10"/>
  <c r="I56" i="10"/>
  <c r="I55" i="10"/>
  <c r="AC54" i="10"/>
  <c r="AF54" i="10" s="1"/>
  <c r="I54" i="10"/>
  <c r="I53" i="10"/>
  <c r="W52" i="10"/>
  <c r="Z52" i="10" s="1"/>
  <c r="AC52" i="10" s="1"/>
  <c r="AF52" i="10" s="1"/>
  <c r="AI52" i="10" s="1"/>
  <c r="AL52" i="10" s="1"/>
  <c r="AO52" i="10" s="1"/>
  <c r="AR52" i="10" s="1"/>
  <c r="I52" i="10"/>
  <c r="I51" i="10"/>
  <c r="AF50" i="10"/>
  <c r="AI50" i="10" s="1"/>
  <c r="AL50" i="10" s="1"/>
  <c r="AO50" i="10" s="1"/>
  <c r="AR50" i="10" s="1"/>
  <c r="I50" i="10"/>
  <c r="I49" i="10"/>
  <c r="W48" i="10"/>
  <c r="Z48" i="10" s="1"/>
  <c r="AC48" i="10" s="1"/>
  <c r="AF48" i="10" s="1"/>
  <c r="AI48" i="10" s="1"/>
  <c r="AL48" i="10" s="1"/>
  <c r="AO48" i="10" s="1"/>
  <c r="AR48" i="10" s="1"/>
  <c r="I48" i="10"/>
  <c r="I47" i="10"/>
  <c r="Z46" i="10"/>
  <c r="AC46" i="10" s="1"/>
  <c r="AF46" i="10" s="1"/>
  <c r="AI46" i="10" s="1"/>
  <c r="AL46" i="10" s="1"/>
  <c r="AO46" i="10" s="1"/>
  <c r="AR46" i="10" s="1"/>
  <c r="W46" i="10"/>
  <c r="I46" i="10"/>
  <c r="I45" i="10"/>
  <c r="Z44" i="10"/>
  <c r="AC44" i="10" s="1"/>
  <c r="AF44" i="10" s="1"/>
  <c r="AI44" i="10" s="1"/>
  <c r="AL44" i="10" s="1"/>
  <c r="AO44" i="10" s="1"/>
  <c r="AR44" i="10" s="1"/>
  <c r="I44" i="10"/>
  <c r="I43" i="10"/>
  <c r="Z42" i="10"/>
  <c r="AC42" i="10" s="1"/>
  <c r="AF42" i="10" s="1"/>
  <c r="W42" i="10"/>
  <c r="I42" i="10"/>
  <c r="I41" i="10"/>
  <c r="W40" i="10"/>
  <c r="Z40" i="10" s="1"/>
  <c r="AC40" i="10" s="1"/>
  <c r="AF40" i="10" s="1"/>
  <c r="I40" i="10"/>
  <c r="I39" i="10"/>
  <c r="AC38" i="10"/>
  <c r="AF38" i="10" s="1"/>
  <c r="I38" i="10"/>
  <c r="I37" i="10"/>
  <c r="AI36" i="10"/>
  <c r="AL36" i="10" s="1"/>
  <c r="AO36" i="10" s="1"/>
  <c r="AR36" i="10" s="1"/>
  <c r="AF36" i="10"/>
  <c r="I36" i="10"/>
  <c r="I35" i="10"/>
  <c r="AC34" i="10"/>
  <c r="AF34" i="10" s="1"/>
  <c r="AI34" i="10" s="1"/>
  <c r="AL34" i="10" s="1"/>
  <c r="AO34" i="10" s="1"/>
  <c r="AR34" i="10" s="1"/>
  <c r="I34" i="10"/>
  <c r="I33" i="10"/>
  <c r="AF32" i="10"/>
  <c r="I32" i="10"/>
  <c r="I31" i="10"/>
  <c r="AC30" i="10"/>
  <c r="AF30" i="10" s="1"/>
  <c r="Z30" i="10"/>
  <c r="W30" i="10"/>
  <c r="I30" i="10"/>
  <c r="I29" i="10"/>
  <c r="AC28" i="10"/>
  <c r="AF28" i="10" s="1"/>
  <c r="AI28" i="10" s="1"/>
  <c r="AL28" i="10" s="1"/>
  <c r="AO28" i="10" s="1"/>
  <c r="AR28" i="10" s="1"/>
  <c r="W28" i="10"/>
  <c r="Z28" i="10" s="1"/>
  <c r="I28" i="10"/>
  <c r="I27" i="10"/>
  <c r="AC26" i="10"/>
  <c r="AF26" i="10" s="1"/>
  <c r="AI26" i="10" s="1"/>
  <c r="AL26" i="10" s="1"/>
  <c r="AO26" i="10" s="1"/>
  <c r="AR26" i="10" s="1"/>
  <c r="I26" i="10"/>
  <c r="I25" i="10"/>
  <c r="I24" i="10"/>
  <c r="I23" i="10"/>
  <c r="AI22" i="10"/>
  <c r="AL22" i="10" s="1"/>
  <c r="AO22" i="10" s="1"/>
  <c r="AR22" i="10" s="1"/>
  <c r="I22" i="10"/>
  <c r="I21" i="10"/>
  <c r="AC20" i="10"/>
  <c r="AF20" i="10" s="1"/>
  <c r="AI20" i="10" s="1"/>
  <c r="AL20" i="10" s="1"/>
  <c r="AO20" i="10" s="1"/>
  <c r="AR20" i="10" s="1"/>
  <c r="I20" i="10"/>
  <c r="I19" i="10"/>
  <c r="W18" i="10"/>
  <c r="Z18" i="10" s="1"/>
  <c r="AC18" i="10" s="1"/>
  <c r="AF18" i="10" s="1"/>
  <c r="AI18" i="10" s="1"/>
  <c r="AL18" i="10" s="1"/>
  <c r="AO18" i="10" s="1"/>
  <c r="AR18" i="10" s="1"/>
  <c r="I18" i="10"/>
  <c r="I17" i="10"/>
  <c r="AF16" i="10"/>
  <c r="AI16" i="10" s="1"/>
  <c r="AL16" i="10" s="1"/>
  <c r="AO16" i="10" s="1"/>
  <c r="AR16" i="10" s="1"/>
  <c r="AC16" i="10"/>
  <c r="I16" i="10"/>
  <c r="I15" i="10"/>
  <c r="AC14" i="10"/>
  <c r="AF14" i="10" s="1"/>
  <c r="AI14" i="10" s="1"/>
  <c r="AL14" i="10" s="1"/>
  <c r="AO14" i="10" s="1"/>
  <c r="AR14" i="10" s="1"/>
  <c r="I14" i="10"/>
  <c r="I13" i="10"/>
  <c r="AC12" i="10"/>
  <c r="I12" i="10"/>
  <c r="I11" i="10"/>
  <c r="AI10" i="10"/>
  <c r="AL10" i="10" s="1"/>
  <c r="AO10" i="10" s="1"/>
  <c r="AR10" i="10" s="1"/>
  <c r="AF10" i="10"/>
  <c r="I10" i="10"/>
  <c r="I9" i="10"/>
  <c r="W8" i="10"/>
  <c r="Z8" i="10" s="1"/>
  <c r="AC8" i="10" s="1"/>
  <c r="AF8" i="10" s="1"/>
  <c r="AI8" i="10" s="1"/>
  <c r="AL8" i="10" s="1"/>
  <c r="AO8" i="10" s="1"/>
  <c r="AR8" i="10" s="1"/>
  <c r="I8" i="10"/>
  <c r="I7" i="10"/>
  <c r="W6" i="10"/>
  <c r="Z6" i="10" s="1"/>
  <c r="AC6" i="10" s="1"/>
  <c r="AF6" i="10" s="1"/>
  <c r="AI6" i="10" s="1"/>
  <c r="AL6" i="10" s="1"/>
  <c r="AO6" i="10" s="1"/>
  <c r="AR6" i="10" s="1"/>
  <c r="I6" i="10"/>
  <c r="I5" i="10"/>
  <c r="W4" i="10"/>
  <c r="I4" i="10"/>
  <c r="F4" i="10" s="1"/>
  <c r="F22" i="10" l="1"/>
  <c r="W82" i="10"/>
  <c r="F48" i="10"/>
  <c r="I83" i="10"/>
  <c r="G14" i="10"/>
  <c r="G64" i="10"/>
  <c r="AI70" i="10"/>
  <c r="AL70" i="10" s="1"/>
  <c r="AO70" i="10" s="1"/>
  <c r="AR70" i="10" s="1"/>
  <c r="AI68" i="10"/>
  <c r="AL68" i="10" s="1"/>
  <c r="AO68" i="10" s="1"/>
  <c r="AR68" i="10" s="1"/>
  <c r="AI30" i="10"/>
  <c r="AL30" i="10" s="1"/>
  <c r="AO30" i="10" s="1"/>
  <c r="AI42" i="10"/>
  <c r="AL42" i="10" s="1"/>
  <c r="AO42" i="10" s="1"/>
  <c r="AR42" i="10" s="1"/>
  <c r="AI66" i="10"/>
  <c r="AL66" i="10" s="1"/>
  <c r="AO66" i="10" s="1"/>
  <c r="AR66" i="10" s="1"/>
  <c r="AI38" i="10"/>
  <c r="AL38" i="10" s="1"/>
  <c r="AO38" i="10" s="1"/>
  <c r="AR38" i="10" s="1"/>
  <c r="G52" i="10"/>
  <c r="AI64" i="10"/>
  <c r="AL64" i="10" s="1"/>
  <c r="AO64" i="10" s="1"/>
  <c r="AR64" i="10" s="1"/>
  <c r="G68" i="10"/>
  <c r="I82" i="10"/>
  <c r="AI40" i="10"/>
  <c r="AL40" i="10" s="1"/>
  <c r="AO40" i="10" s="1"/>
  <c r="AR40" i="10" s="1"/>
  <c r="AI72" i="10"/>
  <c r="AL72" i="10" s="1"/>
  <c r="AO72" i="10" s="1"/>
  <c r="AR72" i="10" s="1"/>
  <c r="AI74" i="10"/>
  <c r="AL74" i="10" s="1"/>
  <c r="AO74" i="10" s="1"/>
  <c r="AR74" i="10" s="1"/>
  <c r="AI76" i="10"/>
  <c r="AL76" i="10" s="1"/>
  <c r="AO76" i="10" s="1"/>
  <c r="AR76" i="10" s="1"/>
  <c r="G4" i="10"/>
  <c r="F14" i="10"/>
  <c r="G22" i="10"/>
  <c r="G48" i="10"/>
  <c r="AI60" i="10"/>
  <c r="AL60" i="10" s="1"/>
  <c r="AO60" i="10" s="1"/>
  <c r="AR60" i="10" s="1"/>
  <c r="AI80" i="10"/>
  <c r="AL80" i="10" s="1"/>
  <c r="AO80" i="10" s="1"/>
  <c r="AR80" i="10" s="1"/>
  <c r="AF12" i="10"/>
  <c r="AL12" i="10" s="1"/>
  <c r="Z4" i="10"/>
  <c r="AC4" i="10" s="1"/>
  <c r="F52" i="10"/>
  <c r="AI54" i="10"/>
  <c r="AL54" i="10" s="1"/>
  <c r="AO54" i="10" s="1"/>
  <c r="AR54" i="10" s="1"/>
  <c r="AI58" i="10"/>
  <c r="AL58" i="10" s="1"/>
  <c r="AO58" i="10" s="1"/>
  <c r="AR58" i="10" s="1"/>
  <c r="F68" i="10"/>
  <c r="AI78" i="10"/>
  <c r="AL78" i="10" s="1"/>
  <c r="AO78" i="10" s="1"/>
  <c r="AR78" i="10" s="1"/>
  <c r="Z82" i="10"/>
  <c r="I4" i="7"/>
  <c r="J4" i="7"/>
  <c r="I5" i="7"/>
  <c r="J5" i="7"/>
  <c r="F82" i="10" l="1"/>
  <c r="AI12" i="10"/>
  <c r="AR30" i="10"/>
  <c r="G82" i="10"/>
  <c r="AC82" i="10"/>
  <c r="AF4" i="10"/>
  <c r="K4" i="7"/>
  <c r="B18" i="8"/>
  <c r="D18" i="8"/>
  <c r="E18" i="8"/>
  <c r="A18" i="8"/>
  <c r="D8" i="8"/>
  <c r="B8" i="8"/>
  <c r="AI4" i="10" l="1"/>
  <c r="AL4" i="10" s="1"/>
  <c r="AO4" i="10" s="1"/>
  <c r="AF82" i="10"/>
  <c r="E49" i="7"/>
  <c r="F49" i="7"/>
  <c r="H48" i="7"/>
  <c r="G48" i="7"/>
  <c r="H40" i="7"/>
  <c r="G40" i="7"/>
  <c r="H37" i="7"/>
  <c r="G37" i="7"/>
  <c r="H30" i="7"/>
  <c r="G30" i="7"/>
  <c r="H27" i="7"/>
  <c r="G27" i="7"/>
  <c r="H13" i="7"/>
  <c r="G13" i="7"/>
  <c r="H8" i="7"/>
  <c r="G8" i="7"/>
  <c r="AR4" i="10" l="1"/>
  <c r="AR82" i="10" s="1"/>
  <c r="AO82" i="10"/>
  <c r="AI82" i="10"/>
  <c r="AL82" i="10"/>
</calcChain>
</file>

<file path=xl/sharedStrings.xml><?xml version="1.0" encoding="utf-8"?>
<sst xmlns="http://schemas.openxmlformats.org/spreadsheetml/2006/main" count="788" uniqueCount="323">
  <si>
    <t>Ejec.</t>
  </si>
  <si>
    <t xml:space="preserve">Prog. </t>
  </si>
  <si>
    <t xml:space="preserve">T O T A L E S                     </t>
  </si>
  <si>
    <t>Segunda línea de defensa responsable (Dirección Corporativa)</t>
  </si>
  <si>
    <t>Dar continuidad a las actividades de  sensibilización a los supervisores  e interventores de los contratos, sobre el adecuado seguimiento y reporte de riesgos materializados de los contratos, e informar las alertas respectivas</t>
  </si>
  <si>
    <t>Control Interno</t>
  </si>
  <si>
    <t xml:space="preserve">Oficina de Control Interno
Oficina Asesora de Planeación </t>
  </si>
  <si>
    <t xml:space="preserve">Dar continuidad a  actividades tendientes al fortalecimiento en la identificación de riesgos y ejecución de controles de los riesgos de gestión y corrupción.  </t>
  </si>
  <si>
    <t>Oficina Asesora de Planeación</t>
  </si>
  <si>
    <t>Identificar en la matriz de riesgos de corrupción lo correspondiente a los diferentes tipos de fraude</t>
  </si>
  <si>
    <t>Se revisó la metodología de gestión de riesgos de la Entidad y se presenta una propuesta de ajustes a la metodología en lo que a Seguridad de Información compete</t>
  </si>
  <si>
    <t>Acción ajustada y aprobada en el Comité Institucional de Gestión y Desempeño del 12 de junio de 2020</t>
  </si>
  <si>
    <t>Dirección de TIC</t>
  </si>
  <si>
    <t>Segunda línea de defensa responsable (Subgerencia Jurídica y Dirección Corporativa)</t>
  </si>
  <si>
    <t>Monitorear los cambios en riesgos legales, regulatorios y de cumplimiento</t>
  </si>
  <si>
    <t xml:space="preserve">Los mapas de riesgos fueron actualizados en el mes de marzo por la contratista de la OAP encargada del tema  y se remitieron a  los enlaces  de las dependencias para su  revisión y ajustes en caso de requerirse </t>
  </si>
  <si>
    <t xml:space="preserve"> </t>
  </si>
  <si>
    <t>Revisión y ajustes en caso de requerirse a los mapas de riesgos de gestión de la entidad  y a la metodología establecida por TRANSMILENIO</t>
  </si>
  <si>
    <t>Esta acción esta registrada en las estrategias que se definieron en el Plan Anticorrupción y Atención al Ciudadano 2020</t>
  </si>
  <si>
    <t>Oficina de Control Interno</t>
  </si>
  <si>
    <t>Realizar  seguimiento a la apropiación de valores y principios de los servidores públicos</t>
  </si>
  <si>
    <t>Se realizaron talleres Desing Thinking (con las firmas Cavelier) y taller de gestión de conocimiento con integrantes del Comité</t>
  </si>
  <si>
    <t xml:space="preserve">Secretaria del Comité de Gestión del Conocimiento e Innovación
(Dirección de TIC´s) </t>
  </si>
  <si>
    <t xml:space="preserve">Diseñar e implementar Talleres de innovación y espacios que permitan la construcción y transferencia  de conocimiento en la entidad </t>
  </si>
  <si>
    <t>Gestión del Conocimiento e Innovación</t>
  </si>
  <si>
    <t>Gestión del Conocimiento  y la Innovación</t>
  </si>
  <si>
    <t>Se documento el primer borrador del Manual de gestión de conocimiento e innovación, y la Dirección Corporativa presento una propuesta de acompañamiento en el tema de la Cámara de Comercio la cual se encuentra en evaluación</t>
  </si>
  <si>
    <t>Oficina Asesora de Planeación
con apoyo de la Dirección de TIC´s, Dirección Corporativa,
Subgerencia de Atención al usuario y Comunicaciones</t>
  </si>
  <si>
    <r>
      <t>Documenta</t>
    </r>
    <r>
      <rPr>
        <sz val="16"/>
        <rFont val="Arial"/>
        <family val="2"/>
      </rPr>
      <t xml:space="preserve">r e implementar </t>
    </r>
    <r>
      <rPr>
        <sz val="16"/>
        <color theme="1"/>
        <rFont val="Arial"/>
        <family val="2"/>
      </rPr>
      <t>la metodología de gestión del conocimiento e innovación que aplicará el Comité de Innovación para gestionar sus proyectos y el conocimiento de la Entidad</t>
    </r>
  </si>
  <si>
    <t>Acción nueva aprobada en el Comité Institucional de Gestión y Desempeño del 12 de junio de 2020</t>
  </si>
  <si>
    <t>Dirección Corporativa</t>
  </si>
  <si>
    <t>Realizar el análisis y verificación de la disposición final de cada serie documental en las Tablas de Retención Documental y Tablas de Valoración documental para la eliminación de los documentos que han cumplido su tiempo de retención a corto, mediano y largo plazo.  (2020 y 2021)</t>
  </si>
  <si>
    <t>Información y Comunicación</t>
  </si>
  <si>
    <t>Gestión Documental</t>
  </si>
  <si>
    <t xml:space="preserve">Elaborar un cronograma de implementación del Plan de Preservación digital  a corto, mediano y largo plazo, trabajo en colaboración con la Dirección de TICS.  </t>
  </si>
  <si>
    <t>Elaborar un cronograma de implementación del Sistema Integrado de Conservación - SIC para las vigencias 2021 y 2022</t>
  </si>
  <si>
    <t>Recibir retroalimentación del Archivo de Bogotá sobre los documentos remitidos, realizar modificaciones y llevar a cabo la aprobación del Sistema Integrado de Conservación - SIC de la entidad, en Comité Interno de Archivo, durante la vigencia 2020.</t>
  </si>
  <si>
    <t>Ajustar, adoptar y definir un plan de implementación del sistema integrado de conservación de documentos de la Entidad acorde con los lineamientos dados por el Archivo de Bogotá en su estrategia IGA+10 2020</t>
  </si>
  <si>
    <t>Se revisaron las bases de datos para identificar las denuncias que llegan por actos de corrupción</t>
  </si>
  <si>
    <t>Subgerencia de Atención al Usuario y Comunicaciones</t>
  </si>
  <si>
    <t>Fortalecer la visualización del canal de denuncias de corrupción en la pagina web</t>
  </si>
  <si>
    <t>Transparencia y acceso a la información</t>
  </si>
  <si>
    <t>Oficina Asesora de Planeación con el apoyo de la Dirección Corporativa</t>
  </si>
  <si>
    <t xml:space="preserve">Implementar el repositorio de conocimiento  </t>
  </si>
  <si>
    <t>Evaluación de resultados</t>
  </si>
  <si>
    <t>Seguimiento y evaluación de desempeño institucional</t>
  </si>
  <si>
    <t>En el primer trimestre del año se ajustaron los indicadores de gestión acorde con la Plataforma Estratégica que se actualizó en el año 2019</t>
  </si>
  <si>
    <t>Este trabajo se realizará de manera conjunta con todos los lideres de proceso y sus equipos de trabajo</t>
  </si>
  <si>
    <t>Revisar y ajustar en caso de ser necesario los indicadores  de gestión acordes con la Plataforma estratégica de la Entidad</t>
  </si>
  <si>
    <t xml:space="preserve">Se recopiló la información de  las bases de datos de PQR´s allegadas en el 2019 y se inicio la caracterización de usuarios </t>
  </si>
  <si>
    <t>Revisar y actualizar la caracterización de los usuarios enmarcada en el Manual de Servicio al Ciudadano</t>
  </si>
  <si>
    <t>Gestión con valores para resultados</t>
  </si>
  <si>
    <t>Servicio al Ciudadano</t>
  </si>
  <si>
    <t>No todas las áreas han remitido observaciones que se deben incluir en el Manual</t>
  </si>
  <si>
    <t>Se hizo una propuesta de ajuste al Manual del Usuario con insumos de las áreas y del concesionario Cable Móvil y se encuentra en revisión por parte del Profesional Especializado Grado 06 - Servicio al usuario y Contacto SIRCI</t>
  </si>
  <si>
    <t>Actualizar y adoptar el Manual del Usuario del Sistema TransMilenio,  acorde con los lineamientos internos dados en la Entidad</t>
  </si>
  <si>
    <t xml:space="preserve">Subgerencia de Atención al Usuario y Comunicaciones y Subgerencia Jurídica </t>
  </si>
  <si>
    <t xml:space="preserve">Divulgar la política de tratamiento y protección de datos personales y realizar las acciones pertinentes para su adecuada aplicación  </t>
  </si>
  <si>
    <t>Elaborar y publicar mensualmente en la pagina WEB de la Entidad los informes de PQRS  relacionados con los requerimientos allegados a la Entidad a través de los canales oficiales de atención al ciudadano</t>
  </si>
  <si>
    <t>Según se requiera se realiza esta acción en coordinación con los equipos de trabajo de las dependencias</t>
  </si>
  <si>
    <t>Revisar y ajustar solo en los casos que sea necesario los riesgos de corrupción de la Entidad y mantenerlos publicados en la pagina web</t>
  </si>
  <si>
    <t>Nivel Directivo</t>
  </si>
  <si>
    <t>Propender por el cumplimiento de las medidas de gestión de la seguridad de la información establecidas por la dirección de TIC</t>
  </si>
  <si>
    <t>Seguridad Digital</t>
  </si>
  <si>
    <t>Dirección de TIC´s</t>
  </si>
  <si>
    <t>Estructurar y adoptar los procedimientos Contacto con las autoridades y gestión de incidentes que hacen parte de las políticas de seguridad de la información e incorporarán dichas  instancias</t>
  </si>
  <si>
    <t>Como parte del DRP (Plan de Recuperación de Desastres) realizar el diagnóstico y definición técnica del sitio alterno de TRANSMILENIO S.A. así como el piloto de escritorio remoto</t>
  </si>
  <si>
    <t>Se realizaron dos sesiones de sensibilización a usuarios en el marco del proceso de inducción y reinducción de la Entidad que adelanto la Dirección corporativa
Se llevo a cabo una sensibilización en seguridad de la información a dos directivos de la Entidad en el marco de la Escuela de Liderazgo</t>
  </si>
  <si>
    <t xml:space="preserve">Continuar con las campañas de sensibilización relacionadas con Seguridad de la Información </t>
  </si>
  <si>
    <t xml:space="preserve">Debido a la contingencia hubo una demora en la entrega de las direcciones soportada en documentos legales </t>
  </si>
  <si>
    <t>Evaluación y adjucación del proceso contractual para la adquisición del direccionamiento IPV6 y se viene ejecutando desde esta vigencia</t>
  </si>
  <si>
    <t>Implementar el protocolo IPV6</t>
  </si>
  <si>
    <t>Estructurar el documento de diseño de la implementación de IPV6</t>
  </si>
  <si>
    <t>Gobierno Digital</t>
  </si>
  <si>
    <t>Definición y asignación de roles y responsabilidades en materia de arquitectura de TI al interior de la  Dirección de Tecnologías de la Información y Comunicaciones</t>
  </si>
  <si>
    <r>
      <t xml:space="preserve">Incorporar en el proceso de Gestión de TIC las actividades asociadas a soporte y mantenimiento de Sistemas de Información e Infraestructura </t>
    </r>
    <r>
      <rPr>
        <sz val="16"/>
        <color rgb="FFFF0000"/>
        <rFont val="Arial"/>
        <family val="2"/>
      </rPr>
      <t xml:space="preserve"> </t>
    </r>
  </si>
  <si>
    <t xml:space="preserve">Revisar los resultados del FURAG y hacer los ajustes al plan de sostenibilidad que se implementará en la vigencia 2020 que se consideren pertinentes en el marco de la normatividad y de lo establecido por MIPG para su aprobación en el Comité Institucional de Gestión y Desempeño </t>
  </si>
  <si>
    <t>Direccionamiento estratégico y planeación</t>
  </si>
  <si>
    <t>Planeación Institucional</t>
  </si>
  <si>
    <t>Ninguna</t>
  </si>
  <si>
    <t>Acorde con la circular 25 de 2020</t>
  </si>
  <si>
    <t>Someter a aprobación el plan de adecuación y sostenibilidad de MIPG por parte del comité de Gestión y Desempeño Institucional y hacer monitoreo al cumplimiento del mismo</t>
  </si>
  <si>
    <t>Segunda línea de defensa de cada política con el acompañamiento de OAP</t>
  </si>
  <si>
    <t>Actualizar los autodiagnósticos de acuerdo a las realidades institucionales</t>
  </si>
  <si>
    <t>Planeación institucional</t>
  </si>
  <si>
    <t>Revisar la Resolución 452 de 2019 del Comité de Gestión y Desempeño Institucional de la Entidad para ajustarla acorde con el Decreto 807 del 24 de diciembre de 2019 "Por medio del cual se reglamenta el Sistema de Gestión en el Distrito Capital y se dictan otras disposiciones" e incorporar las responsabilidades de las tres líneas de defensa</t>
  </si>
  <si>
    <t>Decreto 815 de 2018: Por el cual se modifica el Decreto 1083 de 2015, Único Reglamentario del Sector de Función Pública, en lo relacionado con las competencias laborales generales para los empleos públicos de los distintos niveles jerárquicos</t>
  </si>
  <si>
    <t>Talento Humano</t>
  </si>
  <si>
    <t>Esta acción se adelantara con el acompañamiento de la Veeduría Distrital</t>
  </si>
  <si>
    <t>Integridad</t>
  </si>
  <si>
    <t>No se pudo realizar el curso presencial como se tenia previsto dada la contingencia</t>
  </si>
  <si>
    <t>Con corte a 30 de abril se realizaron 2 sesiones presenciales de inducción con contratistas donde se enfatizo en el tema de valores, convivencia, actitud y servicio</t>
  </si>
  <si>
    <t>Realizar inducciones sensibilizando acerca de los valores del servicio público dirigida a contratistas de prestación de servicios</t>
  </si>
  <si>
    <t>Dificultad con la comunicación a nivel corporativo debido a la disminución de consulta de la intranet por parte de los servidores públicos de la Entidad</t>
  </si>
  <si>
    <t>Se realizó una campaña TIPS de Integridad, en los meses de febrero a abril, incluyendo divulgación de cada valor y acciones individuales para su apropiación. Los medios utilizados fueron home de la Intranet y boletín semanal (transmitiendo), curso de valores  y módulo de curso de inducción.</t>
  </si>
  <si>
    <t>Diseñar e implementar campañas y otras acciones establecidas en el Plan de Trabajo para promover el Código de Integridad</t>
  </si>
  <si>
    <t>Teniendo en cuenta el tema de la cuarentena se hizo necesario rediseñar la campaña y la elección</t>
  </si>
  <si>
    <t>Se realizó una campaña de expectativa con tres videos que fueron rotados a través de la intranet, línea directa, pantallas digitales  para convocatoria de los gestores  de marca</t>
  </si>
  <si>
    <t xml:space="preserve">Convocar, validar y conformar el Equipo de gestores de integridad vigencia 2020-2021 </t>
  </si>
  <si>
    <t>Dificultades encontradas</t>
  </si>
  <si>
    <t>Actividades realizadas</t>
  </si>
  <si>
    <t>Observación</t>
  </si>
  <si>
    <t>Peso  por acción</t>
  </si>
  <si>
    <t>Dependencia líder de gestionar la acción</t>
  </si>
  <si>
    <t>Acciones propuestas por la Entidad para la vigencia 2020</t>
  </si>
  <si>
    <t>Dimensión de MIPG</t>
  </si>
  <si>
    <t>Número de acción</t>
  </si>
  <si>
    <t>Se reprograma la actividad para realizar en el ultimo trimestre del año y no comenzar en julio como estaba previsto, lo anterior teniendo en cuenta que desde la Dirección Corporativa se está trabajando en el tema de cargas laborales, cuyo resultado final seguramente traerá consigo el cambio de Manuales de Funciones. Adicionalmente se debe tener en cuenta no solo la norma del Decreto 815 de 2018, sino una actual modificación descrita en el Decreto 989 de 2020.</t>
  </si>
  <si>
    <t>SEGUIMIENTO ABRIL DE 2020</t>
  </si>
  <si>
    <t>Porcentaje de avance</t>
  </si>
  <si>
    <t>SEGUIMIENTO MAYO DE 2020</t>
  </si>
  <si>
    <t xml:space="preserve">Se culminó el curso de inducción y curso de valores en la primera fase. 
Se realizó concurso valores de nuestra casa donde se motivo a los servidores a participar con su familia en la promoción de los valores </t>
  </si>
  <si>
    <t>Se realizó la postulación de los gestores y se realizó el apoyo a las dependencias para que todas tengan un representante.
Conformación de un equipo de aliados internos de la gestión de marca - contratistas.</t>
  </si>
  <si>
    <t>Baja participación de todas las dependencias para que cuenten con representantes de gestores de marca
Dificultad con la comunicación a nivel corporativo debido a la disminución de consulta de la intranet por parte de los servidores públicos de la Entidad</t>
  </si>
  <si>
    <t>Baja participación de todas las dependencias en los concursos</t>
  </si>
  <si>
    <t>Se realizó el curso virtual de valores donde participaron los contratistas de la Entidad</t>
  </si>
  <si>
    <t>El 30 de marzo de 2020. fue aprobado en el Comité Institucional  de Gestión y Desempeño de la Entidad, el Plan de adecuación y sostenibilidad del SIG bajo el referente de MIPG dando cumplimiento a lo emitido en la circular 25 de 2020 de la Secretaria General</t>
  </si>
  <si>
    <t>Se presenta el mismo avance del mes de abril</t>
  </si>
  <si>
    <t>Se publicaron los informes de PQR´s de enero a marzo  en la pagina web de la Entidad</t>
  </si>
  <si>
    <t>Se publicó el informe de PQR´s del mes de abril  en la pagina web de la Entidad</t>
  </si>
  <si>
    <t>Se realizó en el mes de marzo de 2020 la actualización y divulgación de la política de tratamiento y protección de datos personales  en la intranet y la pagina web de la Entidad</t>
  </si>
  <si>
    <t>En el mes de mayo se elaboró el informe de caracterización de usuarios 2019 y se publicó en el link de MIPG</t>
  </si>
  <si>
    <t>La actividad se cumplió en su totalidad desde el mes de marzo de 2020</t>
  </si>
  <si>
    <t>La actividad se cumplió en su totalidad en el primer trimestre de 2020</t>
  </si>
  <si>
    <t>Se solicitó información a Control Interno Disciplinario aclarando el concepto de corrupción con el fin de poder diseñar una pieza informativa que facilite a los usuarios la identificación de denuncias por actos de corrupción. Se encuentra en proceso el diseño de la pieza</t>
  </si>
  <si>
    <t>Se realizó la inducción y socialización de los cambios en la señalética del Sistema la cual se difundió a todos los servidores y colaboradores de la Entidad</t>
  </si>
  <si>
    <t>SEGUIMIENTO JULIO DE 2020</t>
  </si>
  <si>
    <t>Cambios en la normatividad</t>
  </si>
  <si>
    <t>Se publicaron los informes de PQR´s de mayo y junio en la pagina web de la Entidad en el link de trasparencia</t>
  </si>
  <si>
    <t>La actividad se cumplió en su totalidad desde el mes de mayo de 2020</t>
  </si>
  <si>
    <t>Se presenta el mismo avance del mes de mayo</t>
  </si>
  <si>
    <t>Se realizó el primer monitoreo al plan de adecuación y sostenibilidad de MIPG con las áreas responsables de las acciones pero esta pendiente presentarlo en el Comité Institucional de Gestión y Desempeño que se realizara en el mes de Junio</t>
  </si>
  <si>
    <t>Se presentaron los resultados del primer monitoreo con corte a 30 de mayo al plan de adecuación y sostenibilidad de MIPG en el Comité Institucional de Gestión y Desempeño que se celebro el 12 de junio de 2020</t>
  </si>
  <si>
    <t>Se ajusto el plan de sostenibilidad para la vigencia 2020, tomando como referencia los resultados FURAG 2019. El 12 de junio de 2020 se presentaron los ajustes y se aprobó el plan por parte del Comité Institucional de Gestión y Desempeño. El documento aprobado se publicó en la pagina web de la Entidad: https://www.transmilenio.gov.co/publicaciones/151670/plan-de-adecuacion-y-sostenibilidad-del-sistema-de-gestion-bajo-el-referente-de-mipg-vigencia-2020/</t>
  </si>
  <si>
    <t>En el marco del contrato No. 783 de 2019  a la fecha se ha realizado la ejecución del plan piloto de pruebas el cual permito determinar la mejor forma de despliegue de IPV6 de la Entidad, esta información sirvió de insumo para ajustar el diseño de la implementación reportado en la actividad 12.</t>
  </si>
  <si>
    <t>Durante el mes de julio en mesas de trabajo se realizó acompañamiento por parte de la OAP a las áreas para sensibilizar en la metodología de riesgos y brindar recomendaciones para mejorar  la identificación, el diseño y la valoración de controles para los riesgos de corrupción</t>
  </si>
  <si>
    <t>En el primer semestre del año se estructuró el plan de implementación del SIC, el cual se remitió para observaciones del Archivo de Bogotá, en fecha 12 de mayo de 2020 a través de correo electrónico.</t>
  </si>
  <si>
    <t>Se recibió por parte del Archivo de Bogotá retroalimentación del plan de implementación del SIC, el día 24 de junio de 2020 y actualmente se esta trabajando en la observaciones y recomendaciones dadas por esta entidad para ajustar dicho plan</t>
  </si>
  <si>
    <t>Se elaboro el cronograma de implementación el Plan de Preservación digital  a corto, mediano y largo plazo, el cual se encuentra inmerso en el plan de implementación del SIC remitido en fecha</t>
  </si>
  <si>
    <t>Durante el primer trimestre del año se realizó el análisis de la disponibilidad final de las series documentales que ya cumplieron su tiempo de retención documental. Se tiene previsto para la vigencia 2021 iniciar dicha eliminación. Esta actividad se cumplió en su totalidad</t>
  </si>
  <si>
    <t>Se realizó una encuesta por parte de la OCI para evaluar el grado de interiorización del Código de Integridad,  la cual se aplicó a través de los canales internos de comunicación (intranet), se recibió respuesta de 332 personas 5 gerentes públicos 178 trabajadores oficiales y 149 contratistas de prestación de servicios. El resultado de esto fue el Informe OCI-2020-032 el cual se encuentra publicado en la pagina web. https://www.transmilenio.gov.co/publicaciones/151581/informes-de-la-oficina-de-control-interno-de-tmsa-2020/</t>
  </si>
  <si>
    <t>Durante el mes de junio se realizo revisión a la metodología de riesgos y en julio se realizaron mesas de trabajo con las áreas para sensibilizar en la metodología de riesgos y brindar recomendaciones que permitirán mejorar  la identificación, el diseño y la valoración de controles para los riesgos de gestión</t>
  </si>
  <si>
    <t>Se cuenta con la matriz de riesgos legales entregada por la contratista de riesgos contratada por la Entidad el cual se levanto a partir de  las mesas de trabajo que se adelantaron   con los diferentes equipos de trabajo, sin embargo en el mes de agosto se hará una nueva revisión de los mismos para llevar a cabo su monitoreo</t>
  </si>
  <si>
    <t>Se reporta el mismo avance del mes de abril</t>
  </si>
  <si>
    <t>Durante el mes de junio se realizo revisión a la metodología de riesgos y en julio se realizan mesas de trabajo con las áreas para sensibilizar en la metodología de riesgos y brindar recomendaciones que permitirán mejorar  la identificación, el diseño y la valoración de controles incluidos los de tipo legal</t>
  </si>
  <si>
    <t>Se revisó la metodología de gestión de riesgos de la Entidad y se presentó una propuesta de ajustes a la metodología en lo que a Seguridad de Información compete, no se presenta avance de la actividad hasta que no se realicen las mesas de trabajo con los equipos de trabajo para revisar estos riesgos</t>
  </si>
  <si>
    <t>La contratista de la OAP encargada del tema de riesgos incluyo los tipos de fraude en la matriz de riesgos de corrupción  los cuales se socializarán con los equipos de trabajo en las reuniones que se realicen en el mes de julio</t>
  </si>
  <si>
    <t>En la matriz de riesgos de corrupción que elaboro la contratista de la OAP se tienen identificados los correspondientes a tipo de fraude los cuales fueron socializados en la mesas de trabajo que se realizaron con los equipos de trabajo</t>
  </si>
  <si>
    <t>Desde la OCI se viene haciendo sensibilizaciones con las áreas para fortalecer el diseño de controles de los mapas de riesgos, la OAP iniciara en el mes de julio mesas de trabajo para seguir capacitando a los equipos de trabajo en la metodología de riesgos</t>
  </si>
  <si>
    <t>Desde la OCI y la OAP se esta dando la asesoría para sensibilizar a los equipos de trabajo en el fortalecimiento del diseño de controles para mitigar los riesgos establecidos en la matrices correspondientes.</t>
  </si>
  <si>
    <t>Búsqueda de alternativas de comunicación digital debido a la situación de Pandemia, teniendo en cuenta que las actividades se realizarían de forma presencial</t>
  </si>
  <si>
    <t>Lograr el diseño de las piezas de la campaña para ser compartida por los colaboradores a través de las reuniones que se realizan por la plataforma Teams</t>
  </si>
  <si>
    <t>En los meses de junio y julio de 2020, se revisó y actualizó la Resolución 452 de 2019 la cual fue derogada con la Resolución 388 de 2020 "Por medio de la cual se actualiza el Comité Institucional de Gestión y Desempeño de la EMPRESA DE TRANSPORTE DEL TERCER MILENIO TRANSMILENIO S.A." donde se incorporan en el artículo 18 las líneas de defensa institucional. Dicha resolución se dio a conocer a través de Transmitiendo en su Boletín No. 34 y en la intranet en el siguiente link: https://transmilenio.sharepoint.com/Paginas/Noticias/DetalleNoticia.aspx?Anuncio=1202</t>
  </si>
  <si>
    <t>Con corte a 31 de julio de 2020, de 13 autodiagnósticos, se han actualizado los siguientes 3: 
1. Gestión de Integridad
2. Plan Anticorrupción 
3. Gestión del Conocimiento e Innovación</t>
  </si>
  <si>
    <t>Esta actividad se adelantó desde el mes de julio. Con la Resolución 431 del 17 de julio de 2020, se adoptó el documento T-DT-009 Protocolo a seguir para el contacto con las autoridades y grupos de interés especial encargadas de gestionar el SGSI. El protocolo fue divulgado y publicado en la intranet para conocimiento de los servidores de la entidad.</t>
  </si>
  <si>
    <t>El Manual del Usuario fue revisado con la Subgerencia Jurídica y se ajusto el documento con base en las observaciones de esta dependencia y de otros insumos entregados por las demás áreas de la Entidad. Finalmente el documento fue aprobado por las partes y se  adoptó con la Resolución No. 451 del 31 de julio de 2020</t>
  </si>
  <si>
    <t>Se realizó el diseño de la pieza relacionada con canales de denuncia por actos de corrupción y se publico en la pagina web</t>
  </si>
  <si>
    <t>SEGUIMIENTO AGOSTO DE 2020</t>
  </si>
  <si>
    <t>La actividad se cumplió en su totalidad en el mes de julio de 2020</t>
  </si>
  <si>
    <t>Se reporta el mismo avance del mes de mayo de 2020</t>
  </si>
  <si>
    <t>Se reporta el mismo avance del mes mayo de 2020</t>
  </si>
  <si>
    <t>Dada la contingencia sanitaria se esta evaluando la mejor forma de realizar las charlas para que se involucren a  los servidores públicos de la entidad de todas las dependencias</t>
  </si>
  <si>
    <t>La actividad se cumplió en su totalidad desde el mes de julio de 2020</t>
  </si>
  <si>
    <t>La actividad se cumplió desde el mes de julio de 2020</t>
  </si>
  <si>
    <t>Se elaboro el cronograma de implementación del Sistema Integrado de Conservación el cual se encuentra inmerso en el plan de implementación del SIC, sin embargo se hará una revisión de dichas actividades a la luz de las recomendaciones dadas por el Archivo</t>
  </si>
  <si>
    <t>Se reporta el mismo avance del mes de julio de 2020  y se continua en la ejecución de pruebas</t>
  </si>
  <si>
    <t>Disponibilidad por parte de los Directivos para terminar la jornada de sensibilización</t>
  </si>
  <si>
    <t>La actividad se cumplió en el mes de julio de 2020</t>
  </si>
  <si>
    <t>La actividad se cumplió desde el mes de junio de 2020</t>
  </si>
  <si>
    <t xml:space="preserve">Durante el mes de agosto se  revisaron y ajustaron todos los riesgos de corrupción acorde con la guía del DAFP y la metodología de riesgos establecida por la Entidad de la Entidad y se publicaron en la pagina web como lo exige la normativa </t>
  </si>
  <si>
    <t>Durante el mes de agosto se vienen realizando los ajustes a los mapas de riesgos de gestión. Así mismo se revisó y ajustó la metodología de riesgos la cual se encuentra en revisión final de la Jefe de la Oficina Asesora de Planeación</t>
  </si>
  <si>
    <t>Como parte del monitoreo, durante el mes de agosto se realiza con la Profesional de la Subgerencia Jurídica mesa de trabajo para  revisar y ajustar los riesgos  legales, regulatorios y de cumplimiento, de esta reunión se deja una propuesta de ajuste a estos  riesgos (correo fecha 19 de agosto de 2020)</t>
  </si>
  <si>
    <t>Se definió y revisó la matriz de riesgos de seguridad de la información, la cual se encuentra en proceso de incorporación en la nueva versión del Manual de gestión de riesgos de TRANSMILENIO S.A. La matriz es de actualización permanente acorde con la dinámica de los riesgos de seguridad de la información de la Entidad</t>
  </si>
  <si>
    <t xml:space="preserve"> Esta actividad ya se cumplió desde el mes de julio de 2020</t>
  </si>
  <si>
    <t>Se reprograma la actividad para realizar en el último trimestre del año.</t>
  </si>
  <si>
    <t>Con corte a 31 de agosto se han iniciado procesos de sensibilización con los siguientes directivos Directora Técnica de Modos Alternativos y Equipamiento Complementario (Alejandra Valderrama)  y el Subgerente Económico (Alvaro José Rengifo)</t>
  </si>
  <si>
    <t>Con corte a 31 de agosto de 2020,  la Dirección de TIC revisó y ajustó el procedimiento de gestión de incidentes que hacen parte de las políticas de seguridad de la información, para proceder con la solicitud de modificación ante la Oficina Asesora de Planeación.</t>
  </si>
  <si>
    <t>El plan de implementación del Sistema Integrado de Conservación de documentos se esta ajustando  acorde con el concepto técnico dado por el archivo de Bogotá radicado en TRANSMILENIO S.A. con el No. 2020-ER-21693 del 5 de agosto de la vigencia</t>
  </si>
  <si>
    <t>El cronograma de implementación del Sistema Integrado de Conservación se encuentra en ajustes  acorde  con las observaciones dadas por el archivo de Bogotá radicado en TRANSMILENIO S.A. con el No. 2020-ER-21693 del 5 de agosto de la vigencia.  Las actividades aquí definidas se someterán a aprobación por parte del Comité de archivo y se desarrollarán en el siguiente cuatrienio</t>
  </si>
  <si>
    <t>El cronograma de implementación del plan de preservación se encuentra en ajustes  acorde  con las observaciones dadas por el archivo de Bogotá radicado en TRANSMILENIO S.A. con el No. 2020-ER-21693 del 5 de agosto de la vigencia.  Las actividades aquí definidas se someterán a aprobación por parte del Comité de archivo y se desarrollarán en el siguiente cuatrienio</t>
  </si>
  <si>
    <t xml:space="preserve">Con corte a 31 de agosto en el marco del Comité de Gestión del Conocimiento e Innovación se han presentado los siguientes proyectos:
1. Eficiencia energética en estaciones del Sistema TransMilenio
2. Soluciones tecnológicas por temas COVID-19  
3. Paisajismo y desarrollo orientado al transporte público
Adicionalmente con el acompañamiento de la Cámara de Comercio de Bogotá se realizó el programa tutor de Gestión del Conocimiento e Innovación </t>
  </si>
  <si>
    <t>Politica</t>
  </si>
  <si>
    <t>No se ha logrado la participación activa de todos los servidores públicos de la Entidad</t>
  </si>
  <si>
    <t>Se presenta el mismo avance de julio de 2020.  Antes de finalizar el año se presentaran los resultados de estos seguimientos al Comité Institucional de Gestión y Desempeño.</t>
  </si>
  <si>
    <t>SEGUIMIENTO SEPTIEMBRE DE 2020</t>
  </si>
  <si>
    <t>Con corte a 31 de Agosto de 2020, de 13 autodiagnósticos, se han actualizado los siguientes: 
1. Gestión de Integridad
2. Plan Anticorrupción 
3. Gestión del Conocimiento e Innovación
4, Gestión Documental
5,. Defensa Jurídica (Nación y Distrito)</t>
  </si>
  <si>
    <t>El plan de implementación del Sistema Integrado de Conservación de documentos se terminó de ajustar sin embargo se espera que el restaurador revise y de su concepto técnico de dicho documento.</t>
  </si>
  <si>
    <t>No se reporta avance</t>
  </si>
  <si>
    <t>Con corte a 30 de Septiembre de 2020, de 13 autodiagnósticos, se han actualizado los siguientes: 
1. Gestión de Integridad
2. Plan Anticorrupción 
3. Gestión del Conocimiento e Innovación
4. Gestión Documental
5. Defensa Jurídica (Nación y Distrito)
6. Gestión de Trámites
7. Control Interno
8. Participación Ciudadana
9. Servicio Ciudadano</t>
  </si>
  <si>
    <t>Durante el mes de septiembre no hubo cambios a los riesgos de corrupción y los que están publicados en la pagina web se mantienen actualizados.</t>
  </si>
  <si>
    <t>Se continua con la campaña de usa tu sticker con el valor de la honestidad, y el apoyo al concurso distrital senda de la integridad. Se desarrollo y finalizó la maratón de gestión de integridad</t>
  </si>
  <si>
    <t>Se socializó el curso de inducción  al personal contratista que ingreso en el mes de septiembre a la Entidad</t>
  </si>
  <si>
    <t xml:space="preserve">Realizar  jornadas de sensibilización para divulgar las situaciones sobre conflictos de interés que puede enfrentar los servidores públicos de la entidad </t>
  </si>
  <si>
    <t>El procedimiento de gestión de incidentes se encuentra en aprobación final de los profesionales de seguridad de información</t>
  </si>
  <si>
    <t>Desde  la Dirección Técnica de BRT se solicitó la sensibilización en políticas de seguridad de la información y la Dirección Técnica de TIC ejecutó la sensibilización para todos los colaboradores de la Dirección.
Desde de la Dirección Técnica de TIC se remitió el día 3 de septiembre correo reiterando a todos los usuarios de la Entidad las herramientas tecnológicas dispuestas y el almacenamiento de la información en one drive por temas de seguridad de la información</t>
  </si>
  <si>
    <t>No hay avance en esta acción. Antes de finalizar el año se presentarán los resultados de estos seguimientos al Comité Institucional de Gestión y Desempeño.</t>
  </si>
  <si>
    <t>Se publicó el informe de PQR´s correspondiente al mes de agosto en la página web de la Entidad en el link de transparencia</t>
  </si>
  <si>
    <t>Con corte a 30 de septiembre de 2020 con el apoyo de la Dirección de TIC  se ha hecho acercamiento con proveedores y con el equipo de intranet y buses para conocer las herramientas que pueden servir como mecanismo tecnológico que soporta el repositorio de conocimiento</t>
  </si>
  <si>
    <t>Durante el mes de septiembre se logro gestionar con la Veeduría Distrital las charlas de sensibilización para divulgar situaciones de conflicto de interés, las cuales se ejecutarán en el mes de octubre de esta vigencia</t>
  </si>
  <si>
    <t>Esta actividad se soporta en un proceso contractual de mantenimiento y soporte a los sistemas de información efectivamente recibidos y se basa en el plan de mantenimiento de sistemas definido por la Dirección Técnica de TIC. El proceso contractual se encuentra en definición técnica, dado que están terminando actividades asociadas a su implementación.</t>
  </si>
  <si>
    <t>Se reporta el mismo avance del mes de julio de 2020  y se continua en la ejecución de pruebas con mayor cobertura.</t>
  </si>
  <si>
    <t>Con corte a 30 de septiembre se realizó proceso de sensibilización integral de políticas de seguridad de información a todos los colaboradores de la Dirección Técnica de BRT.</t>
  </si>
  <si>
    <t xml:space="preserve">Se mantiene el mismo avance del período anterior sin embargo se gestiono la consecución de recursos económicos y la contratación de un restaurador de bienes muebles quien realizará la revisión final del plan de implementación del Sistema Integrado de Conservación de documentos </t>
  </si>
  <si>
    <t>Aunque la actividad ya se cumplió, el cronograma de implementación del Sistema Integrado de Conservación se someterá a revisión por parte del restaurador</t>
  </si>
  <si>
    <t>Aunque la actividad ya se cumplió, el cronograma de implementación del Plan de Preservación digital se someterá a revisión por parte del restaurador</t>
  </si>
  <si>
    <t xml:space="preserve">Con corte a 30 de septiembre en el marco del Comité de Gestión del Conocimiento e Innovación se presento el proyecto Gestión de GIS (Gestión de Información Geográfica) 
</t>
  </si>
  <si>
    <t>Durante el mes de septiembre se continúan realizando los ajustes a los mapas de riesgos de gestión. Así mismo se revisó y ajustó la metodología de riesgos la cual se revisará acorde con las recomendaciones dadas por la Oficina de Control Interno en su Informe de Consultoría</t>
  </si>
  <si>
    <t xml:space="preserve">La matriz que fue definida por parte del grupo de seguridad de la información se monitorea periódicamente. </t>
  </si>
  <si>
    <t>No se ha materializado ningún riesgo de contratos.
En el mes de septiembre se enviaron correos  a todos los supervisores de la Dirección Técnica de TIC y al Director para el cierre de los expedientes contractuales en la plataforma JSP7 y en el sistema SECOP II. Desde la Dirección Corporativa, se cuenta un grupo de profesionales esta verificando el cierre de los expedientes.</t>
  </si>
  <si>
    <t>Peso programado por dimensión</t>
  </si>
  <si>
    <t>Peso ejecutado por dimensión</t>
  </si>
  <si>
    <t>PROGRAMADO POR DIMENSION</t>
  </si>
  <si>
    <t>EJECUTADO POR DIMENSION</t>
  </si>
  <si>
    <t>PLANEADO</t>
  </si>
  <si>
    <t>EJECUTADO</t>
  </si>
  <si>
    <t>DIMENSIÓN  MIPG</t>
  </si>
  <si>
    <t>RESPONSABLE</t>
  </si>
  <si>
    <t>Subgerencia de Atención al Usuario y Comunicaciones y Subgerencia Jurídica</t>
  </si>
  <si>
    <t>Comité de Gestión del Conocimiento e Innovación</t>
  </si>
  <si>
    <t>Subgerencia Jurídica</t>
  </si>
  <si>
    <t>RESULTADOS DE AVANCE PLAN DE SOSTENIBILIDAD</t>
  </si>
  <si>
    <r>
      <t>Desde  la Oficina Asesora de Planeación, en el mes de septiembre se continuo acompañando  a las dependencias en la mejora de la redacción de controles de los riesgos de gestión acorde con los lineamiento</t>
    </r>
    <r>
      <rPr>
        <sz val="16"/>
        <rFont val="Arial"/>
        <family val="2"/>
      </rPr>
      <t>s del DAFP y la metodología de gestión de riesgos de TRANSMILENIO S.A. Desde la Oficina de Control Interno se realizó un taller  de asesoría en gestión de riesgos para el proceso de Talento Humano, mediante el cual se reforzó recomendaciones y observaciones efectuadas por la Oficina Asesora de Planeación a los mapas de riesgos de gestión y corrupción del proceso</t>
    </r>
    <r>
      <rPr>
        <sz val="16"/>
        <color theme="1"/>
        <rFont val="Arial"/>
        <family val="2"/>
      </rPr>
      <t>.</t>
    </r>
  </si>
  <si>
    <t>No.</t>
  </si>
  <si>
    <t>Durante el mes de septiembre se oficializa la matriz de riesgos de gestión del proceso de gestión Jurídica que contiene los  riesgos  legales, regulatorios y de cumplimiento</t>
  </si>
  <si>
    <t>No. Actividades</t>
  </si>
  <si>
    <t>Dimensión</t>
  </si>
  <si>
    <t>Peso asignado</t>
  </si>
  <si>
    <t>Peso ejecutado</t>
  </si>
  <si>
    <t>0.00</t>
  </si>
  <si>
    <t>CUMPLIDAS</t>
  </si>
  <si>
    <t>EN EJECUCIÓN</t>
  </si>
  <si>
    <t>NO INICIADAS</t>
  </si>
  <si>
    <t>Dificultad para encontrar el restaurador que se ajustara al presupuesto asignado de la Entidad</t>
  </si>
  <si>
    <t>SEGUIMIENTO OCTUBRE DE 2020</t>
  </si>
  <si>
    <t>La actividad se cumplió  en el mes de septiembre de 2020</t>
  </si>
  <si>
    <t>Durante el mes de octubre se ejecutaron con el acompañamiento de la Veeduría Distrital, las charlas de sensibilización para divulgar situaciones de conflicto de interés,  participaron 423 servidores públicos de TRANSMILENIO S.A.</t>
  </si>
  <si>
    <t>Ninguna. Se espera culminar la actividad y adoptar en el mes de diciembre</t>
  </si>
  <si>
    <t>Con corte a 30 de octubre de 2020, de 13 autodiagnósticos, se han actualizado los siguientes: 
1. Gestión de Integridad
2. Plan Anticorrupción 
3. Gestión del Conocimiento e Innovación
4. Gestión Documental
5. Defensa Jurídica (Nación y Territorio)
6. Gestión de Trámites
7. Control Interno
8. Participación Ciudadana
9. Servicio Ciudadano
10. Gobierno Digital
11. Transparencia</t>
  </si>
  <si>
    <t>No se logro cumplir el compromiso en el mes debido a las dificultades en el diligenciamiento de algunos  instrumentos por parte de las dependencias encargadas</t>
  </si>
  <si>
    <t>Demora en la revisión de riesgos de gestion por parte de algunos equipos de trabajo</t>
  </si>
  <si>
    <t xml:space="preserve">                        PLAN DE ADECUACIÓN Y SOSTENIBILIDAD DEL SISTEMA DE GESTIÓN BAJO EL REFERENTE DE MIPG VIGENCIA 2020</t>
  </si>
  <si>
    <t>Durante el mes octubre se realizó y documento el diagnóstico del DRP  se encuentra en  ajustes finales, asimismo se adelanto proceso piloto de escritorio remoto</t>
  </si>
  <si>
    <t xml:space="preserve">Durante el mes de octubre se estructuró el estudio previo  para  el proceso de mantenimiento de Sistemas de Información </t>
  </si>
  <si>
    <t>Se reporta el mismo avance del mes anterior</t>
  </si>
  <si>
    <t>Por cambios en la  adquisición de pilotos para herramientas de repositorio de conocimiento se retraso esta actividad</t>
  </si>
  <si>
    <t>Se presentó una limitante juridica por garantia de los sistemas información recientemente recibidos, que conlleva a cambiar la modalidad contractual y se espera para noviembre avanzar en el tema, esto retraso  el proceso contractual</t>
  </si>
  <si>
    <t>En el marco del Comité Institucional de Gestión y Desempeño que se celebró el pasado 15 de octubre de 2020, se presentaron los resultados del monitoreo al plan de adecuación y sostenibilidad de MIPG con corte a 30 de septiembre</t>
  </si>
  <si>
    <t>Durante el mes de octubre se inicio la etapa de configuraciones asociadas a la implementación del protocolo IPV6</t>
  </si>
  <si>
    <t>Con corte a 31 de octubre se realizó proceso de sensibilización en temas de seguridad de la Información al Subgerente de Desarrollo de Negocios (Freddy Alexander Cortes)</t>
  </si>
  <si>
    <t>Se llevo a cabo reunión entre las áreas lideres del tema donde se acordó la estructura del manual y el cronograma a trabajar. Se espera para el mes de noviembre tener un borrador del documento con la nueva estructura</t>
  </si>
  <si>
    <t>Durante el mes de octubre se continúan realizando los ajustes a los mapas de riesgos de gestión. Así mismo se revisó el informe de consultoría generado por la OCI en relación con la propuesta ajustada del Manual de Riesgos y se hizo reunión con dicha dependencia para aclarar algunos puntos. A partir de esta reunión la Oficina Asesora de Planeación, se encuentra ajustando el manual de riesgos</t>
  </si>
  <si>
    <t>Aunque la actividad ya fue cumplida, la matriz de riesgos de seguridad de la información se continua monitoreando periódicamente.</t>
  </si>
  <si>
    <r>
      <t>Desde  la Oficina Asesora de Planeación, en el mes de octubre se continuo acompañando  a las dependencias en la mejora de la redacción de controles de los riesgos de gestión acorde con los lineamiento</t>
    </r>
    <r>
      <rPr>
        <sz val="16"/>
        <rFont val="Arial"/>
        <family val="2"/>
      </rPr>
      <t>s del DAFP y la metodología de gestión de riesgos de TRANSMILENIO S</t>
    </r>
    <r>
      <rPr>
        <sz val="16"/>
        <color theme="1"/>
        <rFont val="Arial"/>
        <family val="2"/>
      </rPr>
      <t>.A. Desde la Oficina de Control Interno se realizó una asesoría  en riesgos al proceso de Planeación del SITP.</t>
    </r>
  </si>
  <si>
    <t>Durante el mes de octubre se llevo a cabo la revisión y medición de volúmenes documentales por parte del restaurador que se contrato en la Entidad, con el fin de complementar el documento final del Sistema Integrado de conservación</t>
  </si>
  <si>
    <t>Con corte a 31 de octubre, en el marco del Comité de Gestión del Conocimiento e Innovación se presento un banco de ideas por parte de la Subgerencia Técnica y se realizó taller de empatía</t>
  </si>
  <si>
    <t>A partir de la propuesta de estructura de contenido suministrada por la Cámara de Comercio de Bogotá, para ajustar el manual de gestión del conocimiento e innovación de la Entidad, la Oficina Asesora de Planeación  propuso  un ajuste a esta estructura, y se remitió para comentarios de la Dirección Corporativa y la Dirección Técnica de TIC, actualmente se esta a la espera de las observaciones de esta última dependencia.</t>
  </si>
  <si>
    <t>Se realizó la campaña de apropiación de valores a través de la campaña "Usa tu Sticker" de una forma interna a través grupos de WhatsApp. Se apropia para el mes de agosto el valor "Justicia". Se inicio la maratón de cuanto conoces de la gestión de integridad, realizando una primera ronda de conocimientos generales</t>
  </si>
  <si>
    <t>Se publicó el informe de PQR´s correspondiente al mes de julio en la página web de la Entidad en el link de transparencia</t>
  </si>
  <si>
    <t>Se definió el formato R-DA-127 Repositorio de Conocimiento dentro del Manual para la selección o nombramiento, vinculación y desvinculación de servidores públicos de TRANSMILENIO (M-DA-016) que se adoptó en el mes de julio, como un requisito para legalizar el retiro de un trabajador de la Entidad.
Con corte a 31 de agosto de 2020 con el apoyo de la Dirección de TIC  se viene efectuando un análisis de diferentes herramientas que pueden ayudar a la adaptación e implementación del repositorio de conocimientos para TRANSMILENIO S.A.</t>
  </si>
  <si>
    <t>Se culminó el programa  tutor de Gestión del conocimiento, curso que dictó la Cámara de Comercio de Bogotá, quien entrego a partir del borrador suministrado por TRANSMILENIO S.A. una propuesta de estructura de contenido para ajustar el manual de gestión del conocimiento e innovación de la Entidad.</t>
  </si>
  <si>
    <t>Desde  la OAP en el mes de agosto se acompaño a todas dependencias en la mejora de la redacción de controles de los riesgos de corrupción y de gestión acorde con los lineamientos del DAFP y la metodología de gestión de riesgos de TRANSMILENIO S.A. Desde la Oficina de Control Interno se viene realizando asesoría en el tema de riesgos para el mes de agosto se acompañó al proceso de Gestión Económica de los agentes del Sistema</t>
  </si>
  <si>
    <t xml:space="preserve">No se ha materializado ningún riesgo de contratos.
En el mes de agosto se remitió un correo a los Supervisores de contratos de la Dirección Corporativa reforzando lo que indica la circular 24 de 2020 para los cierres contractuales en las plataformas JSP7 y SECOP, lo anterior con el fin de cumplir con la obligación y  mitigar los riesgos contractuales. </t>
  </si>
  <si>
    <t>Por medio de la Resolución 322 de 2 junio de 2020 se conforma el equipo de gestores de Integridad de la Entidad. Por otro lado se socializó el equipo de gestores de integridad con la Entidad a través de un video el cual se publicó el 10 de julio de 2020 y durante dos semanas permaneció en la intranet. Se usan canales como la pagina web y la línea directa. Adicionalmente se realizaron dos laboratorios creativos, los cuales cuentan con listados de asistencia y presentación</t>
  </si>
  <si>
    <t>Se realizó la campaña de apropiación de valores a través de la campaña "Usa tu Sticker" de una forma interna a través grupos de WhatsApp. Se apropia un valor por mes.</t>
  </si>
  <si>
    <t>En el marco del contrato 783 de 2019, Unión Temporal Trust &amp; Legal - Alinatech - Americana Transmilenio 2019 - DTC91 cuyo objeto es "Contratar la prestación de servicios de una empresa especializada para llevar a cabo la transición del protocolo ipv4 al protocolo ipv6 en la red de comunicaciones y plataforma tecnológica de Transmilenio S.A" se documentó el plan de diagnostico de IPV6 donde se incluye el diseño de su implementación</t>
  </si>
  <si>
    <t xml:space="preserve">Si bien a la fecha no se han materializado riesgos de los contratos, desde la Dirección Corporativa se socializó la Circular No. 24 de 2020 dirigida a todos los supervisores y responsables de ejecución de contratos para dar continuidad a las actividades de sensibilización a los supervisores e interventores de los contratos, la cual enfatiza que de no hacer el debido seguimiento podría generar investigaciones de naturaleza disciplinaria. Lo anterior, representa una acción de mitigación del riesgo. </t>
  </si>
  <si>
    <t xml:space="preserve">Con corte al 30 de octubre  se continua con la campaña de usa tu sticker con el valor del compromiso, y el apoyo al concurso distrital senda de la integridad cuarto reto. </t>
  </si>
  <si>
    <t>Durante el mes de octubre  se publica la matriz de riesgos de gestión del proceso de gestión Jurídica que contiene los  riesgos  legales, regulatorios y de cumplimiento</t>
  </si>
  <si>
    <t>Durante el mes de octubre no hubo cambios a los riesgos de corrupción y los que están publicados en la pagina web se mantienen actualizados.</t>
  </si>
  <si>
    <t>El procedimiento de gestión de incidentes se encuentra en ajuste con base en la ultima revisión de aprobación por parte de los profesionales</t>
  </si>
  <si>
    <t xml:space="preserve">No se reporta avance de la actividad.
</t>
  </si>
  <si>
    <t>El ajuste al manual de funciones esta quieto debido a que este se daria una vez se hiciera la reestructuración organizacional, la cual se encuentra suspendida dada la emergencia sanitaria</t>
  </si>
  <si>
    <t>No se ha materializado ningún riesgo de contratos.
Durante el mes de octubre se aplico una encuesta a todos los supervisores  e interventores con el fin de evaluar en que temas requerían fortalecer conocimientos y los riesgos en los que podían incurrir. 
A partir del análisis de la encuesta, la Dirección Corporativa con su grupo de contratación, se identificaron aspectos en los que se debería fortalecer los conocimientos de supervisión. Los días 14 y 21 de  octubre se realizó capacitación a 173 personas de los cuales 98 son supervisores de la vigencia 2020. Con esta actividad se culmina el compromiso.</t>
  </si>
  <si>
    <r>
      <t xml:space="preserve">Se publicó el informe de PQR´s correspondiente al mes de </t>
    </r>
    <r>
      <rPr>
        <sz val="16"/>
        <rFont val="Arial"/>
        <family val="2"/>
      </rPr>
      <t>septiembre</t>
    </r>
    <r>
      <rPr>
        <sz val="16"/>
        <color theme="1"/>
        <rFont val="Arial"/>
        <family val="2"/>
      </rPr>
      <t xml:space="preserve"> en la página web de la Entidad en el link de transparencia</t>
    </r>
  </si>
  <si>
    <t>SEGUIMIENTO NOVIEMBRE DE 2020</t>
  </si>
  <si>
    <t>Realizar el proceso para el cubrimiento de las vacantes vigentes en la planta de personal de TRANSMILENIO de acuerdo con los criterios definidos en el Manual de selección o nombramiento, vinculación y desvinculación y la convención colectiva vigente</t>
  </si>
  <si>
    <t>Durante el mes de noviembre se actualizaron los controles y planes de tratamiento de algunos riesgos de corrupción en virtud del Informe que generó la oficina de control Interno (OCI-048-2020) relacionado con el seguimiento PAAC agosto 31 de 2020. La matriz de riesgos de corrupción se público en la pagina web y en la intranet.</t>
  </si>
  <si>
    <t>La actividad se culminó en el mes de cotubre de 2020</t>
  </si>
  <si>
    <t>Ninguna. Se espera culminar la actividad y adoptar en el mes de diciembre de 2020</t>
  </si>
  <si>
    <t>Con corte a 30 de noviembre de 2020, de 13 autodiagnósticos, se han actualizado los siguientes: 
1. Gestión de Integridad
2. Plan Anticorrupción 
3. Gestión del Conocimiento e Innovación
4. Gestión Documental
5. Defensa Jurídica (Nación y Territorio)
6. Gestión de Trámites
7. Control Interno
8. Participación Ciudadana
9. Servicio Ciudadano
10. Gobierno Digital
11. Transparencia
12. Rendición de Cuentas
13. Talento Humano (en curso)</t>
  </si>
  <si>
    <t>Se publicó el informe de PQR´s correspondiente al mes de octubre en la página web de la Entidad en el link de transparencia</t>
  </si>
  <si>
    <t>La actividad se cumplió desde el mes de octubre de 2020</t>
  </si>
  <si>
    <t xml:space="preserve">
Definir e incorporar en la matriz correspondiente los riesgos de seguridad de la información en el marco de la gestión de riesgos de TRANSMILENIO S.A.</t>
  </si>
  <si>
    <t>No se presenta avance para este mes. El último monitoreo se llevara a cabo antes de finalizar diciembre de 2020</t>
  </si>
  <si>
    <t>Se reporta el mismo avance del mes anterior.</t>
  </si>
  <si>
    <t>Durante el mes de noviembre se ajustó y publicó el Manual de Riesgos de TRANSMILENIO S.A. Las matrices de riesgos de gestion se actualizaron y publicaron en la intranet.</t>
  </si>
  <si>
    <t>Si bien se estructuro el estudio previo para contratar con un tercero el mantenimiento de Sistemas de Información, dicho proceso continuará en la vigencia 2021. Sin embargo las actividades de mantenimiento y soporte requeridas por las soluciones de software que fueron recibidas en la presente vigencia se adelantan a través de los profesionales de prestación de servicio que realizaron la definición técnica de dichos sistemas y en el marco de las garantías otorgadas por las firmas que construyeron las soluciones.</t>
  </si>
  <si>
    <t>Durante el mes de noviembre de 2020 se levantó información de los cargos y roles que se requieren para arquitectura TI. En el mes de diciembre se realizarán los ajustes finales al documento.</t>
  </si>
  <si>
    <t xml:space="preserve">Con corte a 30 de noviembre se realizó proceso de sensibilización en temas de Seguridad de la Información con la Subgerencia Juridica </t>
  </si>
  <si>
    <t xml:space="preserve">El documento por su complejidad, magnitud e importancia requiere una revisión minuciosa de varios profesionales </t>
  </si>
  <si>
    <t>A la fecha se han realizado las siguientes actividades:
- Sensibilización con la Subgerencia Jurídica en temas de Seguridad de la Información.
- Despliegue por diferentes medios de politicas y aspectos asociados a Seguridad de la Información para conocimiento y aplicación de los colaboradores de la Entidad
- Incorporación de dos procesos de la Entidad diefrentes al de Gestión de TIC en el SGSI</t>
  </si>
  <si>
    <t xml:space="preserve">Si bien es cierto se evalúo la herramienta para el repositorio de conocimiento, se identificó que la Entidad ya cuenta con diferentes repositorios de conocimiento tales como: herramienta de gestión documental, tablas de retención documental, bodega de datos, las cuales han sido  implementadas y mejoradas durante la vigencia. </t>
  </si>
  <si>
    <t>Se documentó el borrador del Manual de Gestión del Conocimiento e Innovación, el cual se encuentra en ajuste final y revisión por parte de las dependencias responsables de su estructuración.</t>
  </si>
  <si>
    <t>Durante el mes noviembre se incorporo en el documento  diagnóstico del DRP infraestrutura y costo estimado asi como fases de migración. El documento se encuentra en aprobación final por parte del Director de TIC</t>
  </si>
  <si>
    <t>Durante el mes de noviembre se completaron las pruebas previstas, se concluyó el despliegue del protocolo IPV6.</t>
  </si>
  <si>
    <t>Con corte al 30 de noviembre se realizarón diversas acciones en la semana del buen trato: Manifiesto del buen trato, memes del día, primeros auxilios psicológicos, una charla SE RICA (O) relaciones: integridad, compasión y amor propio y el uso de la herramienta opina con Paula sobre la temática del buen trato.</t>
  </si>
  <si>
    <t>La actividad se cumplio en el mes de octubre de 2020</t>
  </si>
  <si>
    <t xml:space="preserve">Frente a esta nueva acción se resalta el siguiente avance: 
*Se inicio el proceso con la publicación de la circular 029 del 28 se septiembre de 2020, donde se informó el lanzamiento de la Convocatorio 01 de 2020, allí se describió la estructura del proceso, la relación de vacantes a proveer, tipo de convocatoria, los plazos de la misma, entre otros aspectos.
*Para el mes de octubre de 2020 se cumplió con el periodo de inscripciones, la verificación de requisitos mínimos de los aspirantes, publicación del listado de admitidos, se atendieron las reclamaciones sobre dicho listado y se aplicó la prueba de conocimientos.
*Para el mes de noviembre de 2020 se adelanta la calificación de la prueba de conocimientos, la publicación de los resultados, se atienden las reclamaciones a la prueba, se define la lista de candidatos que superaron dicha prueba y se realizan las respectivas entrevistas a los candidatos habilitados en cada convocatoria.
</t>
  </si>
  <si>
    <t>La Dirección Corporaiva mediante corrreo de fecha 23 de noviembre solicitó aprobar el cambio de la acción 5 del plan de sostenibilidad de MIPG “Ajustar el Manual de funciones vigente de TRANSMILENIO S.A. de acuerdo con el Decreto 815 de 2018”, lo anterior debido a que, dicha actualización no ha sido posible pues se decidió iniciar el proceso de cubrimiento de vacantes, y en tanto este Manual hace parte de la información necesaria para desarrollar las respectivas convocatorias, no puede ser modificado por transparencia del proceso, ya que allí se encuentran los requisitos de cada uno de los cargos ofertados, haciendo imposible realizar modificaciones durante todo el proceso de cubrimiento de vacantes; mismo que culminaría al finalizar la presente vigencia; además el proyecto de reestructura empresarial que se está tramitando en la actualidad, junto con la medición de cargas de trabajo, que podría derivar en una nueva planta de personal, lo que a su vez definiría nuevos manuales de funciones.</t>
  </si>
  <si>
    <t>Aunque se recibio el instrumento de autodiagnóstico de Talento Humano se pidio a la Dirección Corporativa revisarlo toda vez que se encontraron debilidades en las respuestas de algunas preguntas. Se espera finalizar la tarea en el mes de diciembre de 2020</t>
  </si>
  <si>
    <t>No se reporta avance, el procedimiento de gestión de incidentes continua en la última revisión de aprobación por parte de los profesionales</t>
  </si>
  <si>
    <t>Con corte a 30 de noviembre, en el marco del Comité de Gestión del Conocimiento e Innovación se presento una idea por parte de la Dirección de Modos Alternativos relacionada  con la implementación de codigos QR en paraderos del componente zonal. Asi mismo se presento una propuesta de innovacion abierta de la Alcaldía Mayor de Bogotá sobre retos de materiales reciclables para construcción de estaciones del Sistema TransMIlenio.</t>
  </si>
  <si>
    <r>
      <t>Desde  la O</t>
    </r>
    <r>
      <rPr>
        <sz val="16"/>
        <rFont val="Arial"/>
        <family val="2"/>
      </rPr>
      <t>ficina Asesora de Planeación, se actualizó el Manual de Gestión de Gestión de Riesgos el cual se publico en los canales de comuncación de la Entidad. Desde la  Oficina de Control Interno se realizaron dos asesorías encaminadas a los procesos Gestión Grupos de Interés y  Gestión de Asuntos Disciplinarios.</t>
    </r>
  </si>
  <si>
    <t>SEGUIMIENTO DICIEMBRE DE 2020</t>
  </si>
  <si>
    <t>La actividad se cumplió en su totalidad en el mes de noviembre de 2020</t>
  </si>
  <si>
    <t xml:space="preserve">La actividad se cumplió desde el período anterior </t>
  </si>
  <si>
    <t>En el período reportado no se presento ningún ajuste a los riesgos de corrupción</t>
  </si>
  <si>
    <t>Se publicó el informe de PQR´s correspondiente al mes de noviembre en la página web de la Entidad en el link de transparencia</t>
  </si>
  <si>
    <t>El Sistema de Conservación SIC fue ajustado de acuerdo a las observaciones dadas por el Archivo de Bogotá, aprobado en Comité Interno de Archivo y adoptado mediante resolución  No. 730 del 10 de diciembre de 2020</t>
  </si>
  <si>
    <t>Dutrante el mes de diciembre, el Manual de Gestión del Conocimiento e Innovación, fue aprobado por los directivos de la Dirección de TIC, Dirección Corporativa y Oficina Asesora de Planeación y se adoptó en el SIG . Asi mismo se dio a conocer a través de los canales internos de comunicación de la Entidad</t>
  </si>
  <si>
    <t>La actividad se cumplió desde el período anterior. En diciembre no se presentó ningún ajuste a los mapas de riesgos de gestión</t>
  </si>
  <si>
    <t>La actividada se cumplió desde el período anterior.</t>
  </si>
  <si>
    <t>Mediante correo enviado el 2 de diciembre se remitió el procedimiento de Gestión de Incidentes a la profesional de OAP para revisión y  publicación de MIPG. El dia 15 de diciembre se aprueba por el Director de TIC. Posteriormente, se realiza la publicacion del procedimiento en MIPG por parte de la OAP.</t>
  </si>
  <si>
    <t>Se realizó proceso de sensibilización en temas de Seguridad de la Información con la Subgerencia de Negocios, Subgerencia Técnica y se Servicios, BRT y una sesión adicional para toda la entidad para que asistieran aquellos profesionales tanto de planta como contratistas.que no contaban con dicha capacitación.</t>
  </si>
  <si>
    <t>En el mes de diciembre se realizaron los ajustes finales al documento, contando con una versión final del mismo.</t>
  </si>
  <si>
    <t>A la fecha se han realizado las siguientes actividades:
- Sensibilización a la Subgerencia de Negocios, Subgerencia Técnica y se Servicios, BRT y Subgerencia Jurídica, quienes realizaron solicitudes especificas en el tema.
- Despliegue por diferentes medios de politicas y aspectos asociados a Seguridad de la Información para conocimiento y aplicación de los colaboradores de la Entidad
- Incorporación de dos procesos de la Entidad diefrentes al de Gestión de TIC en el SGSI, los cuales son (i) Proceso de Gestión Jurídica y (ii) Proceso de Planeación del SITP</t>
  </si>
  <si>
    <t>Con corte a diciembre de 2020, se actualizaron los 13 autodiagnósticos previstos: 
1. Gestión de Integridad
2. Plan Anticorrupción 
3. Gestión del Conocimiento e Innovación
4. Gestión Documental
5. Defensa Jurídica (Nación y Territorio)
6. Gestión de Trámites
7. Control Interno
8. Participación Ciudadana
9. Servicio Ciudadano
10. Gobierno Digital
11. Transparencia
12. Rendición de Cuentas
13. Talento Humano 
Por ultimo, el DAFP dispone de una ultima herramienta enfocada en  temas estadísticos, por lo que la Entidad decide realizar su diligenciamiento. A la fecha se encuentra en diligenciado en su totalidad</t>
  </si>
  <si>
    <t>La actividad se culminó en el mes de octubre de 2020</t>
  </si>
  <si>
    <t xml:space="preserve">El Sistema de Conservación SIC fue ajustado de acuerdo a las observaciones dadas por el Archivo de Bogotá, aprobado en Comité Interno de Archivo y adoptado mediante resolución  No. 730 del 10 de diciembre de 2020 el cual incluye el plan de implementación </t>
  </si>
  <si>
    <t xml:space="preserve">Para el mes de diciembre se definieron los candidatos finales de la convocatoria 01 de 2020 y se realizó  el nombramiento de los mismos 
</t>
  </si>
  <si>
    <t>En el mes de diciembre se realizó la presentación y aprobación del diagnóstico del Plan de Recuperación de Desastres</t>
  </si>
  <si>
    <t>El último monitoreo al  plan de adecuación y sostenibilidad de MIPG por parte del Comité de Gestión y Desempeño Institucional , se llevo a cabo en  el 21 de  diciembre de 2020 donde se presentaron los prinicipales logros alcanzados en la vigencia 2020 y los retos que se enfrentarán en la vigencia 2021.</t>
  </si>
  <si>
    <t>Aprobado: Comité Institucional de Gestión y Desempeño Marzo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</si>
</sst>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6"/>
      <color theme="1"/>
      <name val="Calibri"/>
      <family val="2"/>
      <scheme val="minor"/>
    </font>
    <font>
      <sz val="18"/>
      <color theme="1"/>
      <name val="Calibri"/>
      <family val="2"/>
      <scheme val="minor"/>
    </font>
    <font>
      <sz val="16"/>
      <color theme="1"/>
      <name val="Calibri"/>
      <family val="2"/>
      <scheme val="minor"/>
    </font>
    <font>
      <b/>
      <sz val="16"/>
      <color theme="1"/>
      <name val="Arial"/>
      <family val="2"/>
    </font>
    <font>
      <b/>
      <sz val="22"/>
      <color theme="1"/>
      <name val="Calibri"/>
      <family val="2"/>
      <scheme val="minor"/>
    </font>
    <font>
      <b/>
      <sz val="26"/>
      <color theme="1"/>
      <name val="Calibri"/>
      <family val="2"/>
      <scheme val="minor"/>
    </font>
    <font>
      <sz val="16"/>
      <color theme="1"/>
      <name val="Arial"/>
      <family val="2"/>
    </font>
    <font>
      <sz val="18"/>
      <color theme="1"/>
      <name val="Arial"/>
      <family val="2"/>
    </font>
    <font>
      <b/>
      <sz val="20"/>
      <color theme="1"/>
      <name val="Arial"/>
      <family val="2"/>
    </font>
    <font>
      <sz val="16"/>
      <name val="Arial"/>
      <family val="2"/>
    </font>
    <font>
      <sz val="16"/>
      <color rgb="FFFF0000"/>
      <name val="Arial"/>
      <family val="2"/>
    </font>
    <font>
      <b/>
      <sz val="36"/>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
      <sz val="14"/>
      <color theme="1"/>
      <name val="Arial"/>
      <family val="2"/>
    </font>
    <font>
      <b/>
      <sz val="14"/>
      <color theme="1"/>
      <name val="Arial"/>
      <family val="2"/>
    </font>
    <font>
      <b/>
      <sz val="14"/>
      <color rgb="FFFF0000"/>
      <name val="Arial"/>
      <family val="2"/>
    </font>
    <font>
      <sz val="12"/>
      <color theme="1"/>
      <name val="Calibri"/>
      <family val="2"/>
      <scheme val="minor"/>
    </font>
    <font>
      <b/>
      <sz val="9"/>
      <color rgb="FFFFFFFF"/>
      <name val="Arial"/>
      <family val="2"/>
    </font>
    <font>
      <sz val="9"/>
      <color rgb="FF000000"/>
      <name val="Arial"/>
      <family val="2"/>
    </font>
    <font>
      <b/>
      <sz val="8"/>
      <color rgb="FFFFFFFF"/>
      <name val="Arial"/>
      <family val="2"/>
    </font>
    <font>
      <sz val="8"/>
      <color rgb="FF000000"/>
      <name val="Arial"/>
      <family val="2"/>
    </font>
    <font>
      <sz val="28"/>
      <color rgb="FF000000"/>
      <name val="Arial"/>
      <family val="2"/>
    </font>
    <font>
      <b/>
      <sz val="9"/>
      <color rgb="FF000000"/>
      <name val="Arial"/>
      <family val="2"/>
    </font>
    <font>
      <sz val="9"/>
      <name val="Arial"/>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4BACC6"/>
        <bgColor indexed="64"/>
      </patternFill>
    </fill>
    <fill>
      <patternFill patternType="solid">
        <fgColor rgb="FFD0E3EA"/>
        <bgColor indexed="64"/>
      </patternFill>
    </fill>
    <fill>
      <patternFill patternType="solid">
        <fgColor rgb="FFE9F1F5"/>
        <bgColor indexed="64"/>
      </patternFill>
    </fill>
  </fills>
  <borders count="5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2">
    <xf numFmtId="0" fontId="0" fillId="0" borderId="0"/>
    <xf numFmtId="9" fontId="15" fillId="0" borderId="0" applyFont="0" applyFill="0" applyBorder="0" applyAlignment="0" applyProtection="0"/>
  </cellStyleXfs>
  <cellXfs count="240">
    <xf numFmtId="0" fontId="0" fillId="0" borderId="0" xfId="0"/>
    <xf numFmtId="0" fontId="2" fillId="0" borderId="0" xfId="0" applyFont="1"/>
    <xf numFmtId="0" fontId="1" fillId="0" borderId="0" xfId="0" applyFont="1"/>
    <xf numFmtId="10" fontId="8" fillId="2" borderId="5" xfId="0" applyNumberFormat="1" applyFont="1" applyFill="1" applyBorder="1" applyAlignment="1">
      <alignment horizontal="center" vertical="center"/>
    </xf>
    <xf numFmtId="10" fontId="8" fillId="2" borderId="13" xfId="0" applyNumberFormat="1" applyFont="1" applyFill="1" applyBorder="1" applyAlignment="1">
      <alignment horizontal="center" vertical="center"/>
    </xf>
    <xf numFmtId="10" fontId="8" fillId="2" borderId="13" xfId="0" applyNumberFormat="1" applyFont="1" applyFill="1" applyBorder="1" applyAlignment="1">
      <alignment horizontal="center" vertical="center" wrapText="1"/>
    </xf>
    <xf numFmtId="10" fontId="8" fillId="2" borderId="13" xfId="0" applyNumberFormat="1" applyFont="1" applyFill="1" applyBorder="1" applyAlignment="1">
      <alignment horizontal="justify" vertical="center" wrapText="1"/>
    </xf>
    <xf numFmtId="0" fontId="8" fillId="2" borderId="20" xfId="0" applyFont="1" applyFill="1" applyBorder="1" applyAlignment="1">
      <alignment horizontal="center" vertical="center" wrapText="1"/>
    </xf>
    <xf numFmtId="0" fontId="13" fillId="0" borderId="0" xfId="0" applyFont="1" applyAlignment="1">
      <alignment horizontal="left" vertical="center"/>
    </xf>
    <xf numFmtId="0" fontId="0" fillId="2" borderId="0" xfId="0" applyFill="1"/>
    <xf numFmtId="10" fontId="8" fillId="2" borderId="13" xfId="0" applyNumberFormat="1" applyFont="1" applyFill="1" applyBorder="1" applyAlignment="1">
      <alignment vertical="center" wrapText="1"/>
    </xf>
    <xf numFmtId="10" fontId="0" fillId="0" borderId="0" xfId="0" applyNumberFormat="1"/>
    <xf numFmtId="10" fontId="4" fillId="0" borderId="0" xfId="0" applyNumberFormat="1" applyFont="1"/>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0" fillId="2" borderId="24" xfId="0" applyFill="1" applyBorder="1"/>
    <xf numFmtId="0" fontId="0" fillId="2" borderId="7" xfId="0" applyFill="1" applyBorder="1"/>
    <xf numFmtId="0" fontId="0" fillId="2" borderId="2" xfId="0" applyFill="1" applyBorder="1"/>
    <xf numFmtId="0" fontId="0" fillId="2" borderId="1" xfId="0" applyFill="1" applyBorder="1"/>
    <xf numFmtId="10" fontId="8" fillId="2" borderId="18" xfId="0" applyNumberFormat="1" applyFont="1" applyFill="1" applyBorder="1" applyAlignment="1">
      <alignment horizontal="center" vertical="center" wrapText="1"/>
    </xf>
    <xf numFmtId="10" fontId="8" fillId="2" borderId="23" xfId="0" applyNumberFormat="1" applyFont="1" applyFill="1" applyBorder="1" applyAlignment="1">
      <alignment horizontal="center" vertical="center" wrapText="1"/>
    </xf>
    <xf numFmtId="10" fontId="8" fillId="2" borderId="18" xfId="0" applyNumberFormat="1" applyFont="1" applyFill="1" applyBorder="1" applyAlignment="1">
      <alignment horizontal="center" vertical="center"/>
    </xf>
    <xf numFmtId="10" fontId="8" fillId="2" borderId="23" xfId="0" applyNumberFormat="1" applyFont="1" applyFill="1" applyBorder="1" applyAlignment="1">
      <alignment horizontal="justify" vertical="center" wrapText="1"/>
    </xf>
    <xf numFmtId="10" fontId="8" fillId="2" borderId="12" xfId="0" applyNumberFormat="1" applyFont="1" applyFill="1" applyBorder="1" applyAlignment="1">
      <alignment horizontal="center" vertical="center"/>
    </xf>
    <xf numFmtId="0" fontId="16"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10" fontId="17" fillId="0" borderId="0" xfId="1" applyNumberFormat="1" applyFont="1" applyAlignment="1">
      <alignment horizontal="center"/>
    </xf>
    <xf numFmtId="10" fontId="17" fillId="0" borderId="0" xfId="1" applyNumberFormat="1" applyFont="1" applyAlignment="1">
      <alignment horizontal="center" vertical="center"/>
    </xf>
    <xf numFmtId="10" fontId="17" fillId="0" borderId="0" xfId="0" applyNumberFormat="1" applyFont="1" applyAlignment="1">
      <alignment horizontal="center"/>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xf numFmtId="0" fontId="18" fillId="0" borderId="0" xfId="0" applyFont="1" applyAlignment="1">
      <alignment horizontal="center" vertical="center"/>
    </xf>
    <xf numFmtId="10" fontId="18" fillId="0" borderId="0" xfId="0" applyNumberFormat="1" applyFont="1" applyAlignment="1">
      <alignment horizontal="center" vertical="center" wrapText="1"/>
    </xf>
    <xf numFmtId="10" fontId="19" fillId="0" borderId="0" xfId="1" applyNumberFormat="1" applyFont="1" applyAlignment="1">
      <alignment horizontal="center"/>
    </xf>
    <xf numFmtId="10" fontId="19" fillId="3" borderId="0" xfId="1" applyNumberFormat="1" applyFont="1" applyFill="1" applyAlignment="1">
      <alignment horizont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wrapText="1"/>
    </xf>
    <xf numFmtId="0" fontId="17" fillId="0" borderId="0" xfId="0" applyFont="1" applyAlignment="1">
      <alignment horizontal="left" vertical="center"/>
    </xf>
    <xf numFmtId="10" fontId="5" fillId="2" borderId="13" xfId="0" applyNumberFormat="1" applyFont="1" applyFill="1" applyBorder="1" applyAlignment="1">
      <alignment horizontal="center" vertical="center" wrapText="1"/>
    </xf>
    <xf numFmtId="10" fontId="5" fillId="2" borderId="35" xfId="0" applyNumberFormat="1" applyFont="1" applyFill="1" applyBorder="1" applyAlignment="1">
      <alignment horizontal="center" vertical="center" wrapText="1"/>
    </xf>
    <xf numFmtId="0" fontId="8" fillId="2" borderId="20" xfId="0" applyFont="1" applyFill="1" applyBorder="1" applyAlignment="1">
      <alignment horizontal="justify" vertical="center" wrapText="1"/>
    </xf>
    <xf numFmtId="10" fontId="8" fillId="2" borderId="23" xfId="0" applyNumberFormat="1" applyFont="1" applyFill="1" applyBorder="1" applyAlignment="1">
      <alignment horizontal="center" vertical="center"/>
    </xf>
    <xf numFmtId="0" fontId="4" fillId="2" borderId="20" xfId="0" applyFont="1" applyFill="1" applyBorder="1" applyAlignment="1">
      <alignment horizontal="center" vertical="center" wrapText="1"/>
    </xf>
    <xf numFmtId="0" fontId="1" fillId="2" borderId="0" xfId="0" applyFont="1" applyFill="1"/>
    <xf numFmtId="10" fontId="8" fillId="2" borderId="11" xfId="0" applyNumberFormat="1" applyFont="1" applyFill="1" applyBorder="1" applyAlignment="1">
      <alignment horizontal="center" vertical="center"/>
    </xf>
    <xf numFmtId="0" fontId="18" fillId="0" borderId="0" xfId="0" applyFont="1" applyAlignment="1">
      <alignment horizontal="center" vertical="center"/>
    </xf>
    <xf numFmtId="0" fontId="20" fillId="0" borderId="0" xfId="0" applyFont="1"/>
    <xf numFmtId="0" fontId="21" fillId="4" borderId="54" xfId="0" applyFont="1" applyFill="1" applyBorder="1" applyAlignment="1">
      <alignment horizontal="center" vertical="center" wrapText="1" readingOrder="1"/>
    </xf>
    <xf numFmtId="0" fontId="22" fillId="5" borderId="55" xfId="0" applyFont="1" applyFill="1" applyBorder="1" applyAlignment="1">
      <alignment horizontal="center" vertical="center" wrapText="1" readingOrder="1"/>
    </xf>
    <xf numFmtId="0" fontId="22" fillId="5" borderId="55" xfId="0" applyFont="1" applyFill="1" applyBorder="1" applyAlignment="1">
      <alignment horizontal="center" wrapText="1" readingOrder="1"/>
    </xf>
    <xf numFmtId="0" fontId="22" fillId="6" borderId="56" xfId="0" applyFont="1" applyFill="1" applyBorder="1" applyAlignment="1">
      <alignment horizontal="center" vertical="center" wrapText="1" readingOrder="1"/>
    </xf>
    <xf numFmtId="0" fontId="22" fillId="6" borderId="56" xfId="0" applyFont="1" applyFill="1" applyBorder="1" applyAlignment="1">
      <alignment horizontal="center" wrapText="1" readingOrder="1"/>
    </xf>
    <xf numFmtId="0" fontId="22" fillId="5" borderId="56" xfId="0" applyFont="1" applyFill="1" applyBorder="1" applyAlignment="1">
      <alignment horizontal="center" vertical="center" wrapText="1" readingOrder="1"/>
    </xf>
    <xf numFmtId="0" fontId="22" fillId="5" borderId="56" xfId="0" applyFont="1" applyFill="1" applyBorder="1" applyAlignment="1">
      <alignment horizontal="center" wrapText="1" readingOrder="1"/>
    </xf>
    <xf numFmtId="0" fontId="23" fillId="4" borderId="54" xfId="0" applyFont="1" applyFill="1" applyBorder="1" applyAlignment="1">
      <alignment horizontal="center" vertical="center" wrapText="1" readingOrder="1"/>
    </xf>
    <xf numFmtId="0" fontId="24" fillId="5" borderId="55" xfId="0" applyFont="1" applyFill="1" applyBorder="1" applyAlignment="1">
      <alignment horizontal="center" vertical="center" wrapText="1" readingOrder="1"/>
    </xf>
    <xf numFmtId="0" fontId="24" fillId="5" borderId="55" xfId="0" applyFont="1" applyFill="1" applyBorder="1" applyAlignment="1">
      <alignment horizontal="center" wrapText="1" readingOrder="1"/>
    </xf>
    <xf numFmtId="10" fontId="24" fillId="5" borderId="55" xfId="0" applyNumberFormat="1" applyFont="1" applyFill="1" applyBorder="1" applyAlignment="1">
      <alignment horizontal="center" wrapText="1" readingOrder="1"/>
    </xf>
    <xf numFmtId="0" fontId="24" fillId="6" borderId="56" xfId="0" applyFont="1" applyFill="1" applyBorder="1" applyAlignment="1">
      <alignment horizontal="center" vertical="center" wrapText="1" readingOrder="1"/>
    </xf>
    <xf numFmtId="0" fontId="24" fillId="6" borderId="56" xfId="0" applyFont="1" applyFill="1" applyBorder="1" applyAlignment="1">
      <alignment horizontal="center" wrapText="1" readingOrder="1"/>
    </xf>
    <xf numFmtId="10" fontId="24" fillId="6" borderId="56" xfId="0" applyNumberFormat="1" applyFont="1" applyFill="1" applyBorder="1" applyAlignment="1">
      <alignment horizontal="center" wrapText="1" readingOrder="1"/>
    </xf>
    <xf numFmtId="0" fontId="24" fillId="5" borderId="56" xfId="0" applyFont="1" applyFill="1" applyBorder="1" applyAlignment="1">
      <alignment horizontal="center" vertical="center" wrapText="1" readingOrder="1"/>
    </xf>
    <xf numFmtId="0" fontId="24" fillId="5" borderId="56" xfId="0" applyFont="1" applyFill="1" applyBorder="1" applyAlignment="1">
      <alignment horizontal="center" wrapText="1" readingOrder="1"/>
    </xf>
    <xf numFmtId="10" fontId="24" fillId="5" borderId="56" xfId="0" applyNumberFormat="1" applyFont="1" applyFill="1" applyBorder="1" applyAlignment="1">
      <alignment horizontal="center" wrapText="1" readingOrder="1"/>
    </xf>
    <xf numFmtId="9" fontId="0" fillId="0" borderId="0" xfId="1" applyFont="1"/>
    <xf numFmtId="0" fontId="25" fillId="4" borderId="54" xfId="0" applyFont="1" applyFill="1" applyBorder="1" applyAlignment="1">
      <alignment horizontal="center" wrapText="1" readingOrder="1"/>
    </xf>
    <xf numFmtId="0" fontId="25" fillId="5" borderId="55" xfId="0" applyFont="1" applyFill="1" applyBorder="1" applyAlignment="1">
      <alignment horizontal="center" wrapText="1" readingOrder="1"/>
    </xf>
    <xf numFmtId="0" fontId="25" fillId="6" borderId="56" xfId="0" applyFont="1" applyFill="1" applyBorder="1" applyAlignment="1">
      <alignment horizontal="center" wrapText="1" readingOrder="1"/>
    </xf>
    <xf numFmtId="10" fontId="25" fillId="4" borderId="54" xfId="0" applyNumberFormat="1" applyFont="1" applyFill="1" applyBorder="1" applyAlignment="1">
      <alignment horizontal="center" wrapText="1" readingOrder="1"/>
    </xf>
    <xf numFmtId="10" fontId="25" fillId="5" borderId="55" xfId="0" applyNumberFormat="1" applyFont="1" applyFill="1" applyBorder="1" applyAlignment="1">
      <alignment horizontal="center" wrapText="1" readingOrder="1"/>
    </xf>
    <xf numFmtId="10" fontId="25" fillId="6" borderId="56" xfId="0" applyNumberFormat="1" applyFont="1" applyFill="1" applyBorder="1" applyAlignment="1">
      <alignment horizontal="center" wrapText="1" readingOrder="1"/>
    </xf>
    <xf numFmtId="10" fontId="25" fillId="5" borderId="56" xfId="0" applyNumberFormat="1" applyFont="1" applyFill="1" applyBorder="1" applyAlignment="1">
      <alignment horizontal="center" wrapText="1" readingOrder="1"/>
    </xf>
    <xf numFmtId="0" fontId="26" fillId="6" borderId="56" xfId="0" applyFont="1" applyFill="1" applyBorder="1" applyAlignment="1">
      <alignment horizontal="center" vertical="center" wrapText="1" readingOrder="1"/>
    </xf>
    <xf numFmtId="0" fontId="27" fillId="6" borderId="56" xfId="0" applyFont="1" applyFill="1" applyBorder="1" applyAlignment="1">
      <alignment horizontal="center" vertical="center" wrapText="1"/>
    </xf>
    <xf numFmtId="9" fontId="26" fillId="6" borderId="56" xfId="0" applyNumberFormat="1" applyFont="1" applyFill="1" applyBorder="1" applyAlignment="1">
      <alignment horizontal="center" wrapText="1" readingOrder="1"/>
    </xf>
    <xf numFmtId="10" fontId="26" fillId="6" borderId="56" xfId="0" applyNumberFormat="1" applyFont="1" applyFill="1" applyBorder="1" applyAlignment="1">
      <alignment horizontal="center" wrapText="1" readingOrder="1"/>
    </xf>
    <xf numFmtId="0" fontId="4" fillId="2" borderId="0" xfId="0" applyFont="1" applyFill="1"/>
    <xf numFmtId="0" fontId="8" fillId="2" borderId="0" xfId="0" applyFont="1" applyFill="1"/>
    <xf numFmtId="0" fontId="9" fillId="2" borderId="24" xfId="0" applyFont="1" applyFill="1" applyBorder="1" applyAlignment="1">
      <alignment horizontal="center" vertical="center"/>
    </xf>
    <xf numFmtId="10" fontId="9" fillId="2" borderId="30" xfId="0" applyNumberFormat="1" applyFont="1" applyFill="1" applyBorder="1" applyAlignment="1">
      <alignment horizontal="center" vertical="center"/>
    </xf>
    <xf numFmtId="0" fontId="9" fillId="2" borderId="18" xfId="0" applyFont="1" applyFill="1" applyBorder="1" applyAlignment="1">
      <alignment horizontal="center" vertical="center"/>
    </xf>
    <xf numFmtId="10" fontId="8" fillId="2" borderId="52" xfId="0" applyNumberFormat="1" applyFont="1" applyFill="1" applyBorder="1" applyAlignment="1">
      <alignment horizontal="center" vertical="center"/>
    </xf>
    <xf numFmtId="0" fontId="8" fillId="2" borderId="51" xfId="0" applyFont="1" applyFill="1" applyBorder="1" applyAlignment="1">
      <alignment horizontal="center" vertical="center"/>
    </xf>
    <xf numFmtId="0" fontId="8" fillId="2" borderId="13" xfId="0" applyFont="1" applyFill="1" applyBorder="1" applyAlignment="1">
      <alignment horizontal="justify" vertical="center" wrapText="1"/>
    </xf>
    <xf numFmtId="0" fontId="8" fillId="2" borderId="13" xfId="0" applyFont="1" applyFill="1" applyBorder="1" applyAlignment="1">
      <alignment horizontal="justify" vertical="center"/>
    </xf>
    <xf numFmtId="0" fontId="8" fillId="2" borderId="23" xfId="0" applyFont="1" applyFill="1" applyBorder="1" applyAlignment="1">
      <alignment horizontal="justify" vertical="center" wrapText="1"/>
    </xf>
    <xf numFmtId="0" fontId="8" fillId="2" borderId="23" xfId="0" applyFont="1" applyFill="1" applyBorder="1" applyAlignment="1">
      <alignment horizontal="justify" vertical="center"/>
    </xf>
    <xf numFmtId="10" fontId="9" fillId="2" borderId="22" xfId="0" applyNumberFormat="1" applyFont="1" applyFill="1" applyBorder="1" applyAlignment="1">
      <alignment horizontal="center" vertical="center"/>
    </xf>
    <xf numFmtId="10" fontId="9" fillId="2" borderId="15" xfId="0" applyNumberFormat="1"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47" xfId="0" applyFont="1" applyFill="1" applyBorder="1" applyAlignment="1">
      <alignment horizontal="center" vertical="center"/>
    </xf>
    <xf numFmtId="0" fontId="8" fillId="2" borderId="4" xfId="0" applyFont="1" applyFill="1" applyBorder="1" applyAlignment="1">
      <alignment horizontal="justify" vertical="center"/>
    </xf>
    <xf numFmtId="0" fontId="8" fillId="2" borderId="29" xfId="0" applyFont="1" applyFill="1" applyBorder="1" applyAlignment="1">
      <alignment horizontal="justify" vertical="center"/>
    </xf>
    <xf numFmtId="0" fontId="8" fillId="2" borderId="4" xfId="0" applyFont="1" applyFill="1" applyBorder="1" applyAlignment="1">
      <alignment horizontal="justify" vertical="center" wrapText="1"/>
    </xf>
    <xf numFmtId="0" fontId="8" fillId="2" borderId="16" xfId="0" applyFont="1" applyFill="1" applyBorder="1" applyAlignment="1">
      <alignment horizontal="justify" vertical="center" wrapText="1"/>
    </xf>
    <xf numFmtId="0" fontId="8" fillId="2" borderId="25" xfId="0" applyFont="1" applyFill="1" applyBorder="1" applyAlignment="1">
      <alignment horizontal="justify" vertical="center"/>
    </xf>
    <xf numFmtId="0" fontId="8" fillId="2" borderId="26" xfId="0" applyFont="1" applyFill="1" applyBorder="1" applyAlignment="1">
      <alignment horizontal="justify" vertical="center"/>
    </xf>
    <xf numFmtId="0" fontId="8" fillId="2" borderId="29" xfId="0" applyFont="1" applyFill="1" applyBorder="1" applyAlignment="1">
      <alignment horizontal="justify" vertical="center" wrapText="1"/>
    </xf>
    <xf numFmtId="10" fontId="9" fillId="2" borderId="52" xfId="0" applyNumberFormat="1" applyFont="1" applyFill="1" applyBorder="1" applyAlignment="1">
      <alignment horizontal="center" vertical="center"/>
    </xf>
    <xf numFmtId="0" fontId="9" fillId="2" borderId="51" xfId="0" applyFont="1" applyFill="1" applyBorder="1" applyAlignment="1">
      <alignment horizontal="center" vertical="center"/>
    </xf>
    <xf numFmtId="10" fontId="9" fillId="2" borderId="8" xfId="0" applyNumberFormat="1" applyFont="1" applyFill="1" applyBorder="1" applyAlignment="1">
      <alignment horizontal="center" vertical="center"/>
    </xf>
    <xf numFmtId="0" fontId="9" fillId="2" borderId="34" xfId="0" applyFont="1" applyFill="1" applyBorder="1" applyAlignment="1">
      <alignment horizontal="center" vertical="center"/>
    </xf>
    <xf numFmtId="0" fontId="8" fillId="2" borderId="21" xfId="0" applyFont="1" applyFill="1" applyBorder="1" applyAlignment="1">
      <alignment horizontal="justify" vertical="center"/>
    </xf>
    <xf numFmtId="0" fontId="5"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17" xfId="0" applyFont="1" applyBorder="1" applyAlignment="1">
      <alignment horizontal="center" vertical="center" wrapText="1"/>
    </xf>
    <xf numFmtId="10" fontId="10" fillId="0" borderId="21" xfId="0" applyNumberFormat="1" applyFont="1" applyBorder="1" applyAlignment="1">
      <alignment horizontal="center" vertical="center" wrapText="1"/>
    </xf>
    <xf numFmtId="10" fontId="10" fillId="0" borderId="26" xfId="0" applyNumberFormat="1" applyFont="1" applyBorder="1" applyAlignment="1">
      <alignment horizontal="center" vertical="center" wrapText="1"/>
    </xf>
    <xf numFmtId="10" fontId="10" fillId="0" borderId="17" xfId="0" applyNumberFormat="1" applyFont="1" applyBorder="1" applyAlignment="1">
      <alignment horizontal="center" vertical="center" wrapText="1"/>
    </xf>
    <xf numFmtId="0" fontId="9" fillId="2" borderId="52" xfId="0" applyFont="1" applyFill="1" applyBorder="1" applyAlignment="1">
      <alignment horizontal="center" vertical="center"/>
    </xf>
    <xf numFmtId="10" fontId="9" fillId="2" borderId="18" xfId="0" applyNumberFormat="1" applyFont="1" applyFill="1" applyBorder="1" applyAlignment="1">
      <alignment horizontal="center" vertical="center"/>
    </xf>
    <xf numFmtId="0" fontId="8" fillId="2" borderId="17" xfId="0" applyFont="1" applyFill="1" applyBorder="1" applyAlignment="1">
      <alignment horizontal="justify" vertical="center" wrapText="1"/>
    </xf>
    <xf numFmtId="0" fontId="9" fillId="2" borderId="23" xfId="0" applyFont="1" applyFill="1" applyBorder="1" applyAlignment="1">
      <alignment horizontal="justify" vertical="center" wrapText="1"/>
    </xf>
    <xf numFmtId="0" fontId="9" fillId="2" borderId="23" xfId="0" applyFont="1" applyFill="1" applyBorder="1" applyAlignment="1">
      <alignment horizontal="justify" vertical="center"/>
    </xf>
    <xf numFmtId="10" fontId="9" fillId="2" borderId="24" xfId="0" applyNumberFormat="1" applyFont="1" applyFill="1" applyBorder="1" applyAlignment="1">
      <alignment horizontal="center" vertical="center"/>
    </xf>
    <xf numFmtId="0" fontId="9" fillId="2" borderId="24" xfId="0" applyFont="1" applyFill="1" applyBorder="1" applyAlignment="1">
      <alignment horizontal="center" vertical="center"/>
    </xf>
    <xf numFmtId="0" fontId="8" fillId="2" borderId="17" xfId="0" applyFont="1" applyFill="1" applyBorder="1" applyAlignment="1">
      <alignment horizontal="justify" vertical="center"/>
    </xf>
    <xf numFmtId="0" fontId="8" fillId="2" borderId="16" xfId="0" applyFont="1" applyFill="1" applyBorder="1" applyAlignment="1">
      <alignment horizontal="justify" vertical="center"/>
    </xf>
    <xf numFmtId="10" fontId="9" fillId="2" borderId="19" xfId="0" applyNumberFormat="1" applyFont="1" applyFill="1" applyBorder="1" applyAlignment="1">
      <alignment horizontal="center" vertical="center"/>
    </xf>
    <xf numFmtId="0" fontId="9" fillId="2" borderId="13" xfId="0" applyFont="1" applyFill="1" applyBorder="1" applyAlignment="1">
      <alignment horizontal="justify" vertical="center" wrapText="1"/>
    </xf>
    <xf numFmtId="0" fontId="9" fillId="2" borderId="13" xfId="0" applyFont="1" applyFill="1" applyBorder="1" applyAlignment="1">
      <alignment horizontal="justify" vertical="center"/>
    </xf>
    <xf numFmtId="0" fontId="8" fillId="2" borderId="21" xfId="0" applyFont="1" applyFill="1" applyBorder="1" applyAlignment="1">
      <alignment horizontal="justify" vertical="center" wrapText="1"/>
    </xf>
    <xf numFmtId="10" fontId="9" fillId="2" borderId="51" xfId="0" applyNumberFormat="1" applyFont="1" applyFill="1" applyBorder="1" applyAlignment="1">
      <alignment horizontal="center" vertical="center"/>
    </xf>
    <xf numFmtId="0" fontId="9" fillId="2" borderId="21" xfId="0" applyFont="1" applyFill="1" applyBorder="1" applyAlignment="1">
      <alignment horizontal="justify" vertical="center"/>
    </xf>
    <xf numFmtId="10" fontId="9" fillId="2" borderId="34" xfId="0" applyNumberFormat="1" applyFont="1" applyFill="1" applyBorder="1" applyAlignment="1">
      <alignment horizontal="center" vertical="center"/>
    </xf>
    <xf numFmtId="0" fontId="9" fillId="2" borderId="15" xfId="0" applyFont="1" applyFill="1" applyBorder="1" applyAlignment="1">
      <alignment horizontal="center" vertical="center"/>
    </xf>
    <xf numFmtId="0" fontId="11" fillId="2" borderId="13" xfId="0" applyFont="1" applyFill="1" applyBorder="1" applyAlignment="1">
      <alignment horizontal="justify" vertical="center" wrapText="1"/>
    </xf>
    <xf numFmtId="0" fontId="11" fillId="2" borderId="21" xfId="0" applyFont="1" applyFill="1" applyBorder="1" applyAlignment="1">
      <alignment horizontal="justify" vertical="center"/>
    </xf>
    <xf numFmtId="0" fontId="9" fillId="2" borderId="53"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28" xfId="0" applyFont="1" applyFill="1" applyBorder="1" applyAlignment="1">
      <alignment horizontal="center" vertical="center" wrapText="1"/>
    </xf>
    <xf numFmtId="0" fontId="8" fillId="2" borderId="27" xfId="0" applyFont="1" applyFill="1" applyBorder="1" applyAlignment="1">
      <alignment horizontal="center" vertical="center" wrapText="1"/>
    </xf>
    <xf numFmtId="10" fontId="8" fillId="2" borderId="22" xfId="0" applyNumberFormat="1" applyFont="1" applyFill="1" applyBorder="1" applyAlignment="1">
      <alignment horizontal="center" vertical="center"/>
    </xf>
    <xf numFmtId="10" fontId="8" fillId="2" borderId="15" xfId="0" applyNumberFormat="1" applyFont="1" applyFill="1" applyBorder="1" applyAlignment="1">
      <alignment horizontal="center" vertical="center"/>
    </xf>
    <xf numFmtId="0" fontId="0" fillId="2" borderId="22" xfId="0" applyFill="1" applyBorder="1" applyAlignment="1">
      <alignment horizontal="center"/>
    </xf>
    <xf numFmtId="0" fontId="0" fillId="2" borderId="15" xfId="0" applyFill="1" applyBorder="1" applyAlignment="1">
      <alignment horizontal="center"/>
    </xf>
    <xf numFmtId="0" fontId="8" fillId="2" borderId="21" xfId="0" applyFont="1" applyFill="1" applyBorder="1" applyAlignment="1">
      <alignment horizontal="center" vertical="center"/>
    </xf>
    <xf numFmtId="0" fontId="8" fillId="2" borderId="17" xfId="0" applyFont="1" applyFill="1" applyBorder="1" applyAlignment="1">
      <alignment horizontal="center" vertical="center"/>
    </xf>
    <xf numFmtId="0" fontId="11" fillId="2" borderId="21" xfId="0" applyFont="1" applyFill="1" applyBorder="1" applyAlignment="1">
      <alignment horizontal="center" vertical="center" wrapText="1"/>
    </xf>
    <xf numFmtId="0" fontId="11" fillId="2" borderId="17" xfId="0" applyFont="1" applyFill="1" applyBorder="1" applyAlignment="1">
      <alignment horizontal="center" vertical="center" wrapText="1"/>
    </xf>
    <xf numFmtId="10" fontId="4" fillId="2" borderId="22"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6" xfId="0" applyFont="1" applyFill="1" applyBorder="1" applyAlignment="1">
      <alignment horizontal="center" vertical="center"/>
    </xf>
    <xf numFmtId="10" fontId="8" fillId="2" borderId="51" xfId="0" applyNumberFormat="1" applyFont="1" applyFill="1" applyBorder="1" applyAlignment="1">
      <alignment horizontal="center" vertical="center"/>
    </xf>
    <xf numFmtId="0" fontId="9" fillId="2" borderId="22" xfId="0" applyFont="1" applyFill="1" applyBorder="1" applyAlignment="1">
      <alignment horizontal="center" vertical="center"/>
    </xf>
    <xf numFmtId="10" fontId="10" fillId="2" borderId="21" xfId="0" applyNumberFormat="1" applyFont="1" applyFill="1" applyBorder="1" applyAlignment="1">
      <alignment horizontal="center" vertical="center" wrapText="1"/>
    </xf>
    <xf numFmtId="10" fontId="10" fillId="2" borderId="26" xfId="0" applyNumberFormat="1" applyFont="1" applyFill="1" applyBorder="1" applyAlignment="1">
      <alignment horizontal="center" vertical="center" wrapText="1"/>
    </xf>
    <xf numFmtId="10" fontId="10" fillId="0" borderId="13"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0" fontId="7" fillId="0" borderId="10" xfId="0" applyFont="1" applyBorder="1" applyAlignment="1">
      <alignment horizontal="right" vertical="center"/>
    </xf>
    <xf numFmtId="0" fontId="7" fillId="0" borderId="9" xfId="0" applyFont="1" applyBorder="1" applyAlignment="1">
      <alignment horizontal="right"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10" fontId="6" fillId="0" borderId="9" xfId="0" applyNumberFormat="1" applyFont="1" applyBorder="1" applyAlignment="1">
      <alignment horizontal="center" vertical="center"/>
    </xf>
    <xf numFmtId="10" fontId="6" fillId="0" borderId="2" xfId="0" applyNumberFormat="1" applyFont="1" applyBorder="1" applyAlignment="1">
      <alignment horizontal="center" vertical="center"/>
    </xf>
    <xf numFmtId="10" fontId="3" fillId="2" borderId="8"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0" fillId="2" borderId="37" xfId="0" applyFill="1" applyBorder="1" applyAlignment="1">
      <alignment horizontal="center"/>
    </xf>
    <xf numFmtId="0" fontId="0" fillId="2" borderId="36" xfId="0" applyFill="1" applyBorder="1" applyAlignment="1">
      <alignment horizontal="center"/>
    </xf>
    <xf numFmtId="0" fontId="8" fillId="2" borderId="11" xfId="0" applyFont="1" applyFill="1" applyBorder="1" applyAlignment="1">
      <alignment horizontal="justify" vertical="center"/>
    </xf>
    <xf numFmtId="0" fontId="8" fillId="2" borderId="5" xfId="0" applyFont="1" applyFill="1" applyBorder="1" applyAlignment="1">
      <alignment horizontal="justify" vertical="center"/>
    </xf>
    <xf numFmtId="0" fontId="8"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8" fillId="2" borderId="52" xfId="0" applyFont="1" applyFill="1" applyBorder="1" applyAlignment="1">
      <alignment horizontal="center" vertical="center"/>
    </xf>
    <xf numFmtId="0" fontId="9" fillId="2" borderId="12" xfId="0" applyFont="1" applyFill="1" applyBorder="1" applyAlignment="1">
      <alignment horizontal="center" vertical="center"/>
    </xf>
    <xf numFmtId="0" fontId="0" fillId="2" borderId="45" xfId="0" applyFill="1" applyBorder="1" applyAlignment="1">
      <alignment horizontal="center"/>
    </xf>
    <xf numFmtId="0" fontId="0" fillId="2" borderId="46" xfId="0" applyFill="1" applyBorder="1" applyAlignment="1">
      <alignment horizontal="center"/>
    </xf>
    <xf numFmtId="10" fontId="2" fillId="2" borderId="8"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4" fillId="2" borderId="50" xfId="0" applyFont="1" applyFill="1" applyBorder="1" applyAlignment="1">
      <alignment horizontal="center"/>
    </xf>
    <xf numFmtId="0" fontId="4" fillId="2" borderId="14" xfId="0" applyFont="1" applyFill="1" applyBorder="1" applyAlignment="1">
      <alignment horizontal="center"/>
    </xf>
    <xf numFmtId="0" fontId="4" fillId="2" borderId="45" xfId="0" applyFont="1" applyFill="1" applyBorder="1" applyAlignment="1">
      <alignment horizontal="center"/>
    </xf>
    <xf numFmtId="0" fontId="4" fillId="2" borderId="46" xfId="0" applyFont="1" applyFill="1" applyBorder="1" applyAlignment="1">
      <alignment horizontal="center"/>
    </xf>
    <xf numFmtId="10" fontId="14" fillId="2" borderId="8" xfId="0" applyNumberFormat="1" applyFont="1" applyFill="1" applyBorder="1" applyAlignment="1">
      <alignment horizontal="center" vertical="center"/>
    </xf>
    <xf numFmtId="0" fontId="14" fillId="2" borderId="3" xfId="0" applyFont="1" applyFill="1" applyBorder="1" applyAlignment="1">
      <alignment horizontal="center" vertical="center"/>
    </xf>
    <xf numFmtId="10" fontId="17" fillId="0" borderId="0" xfId="1" applyNumberFormat="1"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5" fillId="2" borderId="51" xfId="0" applyFont="1" applyFill="1" applyBorder="1" applyAlignment="1">
      <alignment horizontal="center" vertical="center" wrapText="1"/>
    </xf>
    <xf numFmtId="0" fontId="5" fillId="2" borderId="26" xfId="0" applyFont="1" applyFill="1" applyBorder="1" applyAlignment="1">
      <alignment horizontal="center" vertical="center" wrapText="1"/>
    </xf>
    <xf numFmtId="10" fontId="11" fillId="2" borderId="51" xfId="0" applyNumberFormat="1" applyFont="1" applyFill="1" applyBorder="1" applyAlignment="1">
      <alignment horizontal="center" vertical="center"/>
    </xf>
    <xf numFmtId="0" fontId="11" fillId="2" borderId="51" xfId="0" applyFont="1" applyFill="1" applyBorder="1" applyAlignment="1">
      <alignment horizontal="center" vertical="center"/>
    </xf>
    <xf numFmtId="0" fontId="11" fillId="2" borderId="17" xfId="0" applyFont="1" applyFill="1" applyBorder="1" applyAlignment="1">
      <alignment horizontal="justify" vertical="center" wrapText="1"/>
    </xf>
    <xf numFmtId="0" fontId="11" fillId="2" borderId="53" xfId="0" applyFont="1" applyFill="1" applyBorder="1" applyAlignment="1">
      <alignment horizontal="center" vertical="center"/>
    </xf>
    <xf numFmtId="0" fontId="11" fillId="2" borderId="13" xfId="0" applyFont="1" applyFill="1" applyBorder="1" applyAlignment="1">
      <alignment horizontal="justify" vertical="center"/>
    </xf>
    <xf numFmtId="0" fontId="5" fillId="2" borderId="29" xfId="0" applyFont="1" applyFill="1" applyBorder="1" applyAlignment="1">
      <alignment horizontal="center" vertical="center" wrapText="1"/>
    </xf>
    <xf numFmtId="0" fontId="11" fillId="2" borderId="16" xfId="0" applyFont="1" applyFill="1" applyBorder="1" applyAlignment="1">
      <alignment horizontal="justify" vertical="center"/>
    </xf>
    <xf numFmtId="0" fontId="11" fillId="2" borderId="23" xfId="0" applyFont="1" applyFill="1" applyBorder="1" applyAlignment="1">
      <alignment horizontal="justify" vertical="center"/>
    </xf>
    <xf numFmtId="0" fontId="6" fillId="2" borderId="33" xfId="0" applyFont="1" applyFill="1" applyBorder="1" applyAlignment="1">
      <alignment horizontal="left" vertical="center"/>
    </xf>
    <xf numFmtId="0" fontId="13" fillId="2" borderId="32" xfId="0" applyFont="1" applyFill="1" applyBorder="1" applyAlignment="1">
      <alignment horizontal="left" vertical="center"/>
    </xf>
    <xf numFmtId="0" fontId="6" fillId="2" borderId="32" xfId="0" applyFont="1" applyFill="1" applyBorder="1" applyAlignment="1">
      <alignment horizontal="right" vertical="center"/>
    </xf>
    <xf numFmtId="0" fontId="5" fillId="2" borderId="1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8" xfId="0" applyFont="1" applyFill="1" applyBorder="1" applyAlignment="1">
      <alignment horizontal="center" vertical="center" wrapText="1"/>
    </xf>
    <xf numFmtId="17" fontId="5" fillId="2" borderId="8" xfId="0" applyNumberFormat="1" applyFont="1" applyFill="1" applyBorder="1" applyAlignment="1">
      <alignment horizontal="center" vertical="center" wrapText="1"/>
    </xf>
    <xf numFmtId="17" fontId="5" fillId="2" borderId="50" xfId="0" applyNumberFormat="1" applyFont="1" applyFill="1" applyBorder="1" applyAlignment="1">
      <alignment horizontal="center" vertical="center" wrapText="1"/>
    </xf>
    <xf numFmtId="17" fontId="5" fillId="2" borderId="45" xfId="0" applyNumberFormat="1" applyFont="1" applyFill="1" applyBorder="1" applyAlignment="1">
      <alignment horizontal="center" vertical="center" wrapText="1"/>
    </xf>
    <xf numFmtId="0" fontId="5" fillId="2" borderId="20" xfId="0" applyFont="1" applyFill="1" applyBorder="1" applyAlignment="1">
      <alignment horizontal="center" vertical="center" wrapText="1"/>
    </xf>
    <xf numFmtId="0" fontId="13" fillId="2" borderId="0" xfId="0" applyFont="1" applyFill="1" applyAlignment="1">
      <alignment horizontal="left" vertical="center"/>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8" xfId="0" applyFont="1" applyFill="1" applyBorder="1" applyAlignment="1">
      <alignment horizontal="justify" vertical="center" wrapText="1"/>
    </xf>
    <xf numFmtId="0" fontId="8" fillId="2" borderId="27" xfId="0" applyFont="1" applyFill="1" applyBorder="1" applyAlignment="1">
      <alignment horizontal="justify" vertical="center" wrapText="1"/>
    </xf>
    <xf numFmtId="0" fontId="4"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10" fontId="5" fillId="2" borderId="30" xfId="0" applyNumberFormat="1" applyFont="1" applyFill="1" applyBorder="1" applyAlignment="1">
      <alignment horizontal="center" vertical="center" wrapText="1"/>
    </xf>
    <xf numFmtId="10" fontId="5" fillId="2" borderId="4" xfId="0" applyNumberFormat="1" applyFont="1" applyFill="1" applyBorder="1" applyAlignment="1">
      <alignment horizontal="center" vertical="center" wrapText="1"/>
    </xf>
    <xf numFmtId="10" fontId="5" fillId="2" borderId="29" xfId="0" applyNumberFormat="1" applyFont="1" applyFill="1" applyBorder="1" applyAlignment="1">
      <alignment horizontal="center" vertical="center" wrapText="1"/>
    </xf>
    <xf numFmtId="0" fontId="4" fillId="2" borderId="10" xfId="0" applyFont="1" applyFill="1" applyBorder="1" applyAlignment="1">
      <alignment horizontal="center"/>
    </xf>
    <xf numFmtId="10" fontId="5" fillId="2" borderId="12" xfId="0" applyNumberFormat="1" applyFont="1" applyFill="1" applyBorder="1" applyAlignment="1">
      <alignment horizontal="center" vertical="center" wrapText="1"/>
    </xf>
    <xf numFmtId="10" fontId="5" fillId="2" borderId="14" xfId="0" applyNumberFormat="1" applyFont="1" applyFill="1" applyBorder="1" applyAlignment="1">
      <alignment horizontal="center" vertical="center" wrapText="1"/>
    </xf>
    <xf numFmtId="10" fontId="5" fillId="2" borderId="46" xfId="0" applyNumberFormat="1" applyFont="1" applyFill="1" applyBorder="1" applyAlignment="1">
      <alignment horizontal="center" vertical="center" wrapText="1"/>
    </xf>
    <xf numFmtId="0" fontId="4" fillId="2" borderId="6" xfId="0" applyFont="1" applyFill="1" applyBorder="1" applyAlignment="1">
      <alignment horizontal="center"/>
    </xf>
    <xf numFmtId="0" fontId="2" fillId="2" borderId="0" xfId="0" applyFont="1" applyFill="1"/>
    <xf numFmtId="10" fontId="4" fillId="2" borderId="0" xfId="0" applyNumberFormat="1" applyFont="1" applyFill="1"/>
    <xf numFmtId="10" fontId="0" fillId="2" borderId="0" xfId="0" applyNumberFormat="1" applyFill="1"/>
  </cellXfs>
  <cellStyles count="2">
    <cellStyle name="Normal" xfId="0" builtinId="0"/>
    <cellStyle name="Porcentaje" xfId="1" builtinId="5"/>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E46C-4183-B38E-D874D171EF9F}"/>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E46C-4183-B38E-D874D171EF9F}"/>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E46C-4183-B38E-D874D171EF9F}"/>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1-E46C-4183-B38E-D874D171EF9F}"/>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2-E46C-4183-B38E-D874D171EF9F}"/>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3-E46C-4183-B38E-D874D171EF9F}"/>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(Hoja3!$D$4,Hoja3!$D$5,Hoja3!$D$6)</c:f>
              <c:strCache>
                <c:ptCount val="3"/>
                <c:pt idx="0">
                  <c:v>CUMPLIDAS</c:v>
                </c:pt>
                <c:pt idx="1">
                  <c:v>EN EJECUCIÓN</c:v>
                </c:pt>
                <c:pt idx="2">
                  <c:v>NO INICIADAS</c:v>
                </c:pt>
              </c:strCache>
            </c:strRef>
          </c:cat>
          <c:val>
            <c:numRef>
              <c:f>(Hoja3!$F$4,Hoja3!$F$5,Hoja3!$F$6)</c:f>
              <c:numCache>
                <c:formatCode>General</c:formatCode>
                <c:ptCount val="3"/>
                <c:pt idx="0">
                  <c:v>33.5</c:v>
                </c:pt>
                <c:pt idx="1">
                  <c:v>37.869999999999997</c:v>
                </c:pt>
                <c:pt idx="2">
                  <c:v>0</c:v>
                </c:pt>
              </c:numCache>
            </c:numRef>
          </c:val>
          <c:extLst>
            <c:ext xmlns:c16="http://schemas.microsoft.com/office/drawing/2014/chart" uri="{C3380CC4-5D6E-409C-BE32-E72D297353CC}">
              <c16:uniqueId val="{00000000-E46C-4183-B38E-D874D171EF9F}"/>
            </c:ext>
          </c:extLst>
        </c:ser>
        <c:dLbls>
          <c:dLblPos val="in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CO"/>
              <a:t>DIMENSION DE</a:t>
            </a:r>
            <a:r>
              <a:rPr lang="es-CO" baseline="0"/>
              <a:t> CONTROL INTERNO</a:t>
            </a:r>
            <a:endParaRPr lang="es-CO"/>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Hoja1!$G$2</c:f>
              <c:strCache>
                <c:ptCount val="1"/>
                <c:pt idx="0">
                  <c:v>PLANEADO</c:v>
                </c:pt>
              </c:strCache>
            </c:strRef>
          </c:tx>
          <c:spPr>
            <a:solidFill>
              <a:schemeClr val="accent1">
                <a:shade val="76000"/>
              </a:schemeClr>
            </a:solidFill>
            <a:ln>
              <a:noFill/>
            </a:ln>
            <a:effectLst/>
            <a:sp3d/>
          </c:spPr>
          <c:invertIfNegative val="0"/>
          <c:cat>
            <c:numRef>
              <c:f>Hoja1!$A$41:$A$47</c:f>
              <c:numCache>
                <c:formatCode>General</c:formatCode>
                <c:ptCount val="7"/>
                <c:pt idx="0">
                  <c:v>33</c:v>
                </c:pt>
                <c:pt idx="1">
                  <c:v>34</c:v>
                </c:pt>
                <c:pt idx="2">
                  <c:v>35</c:v>
                </c:pt>
                <c:pt idx="3">
                  <c:v>36</c:v>
                </c:pt>
                <c:pt idx="4">
                  <c:v>37</c:v>
                </c:pt>
                <c:pt idx="5">
                  <c:v>38</c:v>
                </c:pt>
                <c:pt idx="6">
                  <c:v>39</c:v>
                </c:pt>
              </c:numCache>
            </c:numRef>
          </c:cat>
          <c:val>
            <c:numRef>
              <c:f>Hoja1!$G$41:$G$47</c:f>
              <c:numCache>
                <c:formatCode>0.00%</c:formatCode>
                <c:ptCount val="7"/>
                <c:pt idx="0">
                  <c:v>0.02</c:v>
                </c:pt>
                <c:pt idx="1">
                  <c:v>0.04</c:v>
                </c:pt>
                <c:pt idx="2">
                  <c:v>0.03</c:v>
                </c:pt>
                <c:pt idx="3">
                  <c:v>0.04</c:v>
                </c:pt>
                <c:pt idx="4">
                  <c:v>0.05</c:v>
                </c:pt>
                <c:pt idx="5">
                  <c:v>0.04</c:v>
                </c:pt>
                <c:pt idx="6">
                  <c:v>3.0000000000000002E-2</c:v>
                </c:pt>
              </c:numCache>
            </c:numRef>
          </c:val>
          <c:extLst>
            <c:ext xmlns:c16="http://schemas.microsoft.com/office/drawing/2014/chart" uri="{C3380CC4-5D6E-409C-BE32-E72D297353CC}">
              <c16:uniqueId val="{00000000-490F-46B3-A4D2-BFC2DC38E55E}"/>
            </c:ext>
          </c:extLst>
        </c:ser>
        <c:ser>
          <c:idx val="1"/>
          <c:order val="1"/>
          <c:tx>
            <c:strRef>
              <c:f>Hoja1!$H$2</c:f>
              <c:strCache>
                <c:ptCount val="1"/>
                <c:pt idx="0">
                  <c:v>EJECUTADO</c:v>
                </c:pt>
              </c:strCache>
            </c:strRef>
          </c:tx>
          <c:spPr>
            <a:solidFill>
              <a:schemeClr val="accent1">
                <a:tint val="77000"/>
              </a:schemeClr>
            </a:solidFill>
            <a:ln>
              <a:noFill/>
            </a:ln>
            <a:effectLst/>
            <a:sp3d/>
          </c:spPr>
          <c:invertIfNegative val="0"/>
          <c:cat>
            <c:numRef>
              <c:f>Hoja1!$A$41:$A$47</c:f>
              <c:numCache>
                <c:formatCode>General</c:formatCode>
                <c:ptCount val="7"/>
                <c:pt idx="0">
                  <c:v>33</c:v>
                </c:pt>
                <c:pt idx="1">
                  <c:v>34</c:v>
                </c:pt>
                <c:pt idx="2">
                  <c:v>35</c:v>
                </c:pt>
                <c:pt idx="3">
                  <c:v>36</c:v>
                </c:pt>
                <c:pt idx="4">
                  <c:v>37</c:v>
                </c:pt>
                <c:pt idx="5">
                  <c:v>38</c:v>
                </c:pt>
                <c:pt idx="6">
                  <c:v>39</c:v>
                </c:pt>
              </c:numCache>
            </c:numRef>
          </c:cat>
          <c:val>
            <c:numRef>
              <c:f>Hoja1!$H$41:$H$47</c:f>
              <c:numCache>
                <c:formatCode>0.00%</c:formatCode>
                <c:ptCount val="7"/>
                <c:pt idx="0">
                  <c:v>0.02</c:v>
                </c:pt>
                <c:pt idx="1">
                  <c:v>2.5000000000000001E-2</c:v>
                </c:pt>
                <c:pt idx="2">
                  <c:v>0.02</c:v>
                </c:pt>
                <c:pt idx="3">
                  <c:v>0.04</c:v>
                </c:pt>
                <c:pt idx="4">
                  <c:v>0.05</c:v>
                </c:pt>
                <c:pt idx="5">
                  <c:v>2.5000000000000001E-2</c:v>
                </c:pt>
                <c:pt idx="6">
                  <c:v>1.4999999999999999E-2</c:v>
                </c:pt>
              </c:numCache>
            </c:numRef>
          </c:val>
          <c:extLst>
            <c:ext xmlns:c16="http://schemas.microsoft.com/office/drawing/2014/chart" uri="{C3380CC4-5D6E-409C-BE32-E72D297353CC}">
              <c16:uniqueId val="{00000002-490F-46B3-A4D2-BFC2DC38E55E}"/>
            </c:ext>
          </c:extLst>
        </c:ser>
        <c:dLbls>
          <c:showLegendKey val="0"/>
          <c:showVal val="0"/>
          <c:showCatName val="0"/>
          <c:showSerName val="0"/>
          <c:showPercent val="0"/>
          <c:showBubbleSize val="0"/>
        </c:dLbls>
        <c:gapWidth val="150"/>
        <c:shape val="box"/>
        <c:axId val="445556752"/>
        <c:axId val="445554784"/>
        <c:axId val="0"/>
      </c:bar3DChart>
      <c:catAx>
        <c:axId val="445556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Numero de Actividades por Dimensión</a:t>
            </a:r>
          </a:p>
        </c:rich>
      </c:tx>
      <c:layout>
        <c:manualLayout>
          <c:xMode val="edge"/>
          <c:yMode val="edge"/>
          <c:x val="0.25199571268743065"/>
          <c:y val="4.112191161562373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A7-4D3F-89EB-4867A89F460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CA7-4D3F-89EB-4867A89F460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CA7-4D3F-89EB-4867A89F460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CDF-475B-AFD4-22F5BFE0C3C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CA7-4D3F-89EB-4867A89F460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CA7-4D3F-89EB-4867A89F4606}"/>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6CA7-4D3F-89EB-4867A89F4606}"/>
              </c:ext>
            </c:extLst>
          </c:dPt>
          <c:dLbls>
            <c:dLbl>
              <c:idx val="3"/>
              <c:layout>
                <c:manualLayout>
                  <c:x val="4.1467595177489873E-2"/>
                  <c:y val="-4.586522064700070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DF-475B-AFD4-22F5BFE0C3C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Hoja2!$B$11:$B$17</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Hoja2!$C$11:$C$17</c:f>
              <c:numCache>
                <c:formatCode>General</c:formatCode>
                <c:ptCount val="7"/>
                <c:pt idx="0">
                  <c:v>5</c:v>
                </c:pt>
                <c:pt idx="1">
                  <c:v>4</c:v>
                </c:pt>
                <c:pt idx="2">
                  <c:v>13</c:v>
                </c:pt>
                <c:pt idx="3">
                  <c:v>2</c:v>
                </c:pt>
                <c:pt idx="4">
                  <c:v>6</c:v>
                </c:pt>
                <c:pt idx="5">
                  <c:v>2</c:v>
                </c:pt>
                <c:pt idx="6">
                  <c:v>7</c:v>
                </c:pt>
              </c:numCache>
            </c:numRef>
          </c:val>
          <c:extLst>
            <c:ext xmlns:c16="http://schemas.microsoft.com/office/drawing/2014/chart" uri="{C3380CC4-5D6E-409C-BE32-E72D297353CC}">
              <c16:uniqueId val="{00000000-BCDF-475B-AFD4-22F5BFE0C3CE}"/>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a:t>
            </a:r>
            <a:r>
              <a:rPr lang="es-CO" baseline="0"/>
              <a:t> POR DIMENSIÓN</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Hoja1!$E$2</c:f>
              <c:strCache>
                <c:ptCount val="1"/>
                <c:pt idx="0">
                  <c:v>PROGRAMADO POR DIMENSION</c:v>
                </c:pt>
              </c:strCache>
            </c:strRef>
          </c:tx>
          <c:spPr>
            <a:solidFill>
              <a:schemeClr val="accent1"/>
            </a:solidFill>
            <a:ln>
              <a:noFill/>
            </a:ln>
            <a:effectLst/>
            <a:sp3d/>
          </c:spPr>
          <c:invertIfNegative val="0"/>
          <c:cat>
            <c:strRef>
              <c:f>(Hoja1!$D$3,Hoja1!$D$9,Hoja1!$D$14,Hoja1!$D$28,Hoja1!$D$31,Hoja1!$D$38,Hoja1!$D$41)</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(Hoja1!$E$3,Hoja1!$E$9,Hoja1!$E$14,Hoja1!$E$28,Hoja1!$E$31,Hoja1!$E$38,Hoja1!$E$41)</c:f>
              <c:numCache>
                <c:formatCode>0.00%</c:formatCode>
                <c:ptCount val="7"/>
                <c:pt idx="0">
                  <c:v>0.15000000000000002</c:v>
                </c:pt>
                <c:pt idx="1">
                  <c:v>9.9999999999999992E-2</c:v>
                </c:pt>
                <c:pt idx="2">
                  <c:v>0.25000000000000006</c:v>
                </c:pt>
                <c:pt idx="3">
                  <c:v>0.05</c:v>
                </c:pt>
                <c:pt idx="4">
                  <c:v>0.1</c:v>
                </c:pt>
                <c:pt idx="5">
                  <c:v>0.1</c:v>
                </c:pt>
                <c:pt idx="6">
                  <c:v>0.25</c:v>
                </c:pt>
              </c:numCache>
            </c:numRef>
          </c:val>
          <c:extLst>
            <c:ext xmlns:c16="http://schemas.microsoft.com/office/drawing/2014/chart" uri="{C3380CC4-5D6E-409C-BE32-E72D297353CC}">
              <c16:uniqueId val="{00000000-33F2-4F9B-8161-18552F93A148}"/>
            </c:ext>
          </c:extLst>
        </c:ser>
        <c:ser>
          <c:idx val="1"/>
          <c:order val="1"/>
          <c:tx>
            <c:strRef>
              <c:f>Hoja1!$F$2</c:f>
              <c:strCache>
                <c:ptCount val="1"/>
                <c:pt idx="0">
                  <c:v>EJECUTADO POR DIMENSION</c:v>
                </c:pt>
              </c:strCache>
            </c:strRef>
          </c:tx>
          <c:spPr>
            <a:solidFill>
              <a:schemeClr val="accent2"/>
            </a:solidFill>
            <a:ln>
              <a:noFill/>
            </a:ln>
            <a:effectLst/>
            <a:sp3d/>
          </c:spPr>
          <c:invertIfNegative val="0"/>
          <c:cat>
            <c:strRef>
              <c:f>(Hoja1!$D$3,Hoja1!$D$9,Hoja1!$D$14,Hoja1!$D$28,Hoja1!$D$31,Hoja1!$D$38,Hoja1!$D$41)</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(Hoja1!$F$3,Hoja1!$F$9,Hoja1!$F$14,Hoja1!$F$28,Hoja1!$F$31,Hoja1!$F$38,Hoja1!$F$41)</c:f>
              <c:numCache>
                <c:formatCode>0.00%</c:formatCode>
                <c:ptCount val="7"/>
                <c:pt idx="0">
                  <c:v>9.6200000000000008E-2</c:v>
                </c:pt>
                <c:pt idx="1">
                  <c:v>6.9999999999999993E-2</c:v>
                </c:pt>
                <c:pt idx="2">
                  <c:v>0.16150000000000003</c:v>
                </c:pt>
                <c:pt idx="3">
                  <c:v>0.04</c:v>
                </c:pt>
                <c:pt idx="4">
                  <c:v>8.4000000000000005E-2</c:v>
                </c:pt>
                <c:pt idx="5">
                  <c:v>6.7000000000000004E-2</c:v>
                </c:pt>
                <c:pt idx="6">
                  <c:v>0.19500000000000001</c:v>
                </c:pt>
              </c:numCache>
            </c:numRef>
          </c:val>
          <c:extLst>
            <c:ext xmlns:c16="http://schemas.microsoft.com/office/drawing/2014/chart" uri="{C3380CC4-5D6E-409C-BE32-E72D297353CC}">
              <c16:uniqueId val="{00000001-33F2-4F9B-8161-18552F93A148}"/>
            </c:ext>
          </c:extLst>
        </c:ser>
        <c:dLbls>
          <c:showLegendKey val="0"/>
          <c:showVal val="0"/>
          <c:showCatName val="0"/>
          <c:showSerName val="0"/>
          <c:showPercent val="0"/>
          <c:showBubbleSize val="0"/>
        </c:dLbls>
        <c:gapWidth val="150"/>
        <c:shape val="box"/>
        <c:axId val="520349320"/>
        <c:axId val="520349648"/>
        <c:axId val="0"/>
      </c:bar3DChart>
      <c:catAx>
        <c:axId val="5203493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0349648"/>
        <c:crosses val="autoZero"/>
        <c:auto val="1"/>
        <c:lblAlgn val="ctr"/>
        <c:lblOffset val="100"/>
        <c:noMultiLvlLbl val="0"/>
      </c:catAx>
      <c:valAx>
        <c:axId val="520349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0349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PARTICIPACION DE AVANCE POR DIMENSIÓN</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Hoja1!$F$2</c:f>
              <c:strCache>
                <c:ptCount val="1"/>
                <c:pt idx="0">
                  <c:v>EJECUTADO POR DIMENSION</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0-56DF-416F-B073-90CD305BAF2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6DF-416F-B073-90CD305BAF2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56DF-416F-B073-90CD305BAF2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6DF-416F-B073-90CD305BAF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56DF-416F-B073-90CD305BAF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6DF-416F-B073-90CD305BAF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56DF-416F-B073-90CD305BAF2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0-56DF-416F-B073-90CD305BAF2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1-56DF-416F-B073-90CD305BAF2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2-56DF-416F-B073-90CD305BAF2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3-56DF-416F-B073-90CD305BAF2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4-56DF-416F-B073-90CD305BAF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5-56DF-416F-B073-90CD305BAF2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outEnd"/>
              <c:showLegendKey val="0"/>
              <c:showVal val="0"/>
              <c:showCatName val="1"/>
              <c:showSerName val="0"/>
              <c:showPercent val="0"/>
              <c:showBubbleSize val="0"/>
              <c:extLst>
                <c:ext xmlns:c16="http://schemas.microsoft.com/office/drawing/2014/chart" uri="{C3380CC4-5D6E-409C-BE32-E72D297353CC}">
                  <c16:uniqueId val="{00000006-56DF-416F-B073-90CD305BAF2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(Hoja1!$D$3,Hoja1!$D$9,Hoja1!$D$14,Hoja1!$D$28,Hoja1!$D$31,Hoja1!$D$38,Hoja1!$D$41)</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(Hoja1!$F$3,Hoja1!$F$9,Hoja1!$F$14,Hoja1!$F$28,Hoja1!$F$31,Hoja1!$F$38,Hoja1!$F$41)</c:f>
              <c:numCache>
                <c:formatCode>0.00%</c:formatCode>
                <c:ptCount val="7"/>
                <c:pt idx="0">
                  <c:v>9.6200000000000008E-2</c:v>
                </c:pt>
                <c:pt idx="1">
                  <c:v>6.9999999999999993E-2</c:v>
                </c:pt>
                <c:pt idx="2">
                  <c:v>0.16150000000000003</c:v>
                </c:pt>
                <c:pt idx="3">
                  <c:v>0.04</c:v>
                </c:pt>
                <c:pt idx="4">
                  <c:v>8.4000000000000005E-2</c:v>
                </c:pt>
                <c:pt idx="5">
                  <c:v>6.7000000000000004E-2</c:v>
                </c:pt>
                <c:pt idx="6">
                  <c:v>0.19500000000000001</c:v>
                </c:pt>
              </c:numCache>
            </c:numRef>
          </c:val>
          <c:extLst>
            <c:ext xmlns:c16="http://schemas.microsoft.com/office/drawing/2014/chart" uri="{C3380CC4-5D6E-409C-BE32-E72D297353CC}">
              <c16:uniqueId val="{00000001-33F2-4F9B-8161-18552F93A14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s-CO" sz="1600" b="1">
                <a:latin typeface="Arial" panose="020B0604020202020204" pitchFamily="34" charset="0"/>
                <a:cs typeface="Arial" panose="020B0604020202020204" pitchFamily="34" charset="0"/>
              </a:rPr>
              <a:t>DIMENSION</a:t>
            </a:r>
            <a:r>
              <a:rPr lang="es-CO" sz="1600" b="1" baseline="0">
                <a:latin typeface="Arial" panose="020B0604020202020204" pitchFamily="34" charset="0"/>
                <a:cs typeface="Arial" panose="020B0604020202020204" pitchFamily="34" charset="0"/>
              </a:rPr>
              <a:t> TALENTO HUMANO</a:t>
            </a:r>
            <a:endParaRPr lang="es-CO" sz="1600" b="1">
              <a:latin typeface="Arial" panose="020B0604020202020204" pitchFamily="34" charset="0"/>
              <a:cs typeface="Arial" panose="020B0604020202020204" pitchFamily="34" charset="0"/>
            </a:endParaRPr>
          </a:p>
        </c:rich>
      </c:tx>
      <c:layout>
        <c:manualLayout>
          <c:xMode val="edge"/>
          <c:yMode val="edge"/>
          <c:x val="0.37872374910554962"/>
          <c:y val="1.9331453886427707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94299958210689E-2"/>
          <c:y val="0.14306696560231622"/>
          <c:w val="0.91263240494379028"/>
          <c:h val="0.74617446046628033"/>
        </c:manualLayout>
      </c:layout>
      <c:bar3DChart>
        <c:barDir val="bar"/>
        <c:grouping val="clustered"/>
        <c:varyColors val="0"/>
        <c:ser>
          <c:idx val="1"/>
          <c:order val="0"/>
          <c:tx>
            <c:strRef>
              <c:f>Hoja1!$H$2</c:f>
              <c:strCache>
                <c:ptCount val="1"/>
                <c:pt idx="0">
                  <c:v>EJECUTADO</c:v>
                </c:pt>
              </c:strCache>
            </c:strRef>
          </c:tx>
          <c:spPr>
            <a:solidFill>
              <a:schemeClr val="accent2"/>
            </a:solidFill>
            <a:ln>
              <a:noFill/>
            </a:ln>
            <a:effectLst/>
            <a:sp3d/>
          </c:spPr>
          <c:invertIfNegative val="0"/>
          <c:cat>
            <c:numRef>
              <c:f>Hoja1!$A$3:$A$7</c:f>
              <c:numCache>
                <c:formatCode>General</c:formatCode>
                <c:ptCount val="5"/>
                <c:pt idx="0">
                  <c:v>1</c:v>
                </c:pt>
                <c:pt idx="1">
                  <c:v>2</c:v>
                </c:pt>
                <c:pt idx="2">
                  <c:v>3</c:v>
                </c:pt>
                <c:pt idx="3">
                  <c:v>4</c:v>
                </c:pt>
                <c:pt idx="4">
                  <c:v>5</c:v>
                </c:pt>
              </c:numCache>
            </c:numRef>
          </c:cat>
          <c:val>
            <c:numRef>
              <c:f>Hoja1!$H$3:$H$7</c:f>
              <c:numCache>
                <c:formatCode>0.00%</c:formatCode>
                <c:ptCount val="5"/>
                <c:pt idx="0">
                  <c:v>0.03</c:v>
                </c:pt>
                <c:pt idx="1">
                  <c:v>3.6000000000000004E-2</c:v>
                </c:pt>
                <c:pt idx="2">
                  <c:v>0.03</c:v>
                </c:pt>
                <c:pt idx="3">
                  <c:v>2.0000000000000001E-4</c:v>
                </c:pt>
                <c:pt idx="4">
                  <c:v>0</c:v>
                </c:pt>
              </c:numCache>
            </c:numRef>
          </c:val>
          <c:extLst>
            <c:ext xmlns:c16="http://schemas.microsoft.com/office/drawing/2014/chart" uri="{C3380CC4-5D6E-409C-BE32-E72D297353CC}">
              <c16:uniqueId val="{00000001-0151-44EA-8E35-07B4E1FF7650}"/>
            </c:ext>
          </c:extLst>
        </c:ser>
        <c:ser>
          <c:idx val="0"/>
          <c:order val="1"/>
          <c:tx>
            <c:strRef>
              <c:f>Hoja1!$G$2</c:f>
              <c:strCache>
                <c:ptCount val="1"/>
                <c:pt idx="0">
                  <c:v>PLANEADO</c:v>
                </c:pt>
              </c:strCache>
            </c:strRef>
          </c:tx>
          <c:spPr>
            <a:solidFill>
              <a:schemeClr val="accent1"/>
            </a:solidFill>
            <a:ln>
              <a:noFill/>
            </a:ln>
            <a:effectLst/>
            <a:sp3d/>
          </c:spPr>
          <c:invertIfNegative val="0"/>
          <c:cat>
            <c:numRef>
              <c:f>Hoja1!$A$3:$A$7</c:f>
              <c:numCache>
                <c:formatCode>General</c:formatCode>
                <c:ptCount val="5"/>
                <c:pt idx="0">
                  <c:v>1</c:v>
                </c:pt>
                <c:pt idx="1">
                  <c:v>2</c:v>
                </c:pt>
                <c:pt idx="2">
                  <c:v>3</c:v>
                </c:pt>
                <c:pt idx="3">
                  <c:v>4</c:v>
                </c:pt>
                <c:pt idx="4">
                  <c:v>5</c:v>
                </c:pt>
              </c:numCache>
            </c:numRef>
          </c:cat>
          <c:val>
            <c:numRef>
              <c:f>Hoja1!$G$3:$G$7</c:f>
              <c:numCache>
                <c:formatCode>0.00%</c:formatCode>
                <c:ptCount val="5"/>
                <c:pt idx="0">
                  <c:v>0.03</c:v>
                </c:pt>
                <c:pt idx="1">
                  <c:v>0.04</c:v>
                </c:pt>
                <c:pt idx="2">
                  <c:v>0.03</c:v>
                </c:pt>
                <c:pt idx="3">
                  <c:v>0.02</c:v>
                </c:pt>
                <c:pt idx="4">
                  <c:v>0.03</c:v>
                </c:pt>
              </c:numCache>
            </c:numRef>
          </c:val>
          <c:extLst>
            <c:ext xmlns:c16="http://schemas.microsoft.com/office/drawing/2014/chart" uri="{C3380CC4-5D6E-409C-BE32-E72D297353CC}">
              <c16:uniqueId val="{00000000-0151-44EA-8E35-07B4E1FF7650}"/>
            </c:ext>
          </c:extLst>
        </c:ser>
        <c:dLbls>
          <c:showLegendKey val="0"/>
          <c:showVal val="0"/>
          <c:showCatName val="0"/>
          <c:showSerName val="0"/>
          <c:showPercent val="0"/>
          <c:showBubbleSize val="0"/>
        </c:dLbls>
        <c:gapWidth val="150"/>
        <c:shape val="box"/>
        <c:axId val="376874512"/>
        <c:axId val="376875824"/>
        <c:axId val="0"/>
      </c:bar3DChart>
      <c:catAx>
        <c:axId val="376874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mn-lt"/>
                    <a:ea typeface="+mn-ea"/>
                    <a:cs typeface="+mn-cs"/>
                  </a:defRPr>
                </a:pPr>
                <a:r>
                  <a:rPr lang="en-US" sz="1400"/>
                  <a:t>ACTIIVIDADES POR DIMENSION</a:t>
                </a:r>
              </a:p>
            </c:rich>
          </c:tx>
          <c:layout>
            <c:manualLayout>
              <c:xMode val="edge"/>
              <c:yMode val="edge"/>
              <c:x val="1.0307508802385311E-2"/>
              <c:y val="0.38229675177030581"/>
            </c:manualLayout>
          </c:layout>
          <c:overlay val="0"/>
          <c:spPr>
            <a:noFill/>
            <a:ln>
              <a:noFill/>
            </a:ln>
            <a:effectLst/>
          </c:spPr>
          <c:txPr>
            <a:bodyPr rot="-5400000" spcFirstLastPara="1" vertOverflow="ellipsis" vert="horz" wrap="square" anchor="ctr" anchorCtr="1"/>
            <a:lstStyle/>
            <a:p>
              <a:pPr>
                <a:defRPr sz="1400" b="0" i="0" u="none" strike="noStrike" kern="1200" cap="all"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cap="none" spc="0" normalizeH="0" baseline="0">
                <a:solidFill>
                  <a:schemeClr val="tx1"/>
                </a:solidFill>
                <a:latin typeface="+mn-lt"/>
                <a:ea typeface="+mn-ea"/>
                <a:cs typeface="+mn-cs"/>
              </a:defRPr>
            </a:pPr>
            <a:endParaRPr lang="es-CO"/>
          </a:p>
        </c:txPr>
        <c:crossAx val="376875824"/>
        <c:crosses val="autoZero"/>
        <c:auto val="1"/>
        <c:lblAlgn val="ctr"/>
        <c:lblOffset val="100"/>
        <c:noMultiLvlLbl val="0"/>
      </c:catAx>
      <c:valAx>
        <c:axId val="37687582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376874512"/>
        <c:crosses val="autoZero"/>
        <c:crossBetween val="between"/>
      </c:valAx>
      <c:spPr>
        <a:noFill/>
        <a:ln>
          <a:noFill/>
        </a:ln>
        <a:effectLst/>
      </c:spPr>
    </c:plotArea>
    <c:legend>
      <c:legendPos val="t"/>
      <c:layout>
        <c:manualLayout>
          <c:xMode val="edge"/>
          <c:yMode val="edge"/>
          <c:x val="0.42059150976249493"/>
          <c:y val="6.913616849238588E-2"/>
          <c:w val="0.19313246518516292"/>
          <c:h val="3.34206084875087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s-CO" sz="1600" b="1"/>
              <a:t>DIMENSION DE DIRECCIONAMIENTO ESTRATÉGICO Y PLANEACIÓN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478249939396124E-2"/>
          <c:y val="0.11202152614591121"/>
          <c:w val="0.86007021072194934"/>
          <c:h val="0.81899444660835596"/>
        </c:manualLayout>
      </c:layout>
      <c:bar3DChart>
        <c:barDir val="bar"/>
        <c:grouping val="clustered"/>
        <c:varyColors val="0"/>
        <c:ser>
          <c:idx val="1"/>
          <c:order val="0"/>
          <c:tx>
            <c:strRef>
              <c:f>Hoja1!$H$2</c:f>
              <c:strCache>
                <c:ptCount val="1"/>
                <c:pt idx="0">
                  <c:v>EJECUTADO</c:v>
                </c:pt>
              </c:strCache>
            </c:strRef>
          </c:tx>
          <c:spPr>
            <a:solidFill>
              <a:srgbClr val="FF0000"/>
            </a:solidFill>
            <a:ln>
              <a:noFill/>
            </a:ln>
            <a:effectLst/>
            <a:sp3d/>
          </c:spPr>
          <c:invertIfNegative val="0"/>
          <c:dLbls>
            <c:delete val="1"/>
          </c:dLbls>
          <c:cat>
            <c:numRef>
              <c:f>Hoja1!$A$9:$A$12</c:f>
              <c:numCache>
                <c:formatCode>General</c:formatCode>
                <c:ptCount val="4"/>
                <c:pt idx="0">
                  <c:v>6</c:v>
                </c:pt>
                <c:pt idx="1">
                  <c:v>7</c:v>
                </c:pt>
                <c:pt idx="2">
                  <c:v>8</c:v>
                </c:pt>
                <c:pt idx="3">
                  <c:v>9</c:v>
                </c:pt>
              </c:numCache>
            </c:numRef>
          </c:cat>
          <c:val>
            <c:numRef>
              <c:f>Hoja1!$H$9:$H$12</c:f>
              <c:numCache>
                <c:formatCode>0.00%</c:formatCode>
                <c:ptCount val="4"/>
                <c:pt idx="0">
                  <c:v>0.01</c:v>
                </c:pt>
                <c:pt idx="1">
                  <c:v>0.03</c:v>
                </c:pt>
                <c:pt idx="2">
                  <c:v>0.02</c:v>
                </c:pt>
                <c:pt idx="3">
                  <c:v>0.01</c:v>
                </c:pt>
              </c:numCache>
            </c:numRef>
          </c:val>
          <c:extLst>
            <c:ext xmlns:c16="http://schemas.microsoft.com/office/drawing/2014/chart" uri="{C3380CC4-5D6E-409C-BE32-E72D297353CC}">
              <c16:uniqueId val="{00000001-08F9-48B8-A74C-70970F0E275F}"/>
            </c:ext>
          </c:extLst>
        </c:ser>
        <c:ser>
          <c:idx val="0"/>
          <c:order val="1"/>
          <c:tx>
            <c:strRef>
              <c:f>Hoja1!$G$2</c:f>
              <c:strCache>
                <c:ptCount val="1"/>
                <c:pt idx="0">
                  <c:v>PLANEADO</c:v>
                </c:pt>
              </c:strCache>
            </c:strRef>
          </c:tx>
          <c:spPr>
            <a:solidFill>
              <a:schemeClr val="tx2">
                <a:lumMod val="75000"/>
              </a:schemeClr>
            </a:solidFill>
            <a:ln>
              <a:noFill/>
            </a:ln>
            <a:effectLst/>
            <a:sp3d/>
          </c:spPr>
          <c:invertIfNegative val="0"/>
          <c:dLbls>
            <c:delete val="1"/>
          </c:dLbls>
          <c:cat>
            <c:numRef>
              <c:f>Hoja1!$A$9:$A$12</c:f>
              <c:numCache>
                <c:formatCode>General</c:formatCode>
                <c:ptCount val="4"/>
                <c:pt idx="0">
                  <c:v>6</c:v>
                </c:pt>
                <c:pt idx="1">
                  <c:v>7</c:v>
                </c:pt>
                <c:pt idx="2">
                  <c:v>8</c:v>
                </c:pt>
                <c:pt idx="3">
                  <c:v>9</c:v>
                </c:pt>
              </c:numCache>
            </c:numRef>
          </c:cat>
          <c:val>
            <c:numRef>
              <c:f>Hoja1!$G$9:$G$12</c:f>
              <c:numCache>
                <c:formatCode>0.00%</c:formatCode>
                <c:ptCount val="4"/>
                <c:pt idx="0">
                  <c:v>0.01</c:v>
                </c:pt>
                <c:pt idx="1">
                  <c:v>0.04</c:v>
                </c:pt>
                <c:pt idx="2">
                  <c:v>0.04</c:v>
                </c:pt>
                <c:pt idx="3">
                  <c:v>0.01</c:v>
                </c:pt>
              </c:numCache>
            </c:numRef>
          </c:val>
          <c:extLst>
            <c:ext xmlns:c16="http://schemas.microsoft.com/office/drawing/2014/chart" uri="{C3380CC4-5D6E-409C-BE32-E72D297353CC}">
              <c16:uniqueId val="{00000000-08F9-48B8-A74C-70970F0E275F}"/>
            </c:ext>
          </c:extLst>
        </c:ser>
        <c:dLbls>
          <c:showLegendKey val="0"/>
          <c:showVal val="1"/>
          <c:showCatName val="0"/>
          <c:showSerName val="0"/>
          <c:showPercent val="0"/>
          <c:showBubbleSize val="0"/>
        </c:dLbls>
        <c:gapWidth val="150"/>
        <c:shape val="box"/>
        <c:axId val="445556752"/>
        <c:axId val="445554784"/>
        <c:axId val="0"/>
      </c:bar3DChart>
      <c:catAx>
        <c:axId val="44555675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s-CO" sz="1400"/>
                  <a:t>ACTIVIDADES POR DIIMENSION</a:t>
                </a:r>
              </a:p>
            </c:rich>
          </c:tx>
          <c:layout>
            <c:manualLayout>
              <c:xMode val="edge"/>
              <c:yMode val="edge"/>
              <c:x val="3.0465617396457159E-2"/>
              <c:y val="0.3198385265920193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b="1"/>
              <a:t>DIMENSION GESTIÓN CON VALORES PARA RESULTADOS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0633063683461E-2"/>
          <c:y val="0.11403490718020146"/>
          <c:w val="0.84441456648021618"/>
          <c:h val="0.7585861979720061"/>
        </c:manualLayout>
      </c:layout>
      <c:bar3DChart>
        <c:barDir val="col"/>
        <c:grouping val="clustered"/>
        <c:varyColors val="0"/>
        <c:ser>
          <c:idx val="0"/>
          <c:order val="0"/>
          <c:tx>
            <c:strRef>
              <c:f>Hoja1!$G$2</c:f>
              <c:strCache>
                <c:ptCount val="1"/>
                <c:pt idx="0">
                  <c:v>PLANEADO</c:v>
                </c:pt>
              </c:strCache>
            </c:strRef>
          </c:tx>
          <c:spPr>
            <a:solidFill>
              <a:schemeClr val="accent6">
                <a:lumMod val="75000"/>
              </a:schemeClr>
            </a:solidFill>
            <a:ln>
              <a:noFill/>
            </a:ln>
            <a:effectLst/>
            <a:sp3d/>
          </c:spPr>
          <c:invertIfNegative val="0"/>
          <c:cat>
            <c:numRef>
              <c:f>Hoja1!$A$14:$A$26</c:f>
              <c:numCache>
                <c:formatCode>General</c:formatCode>
                <c:ptCount val="13"/>
                <c:pt idx="0">
                  <c:v>10</c:v>
                </c:pt>
                <c:pt idx="1">
                  <c:v>11</c:v>
                </c:pt>
                <c:pt idx="2">
                  <c:v>12</c:v>
                </c:pt>
                <c:pt idx="3">
                  <c:v>13</c:v>
                </c:pt>
                <c:pt idx="4">
                  <c:v>14</c:v>
                </c:pt>
                <c:pt idx="5">
                  <c:v>15</c:v>
                </c:pt>
                <c:pt idx="6">
                  <c:v>16</c:v>
                </c:pt>
                <c:pt idx="7">
                  <c:v>17</c:v>
                </c:pt>
                <c:pt idx="8">
                  <c:v>18</c:v>
                </c:pt>
                <c:pt idx="9">
                  <c:v>19</c:v>
                </c:pt>
                <c:pt idx="10">
                  <c:v>20</c:v>
                </c:pt>
                <c:pt idx="11">
                  <c:v>21</c:v>
                </c:pt>
                <c:pt idx="12">
                  <c:v>22</c:v>
                </c:pt>
              </c:numCache>
            </c:numRef>
          </c:cat>
          <c:val>
            <c:numRef>
              <c:f>Hoja1!$G$14:$G$26</c:f>
              <c:numCache>
                <c:formatCode>0.00%</c:formatCode>
                <c:ptCount val="13"/>
                <c:pt idx="0">
                  <c:v>0.01</c:v>
                </c:pt>
                <c:pt idx="1">
                  <c:v>0.01</c:v>
                </c:pt>
                <c:pt idx="2">
                  <c:v>3.0000000000000002E-2</c:v>
                </c:pt>
                <c:pt idx="3">
                  <c:v>0.03</c:v>
                </c:pt>
                <c:pt idx="4">
                  <c:v>0.03</c:v>
                </c:pt>
                <c:pt idx="5">
                  <c:v>0.03</c:v>
                </c:pt>
                <c:pt idx="6">
                  <c:v>0.02</c:v>
                </c:pt>
                <c:pt idx="7">
                  <c:v>0.01</c:v>
                </c:pt>
                <c:pt idx="8">
                  <c:v>0.01</c:v>
                </c:pt>
                <c:pt idx="9">
                  <c:v>4.0000000000000008E-2</c:v>
                </c:pt>
                <c:pt idx="10">
                  <c:v>0.01</c:v>
                </c:pt>
                <c:pt idx="11">
                  <c:v>0.01</c:v>
                </c:pt>
                <c:pt idx="12">
                  <c:v>0.01</c:v>
                </c:pt>
              </c:numCache>
            </c:numRef>
          </c:val>
          <c:shape val="cylinder"/>
          <c:extLst>
            <c:ext xmlns:c16="http://schemas.microsoft.com/office/drawing/2014/chart" uri="{C3380CC4-5D6E-409C-BE32-E72D297353CC}">
              <c16:uniqueId val="{00000000-C6D9-4016-A39B-F516C671E425}"/>
            </c:ext>
          </c:extLst>
        </c:ser>
        <c:ser>
          <c:idx val="1"/>
          <c:order val="1"/>
          <c:tx>
            <c:strRef>
              <c:f>Hoja1!$H$2</c:f>
              <c:strCache>
                <c:ptCount val="1"/>
                <c:pt idx="0">
                  <c:v>EJECUTADO</c:v>
                </c:pt>
              </c:strCache>
            </c:strRef>
          </c:tx>
          <c:spPr>
            <a:solidFill>
              <a:schemeClr val="accent6">
                <a:lumMod val="40000"/>
                <a:lumOff val="60000"/>
              </a:schemeClr>
            </a:solidFill>
            <a:ln>
              <a:noFill/>
            </a:ln>
            <a:effectLst/>
            <a:sp3d/>
          </c:spPr>
          <c:invertIfNegative val="0"/>
          <c:cat>
            <c:numRef>
              <c:f>Hoja1!$A$14:$A$26</c:f>
              <c:numCache>
                <c:formatCode>General</c:formatCode>
                <c:ptCount val="13"/>
                <c:pt idx="0">
                  <c:v>10</c:v>
                </c:pt>
                <c:pt idx="1">
                  <c:v>11</c:v>
                </c:pt>
                <c:pt idx="2">
                  <c:v>12</c:v>
                </c:pt>
                <c:pt idx="3">
                  <c:v>13</c:v>
                </c:pt>
                <c:pt idx="4">
                  <c:v>14</c:v>
                </c:pt>
                <c:pt idx="5">
                  <c:v>15</c:v>
                </c:pt>
                <c:pt idx="6">
                  <c:v>16</c:v>
                </c:pt>
                <c:pt idx="7">
                  <c:v>17</c:v>
                </c:pt>
                <c:pt idx="8">
                  <c:v>18</c:v>
                </c:pt>
                <c:pt idx="9">
                  <c:v>19</c:v>
                </c:pt>
                <c:pt idx="10">
                  <c:v>20</c:v>
                </c:pt>
                <c:pt idx="11">
                  <c:v>21</c:v>
                </c:pt>
                <c:pt idx="12">
                  <c:v>22</c:v>
                </c:pt>
              </c:numCache>
            </c:numRef>
          </c:cat>
          <c:val>
            <c:numRef>
              <c:f>Hoja1!$H$14:$H$26</c:f>
              <c:numCache>
                <c:formatCode>0.00%</c:formatCode>
                <c:ptCount val="13"/>
                <c:pt idx="0">
                  <c:v>5.0000000000000001E-3</c:v>
                </c:pt>
                <c:pt idx="1">
                  <c:v>0</c:v>
                </c:pt>
                <c:pt idx="2">
                  <c:v>0.03</c:v>
                </c:pt>
                <c:pt idx="3">
                  <c:v>0.02</c:v>
                </c:pt>
                <c:pt idx="4">
                  <c:v>2.5000000000000001E-2</c:v>
                </c:pt>
                <c:pt idx="5">
                  <c:v>0</c:v>
                </c:pt>
                <c:pt idx="6">
                  <c:v>1.4999999999999999E-2</c:v>
                </c:pt>
                <c:pt idx="7">
                  <c:v>2.5000000000000001E-3</c:v>
                </c:pt>
                <c:pt idx="8">
                  <c:v>6.0000000000000001E-3</c:v>
                </c:pt>
                <c:pt idx="9">
                  <c:v>2.8000000000000001E-2</c:v>
                </c:pt>
                <c:pt idx="10">
                  <c:v>0.01</c:v>
                </c:pt>
                <c:pt idx="11">
                  <c:v>0.01</c:v>
                </c:pt>
                <c:pt idx="12">
                  <c:v>0.01</c:v>
                </c:pt>
              </c:numCache>
            </c:numRef>
          </c:val>
          <c:shape val="cylinder"/>
          <c:extLst>
            <c:ext xmlns:c16="http://schemas.microsoft.com/office/drawing/2014/chart" uri="{C3380CC4-5D6E-409C-BE32-E72D297353CC}">
              <c16:uniqueId val="{00000001-C6D9-4016-A39B-F516C671E425}"/>
            </c:ext>
          </c:extLst>
        </c:ser>
        <c:dLbls>
          <c:showLegendKey val="0"/>
          <c:showVal val="0"/>
          <c:showCatName val="0"/>
          <c:showSerName val="0"/>
          <c:showPercent val="0"/>
          <c:showBubbleSize val="0"/>
        </c:dLbls>
        <c:gapWidth val="150"/>
        <c:shape val="box"/>
        <c:axId val="445556752"/>
        <c:axId val="445554784"/>
        <c:axId val="0"/>
      </c:bar3DChart>
      <c:catAx>
        <c:axId val="445556752"/>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s-CO"/>
                  <a:t>ACTIVIDADES POR DIMENSIÓN</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2">
          <a:lumMod val="50000"/>
        </a:schemeClr>
      </a:solidFill>
      <a:round/>
    </a:ln>
    <a:effectLst/>
  </c:spPr>
  <c:txPr>
    <a:bodyPr/>
    <a:lstStyle/>
    <a:p>
      <a:pPr>
        <a:defRPr sz="14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r>
              <a:rPr lang="es-CO" sz="1600" b="1">
                <a:latin typeface="Arial" panose="020B0604020202020204" pitchFamily="34" charset="0"/>
                <a:cs typeface="Arial" panose="020B0604020202020204" pitchFamily="34" charset="0"/>
              </a:rPr>
              <a:t>DIMENSION de Evaluación de resultados</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CO"/>
        </a:p>
      </c:txPr>
    </c:title>
    <c:autoTitleDeleted val="0"/>
    <c:view3D>
      <c:rotX val="10"/>
      <c:rotY val="0"/>
      <c:depthPercent val="100"/>
      <c:rAngAx val="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Hoja1!$G$2</c:f>
              <c:strCache>
                <c:ptCount val="1"/>
                <c:pt idx="0">
                  <c:v>PLANEADO</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cat>
            <c:numRef>
              <c:f>Hoja1!$A$28:$A$29</c:f>
              <c:numCache>
                <c:formatCode>General</c:formatCode>
                <c:ptCount val="2"/>
                <c:pt idx="0">
                  <c:v>23</c:v>
                </c:pt>
                <c:pt idx="1">
                  <c:v>24</c:v>
                </c:pt>
              </c:numCache>
            </c:numRef>
          </c:cat>
          <c:val>
            <c:numRef>
              <c:f>Hoja1!$G$28:$G$29</c:f>
              <c:numCache>
                <c:formatCode>0.00%</c:formatCode>
                <c:ptCount val="2"/>
                <c:pt idx="0">
                  <c:v>2.5000000000000001E-2</c:v>
                </c:pt>
                <c:pt idx="1">
                  <c:v>2.5000000000000001E-2</c:v>
                </c:pt>
              </c:numCache>
            </c:numRef>
          </c:val>
          <c:shape val="cylinder"/>
          <c:extLst>
            <c:ext xmlns:c16="http://schemas.microsoft.com/office/drawing/2014/chart" uri="{C3380CC4-5D6E-409C-BE32-E72D297353CC}">
              <c16:uniqueId val="{00000000-6C1D-4016-B79F-D5F2E84B5EAC}"/>
            </c:ext>
          </c:extLst>
        </c:ser>
        <c:ser>
          <c:idx val="1"/>
          <c:order val="1"/>
          <c:tx>
            <c:strRef>
              <c:f>Hoja1!$H$2</c:f>
              <c:strCache>
                <c:ptCount val="1"/>
                <c:pt idx="0">
                  <c:v>EJECUTADO</c:v>
                </c:pt>
              </c:strCache>
            </c:strRef>
          </c:tx>
          <c:spPr>
            <a:pattFill prst="ltDnDiag">
              <a:fgClr>
                <a:schemeClr val="accent3"/>
              </a:fgClr>
              <a:bgClr>
                <a:schemeClr val="accent3">
                  <a:lumMod val="20000"/>
                  <a:lumOff val="80000"/>
                </a:schemeClr>
              </a:bgClr>
            </a:pattFill>
            <a:ln>
              <a:solidFill>
                <a:schemeClr val="accent3"/>
              </a:solidFill>
            </a:ln>
            <a:effectLst/>
            <a:sp3d>
              <a:contourClr>
                <a:schemeClr val="accent3"/>
              </a:contourClr>
            </a:sp3d>
          </c:spPr>
          <c:invertIfNegative val="0"/>
          <c:cat>
            <c:numRef>
              <c:f>Hoja1!$A$28:$A$29</c:f>
              <c:numCache>
                <c:formatCode>General</c:formatCode>
                <c:ptCount val="2"/>
                <c:pt idx="0">
                  <c:v>23</c:v>
                </c:pt>
                <c:pt idx="1">
                  <c:v>24</c:v>
                </c:pt>
              </c:numCache>
            </c:numRef>
          </c:cat>
          <c:val>
            <c:numRef>
              <c:f>Hoja1!$H$28:$H$29</c:f>
              <c:numCache>
                <c:formatCode>0.00%</c:formatCode>
                <c:ptCount val="2"/>
                <c:pt idx="0">
                  <c:v>2.5000000000000001E-2</c:v>
                </c:pt>
                <c:pt idx="1">
                  <c:v>1.4999999999999999E-2</c:v>
                </c:pt>
              </c:numCache>
            </c:numRef>
          </c:val>
          <c:shape val="cylinder"/>
          <c:extLst>
            <c:ext xmlns:c16="http://schemas.microsoft.com/office/drawing/2014/chart" uri="{C3380CC4-5D6E-409C-BE32-E72D297353CC}">
              <c16:uniqueId val="{00000001-6C1D-4016-B79F-D5F2E84B5EAC}"/>
            </c:ext>
          </c:extLst>
        </c:ser>
        <c:dLbls>
          <c:showLegendKey val="0"/>
          <c:showVal val="0"/>
          <c:showCatName val="0"/>
          <c:showSerName val="0"/>
          <c:showPercent val="0"/>
          <c:showBubbleSize val="0"/>
        </c:dLbls>
        <c:gapWidth val="160"/>
        <c:gapDepth val="0"/>
        <c:shape val="box"/>
        <c:axId val="445556752"/>
        <c:axId val="445554784"/>
        <c:axId val="0"/>
      </c:bar3DChart>
      <c:catAx>
        <c:axId val="445556752"/>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l"/>
        <c:majorGridlines>
          <c:spPr>
            <a:ln>
              <a:solidFill>
                <a:schemeClr val="tx1">
                  <a:lumMod val="15000"/>
                  <a:lumOff val="85000"/>
                </a:schemeClr>
              </a:solidFill>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CO" sz="1800" b="1"/>
              <a:t>DIMENSION DE  INFORMACIÓN Y COMUNICACIÓN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Hoja1!$G$2</c:f>
              <c:strCache>
                <c:ptCount val="1"/>
                <c:pt idx="0">
                  <c:v>PLANEADO</c:v>
                </c:pt>
              </c:strCache>
            </c:strRef>
          </c:tx>
          <c:spPr>
            <a:solidFill>
              <a:srgbClr val="7030A0"/>
            </a:solidFill>
            <a:ln>
              <a:noFill/>
            </a:ln>
            <a:effectLst/>
            <a:sp3d/>
          </c:spPr>
          <c:invertIfNegative val="0"/>
          <c:cat>
            <c:numRef>
              <c:f>Hoja1!$A$31:$A$36</c:f>
              <c:numCache>
                <c:formatCode>General</c:formatCode>
                <c:ptCount val="6"/>
                <c:pt idx="0">
                  <c:v>25</c:v>
                </c:pt>
                <c:pt idx="1">
                  <c:v>26</c:v>
                </c:pt>
                <c:pt idx="2">
                  <c:v>27</c:v>
                </c:pt>
                <c:pt idx="3">
                  <c:v>28</c:v>
                </c:pt>
                <c:pt idx="4">
                  <c:v>29</c:v>
                </c:pt>
                <c:pt idx="5">
                  <c:v>30</c:v>
                </c:pt>
              </c:numCache>
            </c:numRef>
          </c:cat>
          <c:val>
            <c:numRef>
              <c:f>Hoja1!$G$31:$G$36</c:f>
              <c:numCache>
                <c:formatCode>0.00%</c:formatCode>
                <c:ptCount val="6"/>
                <c:pt idx="0">
                  <c:v>0.01</c:v>
                </c:pt>
                <c:pt idx="1">
                  <c:v>0.02</c:v>
                </c:pt>
                <c:pt idx="2">
                  <c:v>0.02</c:v>
                </c:pt>
                <c:pt idx="3">
                  <c:v>0.01</c:v>
                </c:pt>
                <c:pt idx="4">
                  <c:v>0.01</c:v>
                </c:pt>
                <c:pt idx="5">
                  <c:v>3.0000000000000002E-2</c:v>
                </c:pt>
              </c:numCache>
            </c:numRef>
          </c:val>
          <c:shape val="cone"/>
          <c:extLst>
            <c:ext xmlns:c16="http://schemas.microsoft.com/office/drawing/2014/chart" uri="{C3380CC4-5D6E-409C-BE32-E72D297353CC}">
              <c16:uniqueId val="{00000000-E62F-4B94-B9AC-CDA07E109A0F}"/>
            </c:ext>
          </c:extLst>
        </c:ser>
        <c:ser>
          <c:idx val="1"/>
          <c:order val="1"/>
          <c:tx>
            <c:strRef>
              <c:f>Hoja1!$H$2</c:f>
              <c:strCache>
                <c:ptCount val="1"/>
                <c:pt idx="0">
                  <c:v>EJECUTADO</c:v>
                </c:pt>
              </c:strCache>
            </c:strRef>
          </c:tx>
          <c:spPr>
            <a:solidFill>
              <a:srgbClr val="CC66FF"/>
            </a:solidFill>
            <a:ln>
              <a:noFill/>
            </a:ln>
            <a:effectLst/>
            <a:sp3d/>
          </c:spPr>
          <c:invertIfNegative val="0"/>
          <c:cat>
            <c:numRef>
              <c:f>Hoja1!$A$31:$A$36</c:f>
              <c:numCache>
                <c:formatCode>General</c:formatCode>
                <c:ptCount val="6"/>
                <c:pt idx="0">
                  <c:v>25</c:v>
                </c:pt>
                <c:pt idx="1">
                  <c:v>26</c:v>
                </c:pt>
                <c:pt idx="2">
                  <c:v>27</c:v>
                </c:pt>
                <c:pt idx="3">
                  <c:v>28</c:v>
                </c:pt>
                <c:pt idx="4">
                  <c:v>29</c:v>
                </c:pt>
                <c:pt idx="5">
                  <c:v>30</c:v>
                </c:pt>
              </c:numCache>
            </c:numRef>
          </c:cat>
          <c:val>
            <c:numRef>
              <c:f>Hoja1!$H$31:$H$36</c:f>
              <c:numCache>
                <c:formatCode>0.00%</c:formatCode>
                <c:ptCount val="6"/>
                <c:pt idx="0">
                  <c:v>0.01</c:v>
                </c:pt>
                <c:pt idx="1">
                  <c:v>1.2E-2</c:v>
                </c:pt>
                <c:pt idx="2">
                  <c:v>1.2E-2</c:v>
                </c:pt>
                <c:pt idx="3">
                  <c:v>0.01</c:v>
                </c:pt>
                <c:pt idx="4">
                  <c:v>0.01</c:v>
                </c:pt>
                <c:pt idx="5">
                  <c:v>0.03</c:v>
                </c:pt>
              </c:numCache>
            </c:numRef>
          </c:val>
          <c:shape val="pyramid"/>
          <c:extLst>
            <c:ext xmlns:c16="http://schemas.microsoft.com/office/drawing/2014/chart" uri="{C3380CC4-5D6E-409C-BE32-E72D297353CC}">
              <c16:uniqueId val="{00000001-E62F-4B94-B9AC-CDA07E109A0F}"/>
            </c:ext>
          </c:extLst>
        </c:ser>
        <c:dLbls>
          <c:showLegendKey val="0"/>
          <c:showVal val="0"/>
          <c:showCatName val="0"/>
          <c:showSerName val="0"/>
          <c:showPercent val="0"/>
          <c:showBubbleSize val="0"/>
        </c:dLbls>
        <c:gapWidth val="150"/>
        <c:shape val="box"/>
        <c:axId val="445556752"/>
        <c:axId val="445554784"/>
        <c:axId val="0"/>
      </c:bar3DChart>
      <c:catAx>
        <c:axId val="445556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r>
              <a:rPr lang="es-CO" sz="1600" b="1">
                <a:latin typeface="Arial" panose="020B0604020202020204" pitchFamily="34" charset="0"/>
                <a:cs typeface="Arial" panose="020B0604020202020204" pitchFamily="34" charset="0"/>
              </a:rPr>
              <a:t>DIMENSION de Gestión del Conocimiento e Innovación</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s-CO"/>
        </a:p>
      </c:txPr>
    </c:title>
    <c:autoTitleDeleted val="0"/>
    <c:view3D>
      <c:rotX val="10"/>
      <c:rotY val="0"/>
      <c:depthPercent val="100"/>
      <c:rAngAx val="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Hoja1!$G$2</c:f>
              <c:strCache>
                <c:ptCount val="1"/>
                <c:pt idx="0">
                  <c:v>PLANEADO</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cat>
            <c:numRef>
              <c:f>Hoja1!$A$38:$A$39</c:f>
              <c:numCache>
                <c:formatCode>General</c:formatCode>
                <c:ptCount val="2"/>
                <c:pt idx="0">
                  <c:v>31</c:v>
                </c:pt>
                <c:pt idx="1">
                  <c:v>32</c:v>
                </c:pt>
              </c:numCache>
            </c:numRef>
          </c:cat>
          <c:val>
            <c:numRef>
              <c:f>Hoja1!$G$38:$G$39</c:f>
              <c:numCache>
                <c:formatCode>0.00%</c:formatCode>
                <c:ptCount val="2"/>
                <c:pt idx="0">
                  <c:v>0.05</c:v>
                </c:pt>
                <c:pt idx="1">
                  <c:v>0.05</c:v>
                </c:pt>
              </c:numCache>
            </c:numRef>
          </c:val>
          <c:shape val="cone"/>
          <c:extLst>
            <c:ext xmlns:c16="http://schemas.microsoft.com/office/drawing/2014/chart" uri="{C3380CC4-5D6E-409C-BE32-E72D297353CC}">
              <c16:uniqueId val="{00000000-974C-4795-9079-87E460DF6DAE}"/>
            </c:ext>
          </c:extLst>
        </c:ser>
        <c:ser>
          <c:idx val="1"/>
          <c:order val="1"/>
          <c:tx>
            <c:strRef>
              <c:f>Hoja1!$H$2</c:f>
              <c:strCache>
                <c:ptCount val="1"/>
                <c:pt idx="0">
                  <c:v>EJECUTADO</c:v>
                </c:pt>
              </c:strCache>
            </c:strRef>
          </c:tx>
          <c:spPr>
            <a:pattFill prst="ltDnDiag">
              <a:fgClr>
                <a:schemeClr val="accent3"/>
              </a:fgClr>
              <a:bgClr>
                <a:schemeClr val="accent3">
                  <a:lumMod val="20000"/>
                  <a:lumOff val="80000"/>
                </a:schemeClr>
              </a:bgClr>
            </a:pattFill>
            <a:ln>
              <a:solidFill>
                <a:schemeClr val="accent3"/>
              </a:solidFill>
            </a:ln>
            <a:effectLst/>
            <a:sp3d>
              <a:contourClr>
                <a:schemeClr val="accent3"/>
              </a:contourClr>
            </a:sp3d>
          </c:spPr>
          <c:invertIfNegative val="0"/>
          <c:cat>
            <c:numRef>
              <c:f>Hoja1!$A$38:$A$39</c:f>
              <c:numCache>
                <c:formatCode>General</c:formatCode>
                <c:ptCount val="2"/>
                <c:pt idx="0">
                  <c:v>31</c:v>
                </c:pt>
                <c:pt idx="1">
                  <c:v>32</c:v>
                </c:pt>
              </c:numCache>
            </c:numRef>
          </c:cat>
          <c:val>
            <c:numRef>
              <c:f>Hoja1!$H$38:$H$39</c:f>
              <c:numCache>
                <c:formatCode>0.00%</c:formatCode>
                <c:ptCount val="2"/>
                <c:pt idx="0">
                  <c:v>2.5000000000000001E-2</c:v>
                </c:pt>
                <c:pt idx="1">
                  <c:v>4.2000000000000003E-2</c:v>
                </c:pt>
              </c:numCache>
            </c:numRef>
          </c:val>
          <c:shape val="cone"/>
          <c:extLst>
            <c:ext xmlns:c16="http://schemas.microsoft.com/office/drawing/2014/chart" uri="{C3380CC4-5D6E-409C-BE32-E72D297353CC}">
              <c16:uniqueId val="{00000002-974C-4795-9079-87E460DF6DAE}"/>
            </c:ext>
          </c:extLst>
        </c:ser>
        <c:dLbls>
          <c:showLegendKey val="0"/>
          <c:showVal val="0"/>
          <c:showCatName val="0"/>
          <c:showSerName val="0"/>
          <c:showPercent val="0"/>
          <c:showBubbleSize val="0"/>
        </c:dLbls>
        <c:gapWidth val="160"/>
        <c:gapDepth val="0"/>
        <c:shape val="box"/>
        <c:axId val="445556752"/>
        <c:axId val="445554784"/>
        <c:axId val="0"/>
      </c:bar3DChart>
      <c:catAx>
        <c:axId val="445556752"/>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5554784"/>
        <c:crosses val="autoZero"/>
        <c:auto val="1"/>
        <c:lblAlgn val="ctr"/>
        <c:lblOffset val="100"/>
        <c:noMultiLvlLbl val="0"/>
      </c:catAx>
      <c:valAx>
        <c:axId val="445554784"/>
        <c:scaling>
          <c:orientation val="minMax"/>
        </c:scaling>
        <c:delete val="0"/>
        <c:axPos val="l"/>
        <c:majorGridlines>
          <c:spPr>
            <a:ln>
              <a:solidFill>
                <a:schemeClr val="tx1">
                  <a:lumMod val="15000"/>
                  <a:lumOff val="85000"/>
                </a:schemeClr>
              </a:solidFill>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45556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238125</xdr:rowOff>
    </xdr:from>
    <xdr:ext cx="1524000" cy="1228374"/>
    <xdr:pic>
      <xdr:nvPicPr>
        <xdr:cNvPr id="2" name="Imagen 1">
          <a:extLst>
            <a:ext uri="{FF2B5EF4-FFF2-40B4-BE49-F238E27FC236}">
              <a16:creationId xmlns:a16="http://schemas.microsoft.com/office/drawing/2014/main" id="{44CFBF50-34A8-413B-B1D7-C0A216FAD71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2875" y="238125"/>
          <a:ext cx="1524000" cy="1228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552450</xdr:colOff>
      <xdr:row>2</xdr:row>
      <xdr:rowOff>128587</xdr:rowOff>
    </xdr:from>
    <xdr:to>
      <xdr:col>12</xdr:col>
      <xdr:colOff>552450</xdr:colOff>
      <xdr:row>13</xdr:row>
      <xdr:rowOff>90487</xdr:rowOff>
    </xdr:to>
    <xdr:graphicFrame macro="">
      <xdr:nvGraphicFramePr>
        <xdr:cNvPr id="5" name="Gráfico 4">
          <a:extLst>
            <a:ext uri="{FF2B5EF4-FFF2-40B4-BE49-F238E27FC236}">
              <a16:creationId xmlns:a16="http://schemas.microsoft.com/office/drawing/2014/main" id="{6E44DE69-ADF1-4034-B87D-5BD67D7FD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95250</xdr:colOff>
      <xdr:row>1</xdr:row>
      <xdr:rowOff>176212</xdr:rowOff>
    </xdr:from>
    <xdr:to>
      <xdr:col>27</xdr:col>
      <xdr:colOff>317501</xdr:colOff>
      <xdr:row>24</xdr:row>
      <xdr:rowOff>222250</xdr:rowOff>
    </xdr:to>
    <xdr:graphicFrame macro="">
      <xdr:nvGraphicFramePr>
        <xdr:cNvPr id="13" name="Gráfico 12">
          <a:extLst>
            <a:ext uri="{FF2B5EF4-FFF2-40B4-BE49-F238E27FC236}">
              <a16:creationId xmlns:a16="http://schemas.microsoft.com/office/drawing/2014/main" id="{F7F608DB-144D-41E9-B9EE-E067364E18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285750</xdr:colOff>
      <xdr:row>26</xdr:row>
      <xdr:rowOff>142875</xdr:rowOff>
    </xdr:from>
    <xdr:to>
      <xdr:col>27</xdr:col>
      <xdr:colOff>619125</xdr:colOff>
      <xdr:row>50</xdr:row>
      <xdr:rowOff>1</xdr:rowOff>
    </xdr:to>
    <xdr:graphicFrame macro="">
      <xdr:nvGraphicFramePr>
        <xdr:cNvPr id="15" name="Gráfico 14">
          <a:extLst>
            <a:ext uri="{FF2B5EF4-FFF2-40B4-BE49-F238E27FC236}">
              <a16:creationId xmlns:a16="http://schemas.microsoft.com/office/drawing/2014/main" id="{98E66CC0-B281-4162-8491-3D323A0397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447674</xdr:colOff>
      <xdr:row>50</xdr:row>
      <xdr:rowOff>133350</xdr:rowOff>
    </xdr:from>
    <xdr:to>
      <xdr:col>5</xdr:col>
      <xdr:colOff>762000</xdr:colOff>
      <xdr:row>79</xdr:row>
      <xdr:rowOff>190500</xdr:rowOff>
    </xdr:to>
    <xdr:graphicFrame macro="">
      <xdr:nvGraphicFramePr>
        <xdr:cNvPr id="2" name="Gráfico 1">
          <a:extLst>
            <a:ext uri="{FF2B5EF4-FFF2-40B4-BE49-F238E27FC236}">
              <a16:creationId xmlns:a16="http://schemas.microsoft.com/office/drawing/2014/main" id="{EA5A6469-3ACF-44D6-B1C9-FDE2CA9871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1263650</xdr:colOff>
      <xdr:row>50</xdr:row>
      <xdr:rowOff>150812</xdr:rowOff>
    </xdr:from>
    <xdr:to>
      <xdr:col>18</xdr:col>
      <xdr:colOff>400050</xdr:colOff>
      <xdr:row>79</xdr:row>
      <xdr:rowOff>190500</xdr:rowOff>
    </xdr:to>
    <xdr:graphicFrame macro="">
      <xdr:nvGraphicFramePr>
        <xdr:cNvPr id="3" name="Gráfico 2">
          <a:extLst>
            <a:ext uri="{FF2B5EF4-FFF2-40B4-BE49-F238E27FC236}">
              <a16:creationId xmlns:a16="http://schemas.microsoft.com/office/drawing/2014/main" id="{F49CFAA3-2DF7-4845-A8C3-291C2816C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438150</xdr:colOff>
      <xdr:row>81</xdr:row>
      <xdr:rowOff>76200</xdr:rowOff>
    </xdr:from>
    <xdr:to>
      <xdr:col>5</xdr:col>
      <xdr:colOff>781050</xdr:colOff>
      <xdr:row>110</xdr:row>
      <xdr:rowOff>39688</xdr:rowOff>
    </xdr:to>
    <xdr:graphicFrame macro="">
      <xdr:nvGraphicFramePr>
        <xdr:cNvPr id="6" name="Gráfico 5">
          <a:extLst>
            <a:ext uri="{FF2B5EF4-FFF2-40B4-BE49-F238E27FC236}">
              <a16:creationId xmlns:a16="http://schemas.microsoft.com/office/drawing/2014/main" id="{1597E9A2-066C-40E0-A7E8-4C90B0AA0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1314450</xdr:colOff>
      <xdr:row>80</xdr:row>
      <xdr:rowOff>247650</xdr:rowOff>
    </xdr:from>
    <xdr:to>
      <xdr:col>18</xdr:col>
      <xdr:colOff>450850</xdr:colOff>
      <xdr:row>110</xdr:row>
      <xdr:rowOff>20638</xdr:rowOff>
    </xdr:to>
    <xdr:graphicFrame macro="">
      <xdr:nvGraphicFramePr>
        <xdr:cNvPr id="7" name="Gráfico 6">
          <a:extLst>
            <a:ext uri="{FF2B5EF4-FFF2-40B4-BE49-F238E27FC236}">
              <a16:creationId xmlns:a16="http://schemas.microsoft.com/office/drawing/2014/main" id="{A48E3C4B-A96D-4C80-BB26-8ED50AFC0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400050</xdr:colOff>
      <xdr:row>111</xdr:row>
      <xdr:rowOff>0</xdr:rowOff>
    </xdr:from>
    <xdr:to>
      <xdr:col>5</xdr:col>
      <xdr:colOff>946150</xdr:colOff>
      <xdr:row>140</xdr:row>
      <xdr:rowOff>39688</xdr:rowOff>
    </xdr:to>
    <xdr:graphicFrame macro="">
      <xdr:nvGraphicFramePr>
        <xdr:cNvPr id="8" name="Gráfico 7">
          <a:extLst>
            <a:ext uri="{FF2B5EF4-FFF2-40B4-BE49-F238E27FC236}">
              <a16:creationId xmlns:a16="http://schemas.microsoft.com/office/drawing/2014/main" id="{9C629C6A-2720-47DF-82E1-977C8EA7C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1295400</xdr:colOff>
      <xdr:row>110</xdr:row>
      <xdr:rowOff>190500</xdr:rowOff>
    </xdr:from>
    <xdr:to>
      <xdr:col>18</xdr:col>
      <xdr:colOff>431800</xdr:colOff>
      <xdr:row>139</xdr:row>
      <xdr:rowOff>230188</xdr:rowOff>
    </xdr:to>
    <xdr:graphicFrame macro="">
      <xdr:nvGraphicFramePr>
        <xdr:cNvPr id="9" name="Gráfico 8">
          <a:extLst>
            <a:ext uri="{FF2B5EF4-FFF2-40B4-BE49-F238E27FC236}">
              <a16:creationId xmlns:a16="http://schemas.microsoft.com/office/drawing/2014/main" id="{E090E86F-ADE9-4613-BD4E-1F3152F8D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1200150</xdr:colOff>
      <xdr:row>140</xdr:row>
      <xdr:rowOff>247650</xdr:rowOff>
    </xdr:from>
    <xdr:to>
      <xdr:col>11</xdr:col>
      <xdr:colOff>565150</xdr:colOff>
      <xdr:row>170</xdr:row>
      <xdr:rowOff>20638</xdr:rowOff>
    </xdr:to>
    <xdr:graphicFrame macro="">
      <xdr:nvGraphicFramePr>
        <xdr:cNvPr id="10" name="Gráfico 9">
          <a:extLst>
            <a:ext uri="{FF2B5EF4-FFF2-40B4-BE49-F238E27FC236}">
              <a16:creationId xmlns:a16="http://schemas.microsoft.com/office/drawing/2014/main" id="{75F4FEAB-7FDC-4129-9BE7-ED6E4E997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35719</xdr:colOff>
      <xdr:row>0</xdr:row>
      <xdr:rowOff>83343</xdr:rowOff>
    </xdr:from>
    <xdr:to>
      <xdr:col>15</xdr:col>
      <xdr:colOff>714375</xdr:colOff>
      <xdr:row>26</xdr:row>
      <xdr:rowOff>78581</xdr:rowOff>
    </xdr:to>
    <xdr:graphicFrame macro="">
      <xdr:nvGraphicFramePr>
        <xdr:cNvPr id="5" name="Gráfico 4">
          <a:extLst>
            <a:ext uri="{FF2B5EF4-FFF2-40B4-BE49-F238E27FC236}">
              <a16:creationId xmlns:a16="http://schemas.microsoft.com/office/drawing/2014/main" id="{1823E585-E8A3-4AD7-B979-5C204CF388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4"/>
  <sheetViews>
    <sheetView tabSelected="1" zoomScale="30" zoomScaleNormal="30" zoomScaleSheetLayoutView="70" workbookViewId="0">
      <pane xSplit="9" ySplit="3" topLeftCell="Q4" activePane="bottomRight" state="frozen"/>
      <selection activeCell="C1" sqref="C1"/>
      <selection pane="topRight" activeCell="K1" sqref="K1"/>
      <selection pane="bottomLeft" activeCell="C4" sqref="C4"/>
      <selection pane="bottomRight" activeCell="V6" sqref="V6:V7"/>
    </sheetView>
  </sheetViews>
  <sheetFormatPr baseColWidth="10" defaultColWidth="25.42578125" defaultRowHeight="21" x14ac:dyDescent="0.35"/>
  <cols>
    <col min="1" max="1" width="25.42578125" style="2"/>
    <col min="3" max="3" width="33.85546875" hidden="1" customWidth="1"/>
    <col min="4" max="4" width="64.85546875" customWidth="1"/>
    <col min="5" max="5" width="29.42578125" customWidth="1"/>
    <col min="6" max="6" width="31.140625" style="1" customWidth="1"/>
    <col min="7" max="7" width="33.5703125" style="1" customWidth="1"/>
    <col min="8" max="8" width="25.42578125" style="237"/>
    <col min="9" max="9" width="25.42578125" style="9"/>
    <col min="10" max="18" width="25.42578125" style="9" customWidth="1"/>
    <col min="19" max="21" width="25.42578125" style="9"/>
    <col min="22" max="22" width="58.5703125" style="9" customWidth="1"/>
    <col min="23" max="23" width="25.7109375" style="9" customWidth="1"/>
    <col min="24" max="25" width="95.5703125" style="9" customWidth="1"/>
    <col min="26" max="26" width="25.7109375" style="9" customWidth="1"/>
    <col min="27" max="28" width="95.7109375" style="9" customWidth="1"/>
    <col min="29" max="29" width="25.7109375" style="9" customWidth="1"/>
    <col min="30" max="31" width="95.7109375" style="9" customWidth="1"/>
    <col min="32" max="32" width="25.7109375" style="9" customWidth="1"/>
    <col min="33" max="33" width="100.7109375" style="9" customWidth="1"/>
    <col min="34" max="34" width="48.7109375" style="9" customWidth="1"/>
    <col min="35" max="35" width="25.7109375" style="9" customWidth="1"/>
    <col min="36" max="36" width="100.7109375" style="9" customWidth="1"/>
    <col min="37" max="37" width="50" style="9" customWidth="1"/>
    <col min="38" max="38" width="25.7109375" style="9" customWidth="1"/>
    <col min="39" max="39" width="100.7109375" style="9" customWidth="1"/>
    <col min="40" max="40" width="52.140625" style="9" customWidth="1"/>
    <col min="41" max="41" width="25.7109375" style="9" customWidth="1"/>
    <col min="42" max="42" width="100.7109375" style="9" customWidth="1"/>
    <col min="43" max="43" width="95.7109375" style="9" hidden="1" customWidth="1"/>
    <col min="44" max="44" width="25.7109375" style="9" customWidth="1"/>
    <col min="45" max="45" width="100.7109375" style="9" customWidth="1"/>
    <col min="46" max="46" width="47.42578125" style="9" customWidth="1"/>
    <col min="47" max="50" width="25.42578125" style="9"/>
  </cols>
  <sheetData>
    <row r="1" spans="1:46" ht="141" customHeight="1" thickBot="1" x14ac:dyDescent="0.3">
      <c r="A1" s="8" t="s">
        <v>240</v>
      </c>
      <c r="B1" s="8"/>
      <c r="C1" s="8"/>
      <c r="D1" s="8"/>
      <c r="E1" s="8"/>
      <c r="F1" s="8"/>
      <c r="G1" s="8"/>
      <c r="H1" s="222"/>
      <c r="I1" s="222"/>
      <c r="J1" s="222"/>
      <c r="K1" s="222"/>
      <c r="L1" s="222"/>
      <c r="M1" s="222"/>
      <c r="N1" s="222"/>
      <c r="O1" s="222"/>
      <c r="P1" s="222"/>
      <c r="Q1" s="222"/>
      <c r="R1" s="222"/>
    </row>
    <row r="2" spans="1:46" ht="59.25" customHeight="1" thickBot="1" x14ac:dyDescent="0.3">
      <c r="A2" s="211" t="s">
        <v>16</v>
      </c>
      <c r="B2" s="212"/>
      <c r="C2" s="212"/>
      <c r="D2" s="212"/>
      <c r="E2" s="212"/>
      <c r="F2" s="212"/>
      <c r="G2" s="212"/>
      <c r="H2" s="212"/>
      <c r="I2" s="212"/>
      <c r="J2" s="212"/>
      <c r="K2" s="212"/>
      <c r="L2" s="212"/>
      <c r="M2" s="212"/>
      <c r="N2" s="212"/>
      <c r="O2" s="212"/>
      <c r="P2" s="212"/>
      <c r="Q2" s="212"/>
      <c r="R2" s="212"/>
      <c r="S2" s="212"/>
      <c r="T2" s="212"/>
      <c r="U2" s="212"/>
      <c r="V2" s="213" t="s">
        <v>322</v>
      </c>
      <c r="W2" s="99" t="s">
        <v>108</v>
      </c>
      <c r="X2" s="100"/>
      <c r="Y2" s="101"/>
      <c r="Z2" s="102" t="s">
        <v>110</v>
      </c>
      <c r="AA2" s="103"/>
      <c r="AB2" s="104"/>
      <c r="AC2" s="105" t="s">
        <v>126</v>
      </c>
      <c r="AD2" s="106"/>
      <c r="AE2" s="107"/>
      <c r="AF2" s="105" t="s">
        <v>157</v>
      </c>
      <c r="AG2" s="106"/>
      <c r="AH2" s="107"/>
      <c r="AI2" s="105" t="s">
        <v>184</v>
      </c>
      <c r="AJ2" s="106"/>
      <c r="AK2" s="107"/>
      <c r="AL2" s="105" t="s">
        <v>233</v>
      </c>
      <c r="AM2" s="106"/>
      <c r="AN2" s="107"/>
      <c r="AO2" s="105" t="s">
        <v>274</v>
      </c>
      <c r="AP2" s="106"/>
      <c r="AQ2" s="107"/>
      <c r="AR2" s="105" t="s">
        <v>303</v>
      </c>
      <c r="AS2" s="106"/>
      <c r="AT2" s="107"/>
    </row>
    <row r="3" spans="1:46" ht="99" customHeight="1" thickBot="1" x14ac:dyDescent="0.3">
      <c r="A3" s="214" t="s">
        <v>106</v>
      </c>
      <c r="B3" s="215" t="s">
        <v>181</v>
      </c>
      <c r="C3" s="215" t="s">
        <v>105</v>
      </c>
      <c r="D3" s="215" t="s">
        <v>104</v>
      </c>
      <c r="E3" s="215" t="s">
        <v>103</v>
      </c>
      <c r="F3" s="215" t="s">
        <v>209</v>
      </c>
      <c r="G3" s="215" t="s">
        <v>210</v>
      </c>
      <c r="H3" s="216" t="s">
        <v>102</v>
      </c>
      <c r="I3" s="217"/>
      <c r="J3" s="218">
        <v>43831</v>
      </c>
      <c r="K3" s="219">
        <v>43862</v>
      </c>
      <c r="L3" s="219">
        <v>43891</v>
      </c>
      <c r="M3" s="219">
        <v>43922</v>
      </c>
      <c r="N3" s="219">
        <v>43952</v>
      </c>
      <c r="O3" s="219">
        <v>43983</v>
      </c>
      <c r="P3" s="219">
        <v>44013</v>
      </c>
      <c r="Q3" s="219">
        <v>44044</v>
      </c>
      <c r="R3" s="219">
        <v>44075</v>
      </c>
      <c r="S3" s="219">
        <v>44105</v>
      </c>
      <c r="T3" s="219">
        <v>44136</v>
      </c>
      <c r="U3" s="220">
        <v>44166</v>
      </c>
      <c r="V3" s="221" t="s">
        <v>101</v>
      </c>
      <c r="W3" s="16" t="s">
        <v>109</v>
      </c>
      <c r="X3" s="17" t="s">
        <v>100</v>
      </c>
      <c r="Y3" s="18" t="s">
        <v>99</v>
      </c>
      <c r="Z3" s="19" t="s">
        <v>109</v>
      </c>
      <c r="AA3" s="20" t="s">
        <v>100</v>
      </c>
      <c r="AB3" s="21" t="s">
        <v>99</v>
      </c>
      <c r="AC3" s="13" t="s">
        <v>109</v>
      </c>
      <c r="AD3" s="14" t="s">
        <v>100</v>
      </c>
      <c r="AE3" s="15" t="s">
        <v>99</v>
      </c>
      <c r="AF3" s="19" t="s">
        <v>109</v>
      </c>
      <c r="AG3" s="20" t="s">
        <v>100</v>
      </c>
      <c r="AH3" s="21" t="s">
        <v>99</v>
      </c>
      <c r="AI3" s="201" t="s">
        <v>109</v>
      </c>
      <c r="AJ3" s="202" t="s">
        <v>100</v>
      </c>
      <c r="AK3" s="208" t="s">
        <v>99</v>
      </c>
      <c r="AL3" s="201" t="s">
        <v>109</v>
      </c>
      <c r="AM3" s="202" t="s">
        <v>100</v>
      </c>
      <c r="AN3" s="208" t="s">
        <v>99</v>
      </c>
      <c r="AO3" s="201" t="s">
        <v>109</v>
      </c>
      <c r="AP3" s="202" t="s">
        <v>100</v>
      </c>
      <c r="AQ3" s="208" t="s">
        <v>99</v>
      </c>
      <c r="AR3" s="201" t="s">
        <v>109</v>
      </c>
      <c r="AS3" s="202" t="s">
        <v>100</v>
      </c>
      <c r="AT3" s="208" t="s">
        <v>99</v>
      </c>
    </row>
    <row r="4" spans="1:46" ht="108.75" customHeight="1" x14ac:dyDescent="0.25">
      <c r="A4" s="120">
        <v>1</v>
      </c>
      <c r="B4" s="122" t="s">
        <v>89</v>
      </c>
      <c r="C4" s="122" t="s">
        <v>87</v>
      </c>
      <c r="D4" s="125" t="s">
        <v>98</v>
      </c>
      <c r="E4" s="125" t="s">
        <v>30</v>
      </c>
      <c r="F4" s="127">
        <f>+I4+I6+I8+I10+I12</f>
        <v>0.15000000000000002</v>
      </c>
      <c r="G4" s="127">
        <f>+I5+I7+I9+I11</f>
        <v>0.12000000000000001</v>
      </c>
      <c r="H4" s="48" t="s">
        <v>1</v>
      </c>
      <c r="I4" s="49">
        <f t="shared" ref="I4:I35" si="0">SUM(J4:U4)</f>
        <v>0.03</v>
      </c>
      <c r="J4" s="26"/>
      <c r="K4" s="5"/>
      <c r="L4" s="5"/>
      <c r="M4" s="5"/>
      <c r="N4" s="5">
        <v>1.4999999999999999E-2</v>
      </c>
      <c r="O4" s="5">
        <v>1.4999999999999999E-2</v>
      </c>
      <c r="P4" s="5"/>
      <c r="Q4" s="5"/>
      <c r="R4" s="5"/>
      <c r="S4" s="5"/>
      <c r="T4" s="5"/>
      <c r="U4" s="27"/>
      <c r="V4" s="223" t="s">
        <v>18</v>
      </c>
      <c r="W4" s="89">
        <f>+M5+L5</f>
        <v>7.4999999999999997E-3</v>
      </c>
      <c r="X4" s="108" t="s">
        <v>97</v>
      </c>
      <c r="Y4" s="109" t="s">
        <v>96</v>
      </c>
      <c r="Z4" s="89">
        <f>+W4+N5</f>
        <v>1.4999999999999999E-2</v>
      </c>
      <c r="AA4" s="110" t="s">
        <v>112</v>
      </c>
      <c r="AB4" s="114" t="s">
        <v>113</v>
      </c>
      <c r="AC4" s="117">
        <f>+Z4+O5</f>
        <v>0.03</v>
      </c>
      <c r="AD4" s="108" t="s">
        <v>262</v>
      </c>
      <c r="AE4" s="114" t="s">
        <v>150</v>
      </c>
      <c r="AF4" s="98">
        <f>+AC4+R5</f>
        <v>0.03</v>
      </c>
      <c r="AG4" s="93" t="s">
        <v>158</v>
      </c>
      <c r="AH4" s="114" t="s">
        <v>16</v>
      </c>
      <c r="AI4" s="115">
        <f>+AF4+U5</f>
        <v>0.03</v>
      </c>
      <c r="AJ4" s="94" t="s">
        <v>158</v>
      </c>
      <c r="AK4" s="111" t="s">
        <v>16</v>
      </c>
      <c r="AL4" s="91">
        <f>+AI4+S5</f>
        <v>0.03</v>
      </c>
      <c r="AM4" s="94" t="s">
        <v>158</v>
      </c>
      <c r="AN4" s="111" t="s">
        <v>16</v>
      </c>
      <c r="AO4" s="91">
        <f>+AL4+T5</f>
        <v>0.03</v>
      </c>
      <c r="AP4" s="94" t="s">
        <v>158</v>
      </c>
      <c r="AQ4" s="111" t="s">
        <v>16</v>
      </c>
      <c r="AR4" s="91">
        <f>+AO4+W5</f>
        <v>0.03</v>
      </c>
      <c r="AS4" s="94" t="s">
        <v>158</v>
      </c>
      <c r="AT4" s="111" t="s">
        <v>16</v>
      </c>
    </row>
    <row r="5" spans="1:46" ht="138.75" customHeight="1" x14ac:dyDescent="0.25">
      <c r="A5" s="121"/>
      <c r="B5" s="123"/>
      <c r="C5" s="124"/>
      <c r="D5" s="126"/>
      <c r="E5" s="126"/>
      <c r="F5" s="128"/>
      <c r="G5" s="128"/>
      <c r="H5" s="48" t="s">
        <v>0</v>
      </c>
      <c r="I5" s="49">
        <f t="shared" si="0"/>
        <v>0.03</v>
      </c>
      <c r="J5" s="26"/>
      <c r="K5" s="4"/>
      <c r="L5" s="5"/>
      <c r="M5" s="5">
        <v>7.4999999999999997E-3</v>
      </c>
      <c r="N5" s="5">
        <v>7.4999999999999997E-3</v>
      </c>
      <c r="O5" s="5">
        <v>1.4999999999999999E-2</v>
      </c>
      <c r="P5" s="5"/>
      <c r="Q5" s="5"/>
      <c r="R5" s="5"/>
      <c r="S5" s="5"/>
      <c r="T5" s="5"/>
      <c r="U5" s="27"/>
      <c r="V5" s="224"/>
      <c r="W5" s="90"/>
      <c r="X5" s="94"/>
      <c r="Y5" s="96"/>
      <c r="Z5" s="90"/>
      <c r="AA5" s="94"/>
      <c r="AB5" s="96"/>
      <c r="AC5" s="118"/>
      <c r="AD5" s="119"/>
      <c r="AE5" s="112"/>
      <c r="AF5" s="90"/>
      <c r="AG5" s="94"/>
      <c r="AH5" s="112"/>
      <c r="AI5" s="116"/>
      <c r="AJ5" s="113"/>
      <c r="AK5" s="112"/>
      <c r="AL5" s="92"/>
      <c r="AM5" s="113"/>
      <c r="AN5" s="112"/>
      <c r="AO5" s="92"/>
      <c r="AP5" s="113"/>
      <c r="AQ5" s="112"/>
      <c r="AR5" s="92"/>
      <c r="AS5" s="113"/>
      <c r="AT5" s="112"/>
    </row>
    <row r="6" spans="1:46" ht="86.25" customHeight="1" x14ac:dyDescent="0.25">
      <c r="A6" s="120">
        <v>2</v>
      </c>
      <c r="B6" s="122" t="s">
        <v>89</v>
      </c>
      <c r="C6" s="124"/>
      <c r="D6" s="125" t="s">
        <v>95</v>
      </c>
      <c r="E6" s="125" t="s">
        <v>30</v>
      </c>
      <c r="F6" s="128"/>
      <c r="G6" s="128"/>
      <c r="H6" s="48" t="s">
        <v>1</v>
      </c>
      <c r="I6" s="49">
        <f t="shared" si="0"/>
        <v>0.04</v>
      </c>
      <c r="J6" s="28"/>
      <c r="K6" s="4"/>
      <c r="L6" s="5"/>
      <c r="M6" s="5">
        <v>0.01</v>
      </c>
      <c r="N6" s="5">
        <v>0.01</v>
      </c>
      <c r="O6" s="5"/>
      <c r="P6" s="5"/>
      <c r="Q6" s="5">
        <v>0.01</v>
      </c>
      <c r="R6" s="5"/>
      <c r="S6" s="5"/>
      <c r="T6" s="5">
        <v>0.01</v>
      </c>
      <c r="U6" s="27"/>
      <c r="V6" s="223" t="s">
        <v>18</v>
      </c>
      <c r="W6" s="135">
        <f>+M7</f>
        <v>0.01</v>
      </c>
      <c r="X6" s="137" t="s">
        <v>94</v>
      </c>
      <c r="Y6" s="138" t="s">
        <v>93</v>
      </c>
      <c r="Z6" s="131">
        <f>+W6+N7</f>
        <v>0.02</v>
      </c>
      <c r="AA6" s="132" t="s">
        <v>111</v>
      </c>
      <c r="AB6" s="111" t="s">
        <v>114</v>
      </c>
      <c r="AC6" s="131">
        <f>+Z6+O7+P7</f>
        <v>2.5000000000000001E-2</v>
      </c>
      <c r="AD6" s="93" t="s">
        <v>263</v>
      </c>
      <c r="AE6" s="95" t="s">
        <v>151</v>
      </c>
      <c r="AF6" s="98">
        <f>+AC6+Q7</f>
        <v>3.5000000000000003E-2</v>
      </c>
      <c r="AG6" s="93" t="s">
        <v>256</v>
      </c>
      <c r="AH6" s="95" t="s">
        <v>182</v>
      </c>
      <c r="AI6" s="115">
        <f>+AF6+R7</f>
        <v>3.6000000000000004E-2</v>
      </c>
      <c r="AJ6" s="93" t="s">
        <v>190</v>
      </c>
      <c r="AK6" s="95" t="s">
        <v>16</v>
      </c>
      <c r="AL6" s="91">
        <f>+AI6+S7</f>
        <v>3.8000000000000006E-2</v>
      </c>
      <c r="AM6" s="93" t="s">
        <v>266</v>
      </c>
      <c r="AN6" s="95" t="s">
        <v>16</v>
      </c>
      <c r="AO6" s="91">
        <f>+AL6+T7</f>
        <v>4.0000000000000008E-2</v>
      </c>
      <c r="AP6" s="93" t="s">
        <v>295</v>
      </c>
      <c r="AQ6" s="95" t="s">
        <v>16</v>
      </c>
      <c r="AR6" s="91">
        <f>+AO6+W7</f>
        <v>4.0000000000000008E-2</v>
      </c>
      <c r="AS6" s="94" t="s">
        <v>304</v>
      </c>
      <c r="AT6" s="95" t="s">
        <v>16</v>
      </c>
    </row>
    <row r="7" spans="1:46" ht="86.25" customHeight="1" x14ac:dyDescent="0.25">
      <c r="A7" s="121"/>
      <c r="B7" s="123"/>
      <c r="C7" s="124"/>
      <c r="D7" s="126"/>
      <c r="E7" s="126"/>
      <c r="F7" s="128"/>
      <c r="G7" s="128"/>
      <c r="H7" s="48" t="s">
        <v>0</v>
      </c>
      <c r="I7" s="49">
        <f t="shared" si="0"/>
        <v>4.0000000000000008E-2</v>
      </c>
      <c r="J7" s="28"/>
      <c r="K7" s="4"/>
      <c r="L7" s="5"/>
      <c r="M7" s="5">
        <v>0.01</v>
      </c>
      <c r="N7" s="5">
        <v>0.01</v>
      </c>
      <c r="O7" s="5"/>
      <c r="P7" s="5">
        <v>5.0000000000000001E-3</v>
      </c>
      <c r="Q7" s="5">
        <v>0.01</v>
      </c>
      <c r="R7" s="5">
        <v>1E-3</v>
      </c>
      <c r="S7" s="5">
        <v>2E-3</v>
      </c>
      <c r="T7" s="5">
        <v>2E-3</v>
      </c>
      <c r="U7" s="27"/>
      <c r="V7" s="224"/>
      <c r="W7" s="136"/>
      <c r="X7" s="94"/>
      <c r="Y7" s="96"/>
      <c r="Z7" s="90"/>
      <c r="AA7" s="94"/>
      <c r="AB7" s="96"/>
      <c r="AC7" s="90"/>
      <c r="AD7" s="94"/>
      <c r="AE7" s="96"/>
      <c r="AF7" s="90"/>
      <c r="AG7" s="94"/>
      <c r="AH7" s="96"/>
      <c r="AI7" s="130"/>
      <c r="AJ7" s="94"/>
      <c r="AK7" s="96"/>
      <c r="AL7" s="92"/>
      <c r="AM7" s="94"/>
      <c r="AN7" s="96"/>
      <c r="AO7" s="185"/>
      <c r="AP7" s="94"/>
      <c r="AQ7" s="96"/>
      <c r="AR7" s="185"/>
      <c r="AS7" s="113"/>
      <c r="AT7" s="96"/>
    </row>
    <row r="8" spans="1:46" ht="86.25" customHeight="1" x14ac:dyDescent="0.25">
      <c r="A8" s="120">
        <v>3</v>
      </c>
      <c r="B8" s="122" t="s">
        <v>89</v>
      </c>
      <c r="C8" s="124"/>
      <c r="D8" s="125" t="s">
        <v>92</v>
      </c>
      <c r="E8" s="125" t="s">
        <v>30</v>
      </c>
      <c r="F8" s="128"/>
      <c r="G8" s="128"/>
      <c r="H8" s="48" t="s">
        <v>1</v>
      </c>
      <c r="I8" s="49">
        <f t="shared" si="0"/>
        <v>0.03</v>
      </c>
      <c r="J8" s="28"/>
      <c r="K8" s="4"/>
      <c r="L8" s="5">
        <v>0.01</v>
      </c>
      <c r="M8" s="5">
        <v>5.0000000000000001E-3</v>
      </c>
      <c r="N8" s="5">
        <v>5.0000000000000001E-3</v>
      </c>
      <c r="O8" s="5"/>
      <c r="P8" s="5"/>
      <c r="Q8" s="5"/>
      <c r="R8" s="5">
        <v>0.01</v>
      </c>
      <c r="S8" s="5"/>
      <c r="T8" s="5"/>
      <c r="U8" s="27"/>
      <c r="V8" s="223" t="s">
        <v>18</v>
      </c>
      <c r="W8" s="97">
        <f>+L9+M9</f>
        <v>1.4999999999999999E-2</v>
      </c>
      <c r="X8" s="119" t="s">
        <v>91</v>
      </c>
      <c r="Y8" s="112"/>
      <c r="Z8" s="97">
        <f>+W8+N9</f>
        <v>0.02</v>
      </c>
      <c r="AA8" s="142" t="s">
        <v>115</v>
      </c>
      <c r="AB8" s="112" t="s">
        <v>90</v>
      </c>
      <c r="AC8" s="131">
        <f>+Z8+O9+P9</f>
        <v>0.02</v>
      </c>
      <c r="AD8" s="93" t="s">
        <v>159</v>
      </c>
      <c r="AE8" s="133" t="s">
        <v>16</v>
      </c>
      <c r="AF8" s="131">
        <f>+AC8+Q9</f>
        <v>0.02</v>
      </c>
      <c r="AG8" s="93" t="s">
        <v>160</v>
      </c>
      <c r="AH8" s="133" t="s">
        <v>16</v>
      </c>
      <c r="AI8" s="115">
        <f>+AF8+R9</f>
        <v>0.03</v>
      </c>
      <c r="AJ8" s="93" t="s">
        <v>191</v>
      </c>
      <c r="AK8" s="133" t="s">
        <v>16</v>
      </c>
      <c r="AL8" s="91">
        <f>+AI8+S9</f>
        <v>0.03</v>
      </c>
      <c r="AM8" s="94" t="s">
        <v>234</v>
      </c>
      <c r="AN8" s="95" t="s">
        <v>16</v>
      </c>
      <c r="AO8" s="91">
        <f>+AL8+T9</f>
        <v>0.03</v>
      </c>
      <c r="AP8" s="94" t="s">
        <v>234</v>
      </c>
      <c r="AQ8" s="95" t="s">
        <v>16</v>
      </c>
      <c r="AR8" s="91">
        <f>+AO8+W9</f>
        <v>0.03</v>
      </c>
      <c r="AS8" s="94" t="s">
        <v>234</v>
      </c>
      <c r="AT8" s="95" t="s">
        <v>16</v>
      </c>
    </row>
    <row r="9" spans="1:46" ht="86.25" customHeight="1" x14ac:dyDescent="0.25">
      <c r="A9" s="121"/>
      <c r="B9" s="123"/>
      <c r="C9" s="124"/>
      <c r="D9" s="126"/>
      <c r="E9" s="126"/>
      <c r="F9" s="128"/>
      <c r="G9" s="128"/>
      <c r="H9" s="48" t="s">
        <v>0</v>
      </c>
      <c r="I9" s="49">
        <f t="shared" si="0"/>
        <v>0.03</v>
      </c>
      <c r="J9" s="28"/>
      <c r="K9" s="4"/>
      <c r="L9" s="5">
        <v>0.01</v>
      </c>
      <c r="M9" s="5">
        <v>5.0000000000000001E-3</v>
      </c>
      <c r="N9" s="5">
        <v>5.0000000000000001E-3</v>
      </c>
      <c r="O9" s="5"/>
      <c r="P9" s="5"/>
      <c r="Q9" s="5"/>
      <c r="R9" s="5">
        <v>0.01</v>
      </c>
      <c r="S9" s="5"/>
      <c r="T9" s="5"/>
      <c r="U9" s="27"/>
      <c r="V9" s="224"/>
      <c r="W9" s="98"/>
      <c r="X9" s="137"/>
      <c r="Y9" s="138"/>
      <c r="Z9" s="98"/>
      <c r="AA9" s="132"/>
      <c r="AB9" s="138"/>
      <c r="AC9" s="90"/>
      <c r="AD9" s="94"/>
      <c r="AE9" s="134"/>
      <c r="AF9" s="90"/>
      <c r="AG9" s="94"/>
      <c r="AH9" s="134"/>
      <c r="AI9" s="130"/>
      <c r="AJ9" s="94"/>
      <c r="AK9" s="134"/>
      <c r="AL9" s="92"/>
      <c r="AM9" s="113"/>
      <c r="AN9" s="96"/>
      <c r="AO9" s="185"/>
      <c r="AP9" s="113"/>
      <c r="AQ9" s="96"/>
      <c r="AR9" s="185"/>
      <c r="AS9" s="113"/>
      <c r="AT9" s="96"/>
    </row>
    <row r="10" spans="1:46" ht="110.25" customHeight="1" x14ac:dyDescent="0.25">
      <c r="A10" s="120">
        <v>4</v>
      </c>
      <c r="B10" s="122" t="s">
        <v>89</v>
      </c>
      <c r="C10" s="124"/>
      <c r="D10" s="125" t="s">
        <v>192</v>
      </c>
      <c r="E10" s="125" t="s">
        <v>8</v>
      </c>
      <c r="F10" s="128"/>
      <c r="G10" s="128"/>
      <c r="H10" s="48" t="s">
        <v>1</v>
      </c>
      <c r="I10" s="49">
        <f t="shared" si="0"/>
        <v>0.02</v>
      </c>
      <c r="J10" s="28"/>
      <c r="K10" s="4"/>
      <c r="L10" s="5"/>
      <c r="M10" s="5"/>
      <c r="N10" s="5"/>
      <c r="O10" s="5"/>
      <c r="P10" s="5"/>
      <c r="Q10" s="5">
        <v>0.01</v>
      </c>
      <c r="R10" s="5"/>
      <c r="S10" s="5">
        <v>0.01</v>
      </c>
      <c r="T10" s="5"/>
      <c r="U10" s="27"/>
      <c r="V10" s="151" t="s">
        <v>88</v>
      </c>
      <c r="W10" s="139" t="s">
        <v>16</v>
      </c>
      <c r="X10" s="137"/>
      <c r="Y10" s="138"/>
      <c r="Z10" s="131"/>
      <c r="AA10" s="137"/>
      <c r="AB10" s="138"/>
      <c r="AC10" s="131"/>
      <c r="AD10" s="140" t="s">
        <v>16</v>
      </c>
      <c r="AE10" s="133" t="s">
        <v>16</v>
      </c>
      <c r="AF10" s="145">
        <f>+AC10</f>
        <v>0</v>
      </c>
      <c r="AG10" s="140" t="s">
        <v>187</v>
      </c>
      <c r="AH10" s="133" t="s">
        <v>161</v>
      </c>
      <c r="AI10" s="115">
        <f>+R11</f>
        <v>2.0000000000000001E-4</v>
      </c>
      <c r="AJ10" s="140" t="s">
        <v>198</v>
      </c>
      <c r="AK10" s="133" t="s">
        <v>16</v>
      </c>
      <c r="AL10" s="91">
        <f>+AI10+S11</f>
        <v>0.02</v>
      </c>
      <c r="AM10" s="93" t="s">
        <v>235</v>
      </c>
      <c r="AN10" s="95" t="s">
        <v>16</v>
      </c>
      <c r="AO10" s="91">
        <f>+AL10+T11</f>
        <v>0.02</v>
      </c>
      <c r="AP10" s="93" t="s">
        <v>296</v>
      </c>
      <c r="AQ10" s="95" t="s">
        <v>16</v>
      </c>
      <c r="AR10" s="91">
        <f>+AO10+W11</f>
        <v>0.02</v>
      </c>
      <c r="AS10" s="93" t="s">
        <v>296</v>
      </c>
      <c r="AT10" s="95" t="s">
        <v>16</v>
      </c>
    </row>
    <row r="11" spans="1:46" ht="110.25" customHeight="1" x14ac:dyDescent="0.25">
      <c r="A11" s="121"/>
      <c r="B11" s="123"/>
      <c r="C11" s="124"/>
      <c r="D11" s="126"/>
      <c r="E11" s="126"/>
      <c r="F11" s="128"/>
      <c r="G11" s="128"/>
      <c r="H11" s="48" t="s">
        <v>0</v>
      </c>
      <c r="I11" s="49">
        <f t="shared" si="0"/>
        <v>0.02</v>
      </c>
      <c r="J11" s="28"/>
      <c r="K11" s="4"/>
      <c r="L11" s="5"/>
      <c r="M11" s="5"/>
      <c r="N11" s="5"/>
      <c r="O11" s="5"/>
      <c r="P11" s="5"/>
      <c r="Q11" s="5">
        <v>0</v>
      </c>
      <c r="R11" s="5">
        <v>2.0000000000000001E-4</v>
      </c>
      <c r="S11" s="5">
        <v>1.9800000000000002E-2</v>
      </c>
      <c r="T11" s="5"/>
      <c r="U11" s="27"/>
      <c r="V11" s="152"/>
      <c r="W11" s="136"/>
      <c r="X11" s="94"/>
      <c r="Y11" s="96"/>
      <c r="Z11" s="90"/>
      <c r="AA11" s="94"/>
      <c r="AB11" s="96"/>
      <c r="AC11" s="90"/>
      <c r="AD11" s="141"/>
      <c r="AE11" s="134"/>
      <c r="AF11" s="146"/>
      <c r="AG11" s="141"/>
      <c r="AH11" s="134"/>
      <c r="AI11" s="130"/>
      <c r="AJ11" s="141"/>
      <c r="AK11" s="134"/>
      <c r="AL11" s="92"/>
      <c r="AM11" s="94"/>
      <c r="AN11" s="96"/>
      <c r="AO11" s="185"/>
      <c r="AP11" s="94"/>
      <c r="AQ11" s="96"/>
      <c r="AR11" s="185"/>
      <c r="AS11" s="94"/>
      <c r="AT11" s="96"/>
    </row>
    <row r="12" spans="1:46" ht="196.5" customHeight="1" x14ac:dyDescent="0.25">
      <c r="A12" s="120">
        <v>5</v>
      </c>
      <c r="B12" s="122" t="s">
        <v>87</v>
      </c>
      <c r="C12" s="124"/>
      <c r="D12" s="125" t="s">
        <v>275</v>
      </c>
      <c r="E12" s="125" t="s">
        <v>30</v>
      </c>
      <c r="F12" s="128"/>
      <c r="G12" s="128"/>
      <c r="H12" s="48" t="s">
        <v>1</v>
      </c>
      <c r="I12" s="49">
        <f t="shared" si="0"/>
        <v>0.03</v>
      </c>
      <c r="J12" s="28"/>
      <c r="K12" s="4"/>
      <c r="L12" s="5"/>
      <c r="M12" s="5"/>
      <c r="N12" s="5"/>
      <c r="O12" s="5"/>
      <c r="P12" s="5"/>
      <c r="Q12" s="5"/>
      <c r="R12" s="5"/>
      <c r="S12" s="5">
        <v>0.01</v>
      </c>
      <c r="T12" s="5">
        <v>0.01</v>
      </c>
      <c r="U12" s="27">
        <v>0.01</v>
      </c>
      <c r="V12" s="151" t="s">
        <v>86</v>
      </c>
      <c r="W12" s="139" t="s">
        <v>16</v>
      </c>
      <c r="X12" s="137"/>
      <c r="Y12" s="138"/>
      <c r="Z12" s="131"/>
      <c r="AA12" s="137"/>
      <c r="AB12" s="138"/>
      <c r="AC12" s="145">
        <f>+Z12+O13+P13</f>
        <v>0</v>
      </c>
      <c r="AD12" s="137" t="s">
        <v>107</v>
      </c>
      <c r="AE12" s="138" t="s">
        <v>127</v>
      </c>
      <c r="AF12" s="145">
        <f>+AC12</f>
        <v>0</v>
      </c>
      <c r="AG12" s="140" t="s">
        <v>174</v>
      </c>
      <c r="AH12" s="138" t="s">
        <v>127</v>
      </c>
      <c r="AI12" s="143">
        <f>+AF12+U13+V13</f>
        <v>0.01</v>
      </c>
      <c r="AJ12" s="140" t="s">
        <v>174</v>
      </c>
      <c r="AK12" s="138" t="s">
        <v>127</v>
      </c>
      <c r="AL12" s="91">
        <f>+AF12</f>
        <v>0</v>
      </c>
      <c r="AM12" s="147" t="s">
        <v>270</v>
      </c>
      <c r="AN12" s="138" t="s">
        <v>271</v>
      </c>
      <c r="AO12" s="165">
        <f>+T13</f>
        <v>0.02</v>
      </c>
      <c r="AP12" s="147" t="s">
        <v>297</v>
      </c>
      <c r="AQ12" s="138" t="s">
        <v>298</v>
      </c>
      <c r="AR12" s="203">
        <f>+AO12+U13</f>
        <v>0.03</v>
      </c>
      <c r="AS12" s="147" t="s">
        <v>319</v>
      </c>
      <c r="AT12" s="138" t="s">
        <v>16</v>
      </c>
    </row>
    <row r="13" spans="1:46" ht="196.5" customHeight="1" x14ac:dyDescent="0.25">
      <c r="A13" s="121"/>
      <c r="B13" s="123"/>
      <c r="C13" s="123"/>
      <c r="D13" s="126"/>
      <c r="E13" s="126"/>
      <c r="F13" s="129"/>
      <c r="G13" s="129"/>
      <c r="H13" s="48" t="s">
        <v>0</v>
      </c>
      <c r="I13" s="49">
        <f t="shared" si="0"/>
        <v>0.03</v>
      </c>
      <c r="J13" s="28"/>
      <c r="K13" s="4"/>
      <c r="L13" s="5"/>
      <c r="M13" s="5"/>
      <c r="N13" s="5"/>
      <c r="O13" s="5"/>
      <c r="P13" s="5"/>
      <c r="Q13" s="5"/>
      <c r="R13" s="5"/>
      <c r="S13" s="5" t="s">
        <v>16</v>
      </c>
      <c r="T13" s="5">
        <v>0.02</v>
      </c>
      <c r="U13" s="27">
        <v>0.01</v>
      </c>
      <c r="V13" s="152"/>
      <c r="W13" s="136"/>
      <c r="X13" s="94"/>
      <c r="Y13" s="96"/>
      <c r="Z13" s="90"/>
      <c r="AA13" s="94"/>
      <c r="AB13" s="96"/>
      <c r="AC13" s="146"/>
      <c r="AD13" s="94"/>
      <c r="AE13" s="96"/>
      <c r="AF13" s="146"/>
      <c r="AG13" s="141"/>
      <c r="AH13" s="96"/>
      <c r="AI13" s="116"/>
      <c r="AJ13" s="144"/>
      <c r="AK13" s="96"/>
      <c r="AL13" s="92"/>
      <c r="AM13" s="148"/>
      <c r="AN13" s="96"/>
      <c r="AO13" s="92"/>
      <c r="AP13" s="148"/>
      <c r="AQ13" s="96"/>
      <c r="AR13" s="204"/>
      <c r="AS13" s="148"/>
      <c r="AT13" s="96"/>
    </row>
    <row r="14" spans="1:46" s="9" customFormat="1" ht="109.5" customHeight="1" x14ac:dyDescent="0.25">
      <c r="A14" s="120">
        <v>6</v>
      </c>
      <c r="B14" s="122" t="s">
        <v>84</v>
      </c>
      <c r="C14" s="122" t="s">
        <v>77</v>
      </c>
      <c r="D14" s="122" t="s">
        <v>85</v>
      </c>
      <c r="E14" s="122" t="s">
        <v>8</v>
      </c>
      <c r="F14" s="127">
        <f>+I14+I16+I18+I20</f>
        <v>9.9999999999999992E-2</v>
      </c>
      <c r="G14" s="127">
        <f>+I15+I17+I19+I21</f>
        <v>9.9999999999999992E-2</v>
      </c>
      <c r="H14" s="48" t="s">
        <v>1</v>
      </c>
      <c r="I14" s="49">
        <f t="shared" si="0"/>
        <v>0.01</v>
      </c>
      <c r="J14" s="28"/>
      <c r="K14" s="4"/>
      <c r="L14" s="5"/>
      <c r="M14" s="5"/>
      <c r="N14" s="5"/>
      <c r="O14" s="5">
        <v>5.0000000000000001E-3</v>
      </c>
      <c r="P14" s="5">
        <v>5.0000000000000001E-3</v>
      </c>
      <c r="Q14" s="5"/>
      <c r="R14" s="5"/>
      <c r="S14" s="5"/>
      <c r="T14" s="5"/>
      <c r="U14" s="27"/>
      <c r="V14" s="151" t="s">
        <v>11</v>
      </c>
      <c r="W14" s="139" t="s">
        <v>16</v>
      </c>
      <c r="X14" s="137"/>
      <c r="Y14" s="138"/>
      <c r="Z14" s="131"/>
      <c r="AA14" s="137"/>
      <c r="AB14" s="138"/>
      <c r="AC14" s="145">
        <f>+Z14+O15+P15</f>
        <v>0.01</v>
      </c>
      <c r="AD14" s="137" t="s">
        <v>152</v>
      </c>
      <c r="AE14" s="138"/>
      <c r="AF14" s="145">
        <f>+AC14+Q15</f>
        <v>0.01</v>
      </c>
      <c r="AG14" s="137" t="s">
        <v>167</v>
      </c>
      <c r="AH14" s="138"/>
      <c r="AI14" s="115">
        <f>+AF14+T15</f>
        <v>0.01</v>
      </c>
      <c r="AJ14" s="94" t="s">
        <v>167</v>
      </c>
      <c r="AK14" s="138"/>
      <c r="AL14" s="91">
        <f>+AI14+S15</f>
        <v>0.01</v>
      </c>
      <c r="AM14" s="94" t="s">
        <v>167</v>
      </c>
      <c r="AN14" s="138"/>
      <c r="AO14" s="91">
        <f>+AL14+T15</f>
        <v>0.01</v>
      </c>
      <c r="AP14" s="94" t="s">
        <v>167</v>
      </c>
      <c r="AQ14" s="138"/>
      <c r="AR14" s="91">
        <f>+AO14+W15</f>
        <v>0.01</v>
      </c>
      <c r="AS14" s="94" t="s">
        <v>167</v>
      </c>
      <c r="AT14" s="138"/>
    </row>
    <row r="15" spans="1:46" s="9" customFormat="1" ht="109.5" customHeight="1" x14ac:dyDescent="0.25">
      <c r="A15" s="121"/>
      <c r="B15" s="123"/>
      <c r="C15" s="123"/>
      <c r="D15" s="123"/>
      <c r="E15" s="123"/>
      <c r="F15" s="128"/>
      <c r="G15" s="128"/>
      <c r="H15" s="48" t="s">
        <v>0</v>
      </c>
      <c r="I15" s="49">
        <f t="shared" si="0"/>
        <v>0.01</v>
      </c>
      <c r="J15" s="28"/>
      <c r="K15" s="4"/>
      <c r="L15" s="5"/>
      <c r="M15" s="5"/>
      <c r="N15" s="5"/>
      <c r="O15" s="5">
        <v>5.0000000000000001E-3</v>
      </c>
      <c r="P15" s="5">
        <v>5.0000000000000001E-3</v>
      </c>
      <c r="Q15" s="5"/>
      <c r="R15" s="5"/>
      <c r="S15" s="5"/>
      <c r="T15" s="5"/>
      <c r="U15" s="27"/>
      <c r="V15" s="152"/>
      <c r="W15" s="136"/>
      <c r="X15" s="94"/>
      <c r="Y15" s="96"/>
      <c r="Z15" s="90"/>
      <c r="AA15" s="94"/>
      <c r="AB15" s="96"/>
      <c r="AC15" s="146"/>
      <c r="AD15" s="94"/>
      <c r="AE15" s="96"/>
      <c r="AF15" s="146"/>
      <c r="AG15" s="94"/>
      <c r="AH15" s="96"/>
      <c r="AI15" s="149"/>
      <c r="AJ15" s="137"/>
      <c r="AK15" s="96"/>
      <c r="AL15" s="150"/>
      <c r="AM15" s="137"/>
      <c r="AN15" s="96"/>
      <c r="AO15" s="150"/>
      <c r="AP15" s="137"/>
      <c r="AQ15" s="96"/>
      <c r="AR15" s="150"/>
      <c r="AS15" s="137"/>
      <c r="AT15" s="96"/>
    </row>
    <row r="16" spans="1:46" ht="144.75" customHeight="1" x14ac:dyDescent="0.25">
      <c r="A16" s="120">
        <v>7</v>
      </c>
      <c r="B16" s="122" t="s">
        <v>84</v>
      </c>
      <c r="C16" s="122" t="s">
        <v>77</v>
      </c>
      <c r="D16" s="125" t="s">
        <v>83</v>
      </c>
      <c r="E16" s="125" t="s">
        <v>82</v>
      </c>
      <c r="F16" s="128"/>
      <c r="G16" s="128"/>
      <c r="H16" s="48" t="s">
        <v>1</v>
      </c>
      <c r="I16" s="49">
        <f t="shared" si="0"/>
        <v>0.04</v>
      </c>
      <c r="J16" s="28"/>
      <c r="K16" s="4"/>
      <c r="L16" s="5"/>
      <c r="M16" s="5"/>
      <c r="N16" s="5"/>
      <c r="O16" s="5"/>
      <c r="P16" s="5">
        <v>0.01</v>
      </c>
      <c r="Q16" s="5">
        <v>0.01</v>
      </c>
      <c r="R16" s="5">
        <v>0.01</v>
      </c>
      <c r="S16" s="5">
        <v>0.01</v>
      </c>
      <c r="T16" s="5"/>
      <c r="U16" s="27"/>
      <c r="V16" s="7"/>
      <c r="W16" s="139" t="s">
        <v>16</v>
      </c>
      <c r="X16" s="137"/>
      <c r="Y16" s="138"/>
      <c r="Z16" s="131"/>
      <c r="AA16" s="137"/>
      <c r="AB16" s="138"/>
      <c r="AC16" s="145">
        <f>+Z16+O17+P17</f>
        <v>0.01</v>
      </c>
      <c r="AD16" s="132" t="s">
        <v>153</v>
      </c>
      <c r="AE16" s="138"/>
      <c r="AF16" s="145">
        <f>+P17+Q17</f>
        <v>0.02</v>
      </c>
      <c r="AG16" s="132" t="s">
        <v>185</v>
      </c>
      <c r="AH16" s="138"/>
      <c r="AI16" s="143">
        <f>+AF16+R17</f>
        <v>0.03</v>
      </c>
      <c r="AJ16" s="132" t="s">
        <v>188</v>
      </c>
      <c r="AK16" s="138"/>
      <c r="AL16" s="153">
        <f>+AI16+S17</f>
        <v>3.4999999999999996E-2</v>
      </c>
      <c r="AM16" s="132" t="s">
        <v>237</v>
      </c>
      <c r="AN16" s="138" t="s">
        <v>238</v>
      </c>
      <c r="AO16" s="165">
        <f>+AL16+T17</f>
        <v>3.7999999999999999E-2</v>
      </c>
      <c r="AP16" s="132" t="s">
        <v>279</v>
      </c>
      <c r="AQ16" s="138" t="s">
        <v>299</v>
      </c>
      <c r="AR16" s="203">
        <f>+AO16+U17</f>
        <v>0.04</v>
      </c>
      <c r="AS16" s="205" t="s">
        <v>316</v>
      </c>
      <c r="AT16" s="209" t="s">
        <v>16</v>
      </c>
    </row>
    <row r="17" spans="1:46" ht="226.5" customHeight="1" x14ac:dyDescent="0.25">
      <c r="A17" s="121"/>
      <c r="B17" s="123"/>
      <c r="C17" s="123"/>
      <c r="D17" s="126"/>
      <c r="E17" s="126"/>
      <c r="F17" s="128"/>
      <c r="G17" s="128"/>
      <c r="H17" s="48" t="s">
        <v>0</v>
      </c>
      <c r="I17" s="49">
        <f t="shared" si="0"/>
        <v>0.04</v>
      </c>
      <c r="J17" s="28"/>
      <c r="K17" s="4"/>
      <c r="L17" s="5"/>
      <c r="M17" s="5"/>
      <c r="N17" s="5"/>
      <c r="O17" s="5"/>
      <c r="P17" s="5">
        <v>0.01</v>
      </c>
      <c r="Q17" s="5">
        <v>0.01</v>
      </c>
      <c r="R17" s="5">
        <v>0.01</v>
      </c>
      <c r="S17" s="5">
        <v>5.0000000000000001E-3</v>
      </c>
      <c r="T17" s="5">
        <v>3.0000000000000001E-3</v>
      </c>
      <c r="U17" s="27">
        <v>2E-3</v>
      </c>
      <c r="V17" s="7"/>
      <c r="W17" s="136"/>
      <c r="X17" s="94"/>
      <c r="Y17" s="96"/>
      <c r="Z17" s="90"/>
      <c r="AA17" s="94"/>
      <c r="AB17" s="96"/>
      <c r="AC17" s="146"/>
      <c r="AD17" s="94"/>
      <c r="AE17" s="96"/>
      <c r="AF17" s="146"/>
      <c r="AG17" s="94"/>
      <c r="AH17" s="96"/>
      <c r="AI17" s="149"/>
      <c r="AJ17" s="94"/>
      <c r="AK17" s="96"/>
      <c r="AL17" s="154"/>
      <c r="AM17" s="94"/>
      <c r="AN17" s="96"/>
      <c r="AO17" s="150"/>
      <c r="AP17" s="94"/>
      <c r="AQ17" s="96"/>
      <c r="AR17" s="206"/>
      <c r="AS17" s="207"/>
      <c r="AT17" s="210"/>
    </row>
    <row r="18" spans="1:46" ht="110.25" customHeight="1" x14ac:dyDescent="0.25">
      <c r="A18" s="120">
        <v>8</v>
      </c>
      <c r="B18" s="122" t="s">
        <v>78</v>
      </c>
      <c r="C18" s="122" t="s">
        <v>77</v>
      </c>
      <c r="D18" s="125" t="s">
        <v>81</v>
      </c>
      <c r="E18" s="125" t="s">
        <v>8</v>
      </c>
      <c r="F18" s="128"/>
      <c r="G18" s="128"/>
      <c r="H18" s="48" t="s">
        <v>1</v>
      </c>
      <c r="I18" s="49">
        <f t="shared" si="0"/>
        <v>0.04</v>
      </c>
      <c r="J18" s="28"/>
      <c r="K18" s="4"/>
      <c r="L18" s="5">
        <v>0.01</v>
      </c>
      <c r="M18" s="5"/>
      <c r="N18" s="5">
        <v>0.01</v>
      </c>
      <c r="O18" s="5"/>
      <c r="P18" s="5"/>
      <c r="Q18" s="5">
        <v>0.01</v>
      </c>
      <c r="R18" s="5"/>
      <c r="S18" s="5"/>
      <c r="T18" s="5">
        <v>0.01</v>
      </c>
      <c r="U18" s="27"/>
      <c r="V18" s="151" t="s">
        <v>80</v>
      </c>
      <c r="W18" s="139">
        <f>+L19</f>
        <v>0.01</v>
      </c>
      <c r="X18" s="137" t="s">
        <v>116</v>
      </c>
      <c r="Y18" s="138" t="s">
        <v>79</v>
      </c>
      <c r="Z18" s="131">
        <f>+W18+N19</f>
        <v>0.01</v>
      </c>
      <c r="AA18" s="132" t="s">
        <v>131</v>
      </c>
      <c r="AB18" s="138"/>
      <c r="AC18" s="145">
        <f>+Z18+O19</f>
        <v>0.02</v>
      </c>
      <c r="AD18" s="132" t="s">
        <v>132</v>
      </c>
      <c r="AE18" s="138"/>
      <c r="AF18" s="145">
        <f>+AC18</f>
        <v>0.02</v>
      </c>
      <c r="AG18" s="132" t="s">
        <v>183</v>
      </c>
      <c r="AH18" s="138" t="s">
        <v>16</v>
      </c>
      <c r="AI18" s="143">
        <f>AF18</f>
        <v>0.02</v>
      </c>
      <c r="AJ18" s="132" t="s">
        <v>195</v>
      </c>
      <c r="AK18" s="138" t="s">
        <v>16</v>
      </c>
      <c r="AL18" s="153">
        <f>+AI18+S19</f>
        <v>0.03</v>
      </c>
      <c r="AM18" s="132" t="s">
        <v>246</v>
      </c>
      <c r="AN18" s="138"/>
      <c r="AO18" s="165">
        <f>+AL18+T19</f>
        <v>0.03</v>
      </c>
      <c r="AP18" s="132" t="s">
        <v>283</v>
      </c>
      <c r="AQ18" s="138"/>
      <c r="AR18" s="203">
        <f>+AO18+U19</f>
        <v>0.04</v>
      </c>
      <c r="AS18" s="205" t="s">
        <v>321</v>
      </c>
      <c r="AT18" s="138"/>
    </row>
    <row r="19" spans="1:46" ht="110.25" customHeight="1" x14ac:dyDescent="0.25">
      <c r="A19" s="121"/>
      <c r="B19" s="123"/>
      <c r="C19" s="123"/>
      <c r="D19" s="126"/>
      <c r="E19" s="126"/>
      <c r="F19" s="128"/>
      <c r="G19" s="128"/>
      <c r="H19" s="48" t="s">
        <v>0</v>
      </c>
      <c r="I19" s="49">
        <f t="shared" si="0"/>
        <v>0.04</v>
      </c>
      <c r="J19" s="28"/>
      <c r="K19" s="4"/>
      <c r="L19" s="5">
        <v>0.01</v>
      </c>
      <c r="M19" s="5"/>
      <c r="O19" s="5">
        <v>0.01</v>
      </c>
      <c r="P19" s="5" t="s">
        <v>16</v>
      </c>
      <c r="Q19" s="5"/>
      <c r="S19" s="5">
        <v>0.01</v>
      </c>
      <c r="T19" s="5"/>
      <c r="U19" s="5">
        <v>0.01</v>
      </c>
      <c r="V19" s="152"/>
      <c r="W19" s="136"/>
      <c r="X19" s="94"/>
      <c r="Y19" s="96"/>
      <c r="Z19" s="90"/>
      <c r="AA19" s="94"/>
      <c r="AB19" s="96"/>
      <c r="AC19" s="146"/>
      <c r="AD19" s="94"/>
      <c r="AE19" s="96"/>
      <c r="AF19" s="146"/>
      <c r="AG19" s="94"/>
      <c r="AH19" s="96"/>
      <c r="AI19" s="116"/>
      <c r="AJ19" s="119"/>
      <c r="AK19" s="96"/>
      <c r="AL19" s="154"/>
      <c r="AM19" s="119"/>
      <c r="AN19" s="96"/>
      <c r="AO19" s="92"/>
      <c r="AP19" s="119"/>
      <c r="AQ19" s="96"/>
      <c r="AR19" s="204"/>
      <c r="AS19" s="148"/>
      <c r="AT19" s="96"/>
    </row>
    <row r="20" spans="1:46" s="9" customFormat="1" ht="135" customHeight="1" x14ac:dyDescent="0.25">
      <c r="A20" s="120">
        <v>9</v>
      </c>
      <c r="B20" s="122" t="s">
        <v>78</v>
      </c>
      <c r="C20" s="122" t="s">
        <v>77</v>
      </c>
      <c r="D20" s="122" t="s">
        <v>76</v>
      </c>
      <c r="E20" s="122" t="s">
        <v>8</v>
      </c>
      <c r="F20" s="128"/>
      <c r="G20" s="128"/>
      <c r="H20" s="48" t="s">
        <v>1</v>
      </c>
      <c r="I20" s="49">
        <f t="shared" si="0"/>
        <v>0.01</v>
      </c>
      <c r="J20" s="28"/>
      <c r="K20" s="4"/>
      <c r="L20" s="5"/>
      <c r="M20" s="5"/>
      <c r="N20" s="5"/>
      <c r="O20" s="5">
        <v>0.01</v>
      </c>
      <c r="P20" s="5"/>
      <c r="Q20" s="5"/>
      <c r="R20" s="5"/>
      <c r="S20" s="5"/>
      <c r="T20" s="5"/>
      <c r="U20" s="27"/>
      <c r="V20" s="151" t="s">
        <v>11</v>
      </c>
      <c r="W20" s="139" t="s">
        <v>16</v>
      </c>
      <c r="X20" s="137"/>
      <c r="Y20" s="138"/>
      <c r="Z20" s="131"/>
      <c r="AA20" s="137"/>
      <c r="AB20" s="138"/>
      <c r="AC20" s="145">
        <f>+Z20+O21</f>
        <v>0.01</v>
      </c>
      <c r="AD20" s="137" t="s">
        <v>133</v>
      </c>
      <c r="AE20" s="138"/>
      <c r="AF20" s="145">
        <f>+AC20</f>
        <v>0.01</v>
      </c>
      <c r="AG20" s="137" t="s">
        <v>168</v>
      </c>
      <c r="AH20" s="138"/>
      <c r="AI20" s="115">
        <f>+AF20</f>
        <v>0.01</v>
      </c>
      <c r="AJ20" s="94" t="s">
        <v>168</v>
      </c>
      <c r="AK20" s="138"/>
      <c r="AL20" s="153">
        <f>+AI20+S21</f>
        <v>0.01</v>
      </c>
      <c r="AM20" s="94" t="s">
        <v>168</v>
      </c>
      <c r="AN20" s="138"/>
      <c r="AO20" s="91">
        <f>+AL20+T21</f>
        <v>0.01</v>
      </c>
      <c r="AP20" s="94" t="s">
        <v>168</v>
      </c>
      <c r="AQ20" s="138"/>
      <c r="AR20" s="91">
        <f>+AO20+W21</f>
        <v>0.01</v>
      </c>
      <c r="AS20" s="94" t="s">
        <v>168</v>
      </c>
      <c r="AT20" s="138"/>
    </row>
    <row r="21" spans="1:46" s="9" customFormat="1" ht="188.25" customHeight="1" x14ac:dyDescent="0.25">
      <c r="A21" s="121"/>
      <c r="B21" s="123"/>
      <c r="C21" s="123"/>
      <c r="D21" s="123"/>
      <c r="E21" s="123"/>
      <c r="F21" s="129"/>
      <c r="G21" s="129"/>
      <c r="H21" s="48" t="s">
        <v>0</v>
      </c>
      <c r="I21" s="49">
        <f t="shared" si="0"/>
        <v>0.01</v>
      </c>
      <c r="J21" s="28"/>
      <c r="K21" s="4"/>
      <c r="L21" s="5"/>
      <c r="M21" s="5"/>
      <c r="N21" s="5"/>
      <c r="O21" s="5">
        <v>0.01</v>
      </c>
      <c r="P21" s="5"/>
      <c r="Q21" s="5"/>
      <c r="R21" s="5"/>
      <c r="S21" s="5"/>
      <c r="T21" s="5"/>
      <c r="U21" s="27"/>
      <c r="V21" s="152"/>
      <c r="W21" s="136"/>
      <c r="X21" s="94"/>
      <c r="Y21" s="96"/>
      <c r="Z21" s="90"/>
      <c r="AA21" s="94"/>
      <c r="AB21" s="96"/>
      <c r="AC21" s="146"/>
      <c r="AD21" s="94"/>
      <c r="AE21" s="96"/>
      <c r="AF21" s="146"/>
      <c r="AG21" s="94"/>
      <c r="AH21" s="96"/>
      <c r="AI21" s="149"/>
      <c r="AJ21" s="137"/>
      <c r="AK21" s="96"/>
      <c r="AL21" s="154"/>
      <c r="AM21" s="137"/>
      <c r="AN21" s="96"/>
      <c r="AO21" s="150"/>
      <c r="AP21" s="137"/>
      <c r="AQ21" s="96"/>
      <c r="AR21" s="150"/>
      <c r="AS21" s="137"/>
      <c r="AT21" s="96"/>
    </row>
    <row r="22" spans="1:46" s="9" customFormat="1" ht="110.25" customHeight="1" x14ac:dyDescent="0.25">
      <c r="A22" s="120">
        <v>10</v>
      </c>
      <c r="B22" s="122" t="s">
        <v>73</v>
      </c>
      <c r="C22" s="122" t="s">
        <v>51</v>
      </c>
      <c r="D22" s="122" t="s">
        <v>75</v>
      </c>
      <c r="E22" s="122" t="s">
        <v>64</v>
      </c>
      <c r="F22" s="128">
        <f>+I22+I24+I26+I28+I30+I32+I34+I36+I38+I40+I42+I44+I46</f>
        <v>0.25000000000000006</v>
      </c>
      <c r="G22" s="128">
        <f>+I23+I25+I27+I29+I31+I33+I35+I37+I39+I41+I43+I45+I47</f>
        <v>0.25000000000000006</v>
      </c>
      <c r="H22" s="48" t="s">
        <v>1</v>
      </c>
      <c r="I22" s="49">
        <f t="shared" si="0"/>
        <v>0.01</v>
      </c>
      <c r="J22" s="28"/>
      <c r="K22" s="4"/>
      <c r="L22" s="6"/>
      <c r="M22" s="6"/>
      <c r="N22" s="6"/>
      <c r="O22" s="5"/>
      <c r="P22" s="5"/>
      <c r="Q22" s="5"/>
      <c r="R22" s="5">
        <v>5.0000000000000001E-3</v>
      </c>
      <c r="S22" s="5">
        <v>5.0000000000000001E-3</v>
      </c>
      <c r="T22" s="6"/>
      <c r="U22" s="29"/>
      <c r="V22" s="151" t="s">
        <v>11</v>
      </c>
      <c r="W22" s="139" t="s">
        <v>16</v>
      </c>
      <c r="X22" s="137"/>
      <c r="Y22" s="138"/>
      <c r="Z22" s="131"/>
      <c r="AA22" s="137"/>
      <c r="AB22" s="138"/>
      <c r="AC22" s="155"/>
      <c r="AD22" s="137"/>
      <c r="AE22" s="138"/>
      <c r="AF22" s="155"/>
      <c r="AG22" s="137"/>
      <c r="AH22" s="138"/>
      <c r="AI22" s="115">
        <f>+R23</f>
        <v>5.0000000000000001E-3</v>
      </c>
      <c r="AJ22" s="137" t="s">
        <v>199</v>
      </c>
      <c r="AK22" s="138"/>
      <c r="AL22" s="153">
        <f>+AI22+S23</f>
        <v>5.0000000000000001E-3</v>
      </c>
      <c r="AM22" s="137" t="s">
        <v>242</v>
      </c>
      <c r="AN22" s="138" t="s">
        <v>245</v>
      </c>
      <c r="AO22" s="91">
        <f>+AL22+T23</f>
        <v>0.01</v>
      </c>
      <c r="AP22" s="137" t="s">
        <v>286</v>
      </c>
      <c r="AQ22" s="138" t="s">
        <v>16</v>
      </c>
      <c r="AR22" s="91">
        <f>+AO22+W23</f>
        <v>0.01</v>
      </c>
      <c r="AS22" s="94" t="s">
        <v>305</v>
      </c>
      <c r="AT22" s="138" t="s">
        <v>16</v>
      </c>
    </row>
    <row r="23" spans="1:46" s="9" customFormat="1" ht="110.25" customHeight="1" x14ac:dyDescent="0.25">
      <c r="A23" s="121"/>
      <c r="B23" s="123"/>
      <c r="C23" s="123"/>
      <c r="D23" s="123"/>
      <c r="E23" s="123"/>
      <c r="F23" s="128"/>
      <c r="G23" s="128"/>
      <c r="H23" s="48" t="s">
        <v>0</v>
      </c>
      <c r="I23" s="49">
        <f t="shared" si="0"/>
        <v>0.01</v>
      </c>
      <c r="J23" s="28"/>
      <c r="K23" s="4"/>
      <c r="L23" s="6"/>
      <c r="M23" s="6"/>
      <c r="N23" s="6"/>
      <c r="O23" s="5"/>
      <c r="P23" s="5"/>
      <c r="Q23" s="5"/>
      <c r="R23" s="5">
        <v>5.0000000000000001E-3</v>
      </c>
      <c r="S23" s="5"/>
      <c r="T23" s="5">
        <v>5.0000000000000001E-3</v>
      </c>
      <c r="U23" s="29"/>
      <c r="V23" s="152"/>
      <c r="W23" s="136"/>
      <c r="X23" s="94"/>
      <c r="Y23" s="96"/>
      <c r="Z23" s="90"/>
      <c r="AA23" s="94"/>
      <c r="AB23" s="96"/>
      <c r="AC23" s="156"/>
      <c r="AD23" s="94"/>
      <c r="AE23" s="96"/>
      <c r="AF23" s="156"/>
      <c r="AG23" s="94"/>
      <c r="AH23" s="96"/>
      <c r="AI23" s="116"/>
      <c r="AJ23" s="94"/>
      <c r="AK23" s="96"/>
      <c r="AL23" s="154"/>
      <c r="AM23" s="94"/>
      <c r="AN23" s="96"/>
      <c r="AO23" s="92"/>
      <c r="AP23" s="94"/>
      <c r="AQ23" s="96"/>
      <c r="AR23" s="92"/>
      <c r="AS23" s="137"/>
      <c r="AT23" s="96"/>
    </row>
    <row r="24" spans="1:46" s="9" customFormat="1" ht="110.25" customHeight="1" x14ac:dyDescent="0.25">
      <c r="A24" s="120">
        <v>11</v>
      </c>
      <c r="B24" s="122" t="s">
        <v>73</v>
      </c>
      <c r="C24" s="122" t="s">
        <v>51</v>
      </c>
      <c r="D24" s="122" t="s">
        <v>74</v>
      </c>
      <c r="E24" s="122" t="s">
        <v>64</v>
      </c>
      <c r="F24" s="128"/>
      <c r="G24" s="128"/>
      <c r="H24" s="48" t="s">
        <v>1</v>
      </c>
      <c r="I24" s="49">
        <f t="shared" si="0"/>
        <v>0.01</v>
      </c>
      <c r="J24" s="28"/>
      <c r="K24" s="4"/>
      <c r="L24" s="5"/>
      <c r="M24" s="5"/>
      <c r="N24" s="5"/>
      <c r="O24" s="5"/>
      <c r="P24" s="5"/>
      <c r="Q24" s="5"/>
      <c r="R24" s="5"/>
      <c r="S24" s="5"/>
      <c r="T24" s="5">
        <v>5.0000000000000001E-3</v>
      </c>
      <c r="U24" s="27">
        <v>5.0000000000000001E-3</v>
      </c>
      <c r="V24" s="151" t="s">
        <v>11</v>
      </c>
      <c r="W24" s="97" t="s">
        <v>16</v>
      </c>
      <c r="X24" s="137"/>
      <c r="Y24" s="138"/>
      <c r="Z24" s="131"/>
      <c r="AA24" s="137"/>
      <c r="AB24" s="138"/>
      <c r="AC24" s="155"/>
      <c r="AD24" s="137"/>
      <c r="AE24" s="138"/>
      <c r="AF24" s="155"/>
      <c r="AG24" s="137"/>
      <c r="AH24" s="138"/>
      <c r="AI24" s="115"/>
      <c r="AJ24" s="137"/>
      <c r="AK24" s="138"/>
      <c r="AL24" s="153">
        <f>+AI24+S25</f>
        <v>0</v>
      </c>
      <c r="AM24" s="137"/>
      <c r="AN24" s="138"/>
      <c r="AO24" s="91">
        <f>+T25</f>
        <v>7.0000000000000001E-3</v>
      </c>
      <c r="AP24" s="137" t="s">
        <v>287</v>
      </c>
      <c r="AQ24" s="138"/>
      <c r="AR24" s="91">
        <f>+U25+AO24</f>
        <v>0.01</v>
      </c>
      <c r="AS24" s="137" t="s">
        <v>314</v>
      </c>
      <c r="AT24" s="138"/>
    </row>
    <row r="25" spans="1:46" s="9" customFormat="1" ht="110.25" customHeight="1" x14ac:dyDescent="0.25">
      <c r="A25" s="121"/>
      <c r="B25" s="123"/>
      <c r="C25" s="123"/>
      <c r="D25" s="123"/>
      <c r="E25" s="123"/>
      <c r="F25" s="128"/>
      <c r="G25" s="128"/>
      <c r="H25" s="48" t="s">
        <v>0</v>
      </c>
      <c r="I25" s="49">
        <f t="shared" si="0"/>
        <v>0.01</v>
      </c>
      <c r="J25" s="28"/>
      <c r="K25" s="4"/>
      <c r="L25" s="5"/>
      <c r="M25" s="5"/>
      <c r="N25" s="5"/>
      <c r="O25" s="5"/>
      <c r="P25" s="5"/>
      <c r="Q25" s="5"/>
      <c r="R25" s="5"/>
      <c r="S25" s="5"/>
      <c r="T25" s="5">
        <v>7.0000000000000001E-3</v>
      </c>
      <c r="U25" s="27">
        <v>3.0000000000000001E-3</v>
      </c>
      <c r="V25" s="152"/>
      <c r="W25" s="146"/>
      <c r="X25" s="94"/>
      <c r="Y25" s="96"/>
      <c r="Z25" s="90"/>
      <c r="AA25" s="94"/>
      <c r="AB25" s="96"/>
      <c r="AC25" s="156"/>
      <c r="AD25" s="94"/>
      <c r="AE25" s="96"/>
      <c r="AF25" s="156"/>
      <c r="AG25" s="94"/>
      <c r="AH25" s="96"/>
      <c r="AI25" s="116"/>
      <c r="AJ25" s="119"/>
      <c r="AK25" s="96"/>
      <c r="AL25" s="154"/>
      <c r="AM25" s="119"/>
      <c r="AN25" s="96"/>
      <c r="AO25" s="92"/>
      <c r="AP25" s="119"/>
      <c r="AQ25" s="96"/>
      <c r="AR25" s="92"/>
      <c r="AS25" s="119"/>
      <c r="AT25" s="96"/>
    </row>
    <row r="26" spans="1:46" s="9" customFormat="1" ht="110.25" customHeight="1" x14ac:dyDescent="0.25">
      <c r="A26" s="120">
        <v>12</v>
      </c>
      <c r="B26" s="122" t="s">
        <v>73</v>
      </c>
      <c r="C26" s="122" t="s">
        <v>51</v>
      </c>
      <c r="D26" s="122" t="s">
        <v>72</v>
      </c>
      <c r="E26" s="122" t="s">
        <v>64</v>
      </c>
      <c r="F26" s="128"/>
      <c r="G26" s="128"/>
      <c r="H26" s="48" t="s">
        <v>1</v>
      </c>
      <c r="I26" s="49">
        <f t="shared" si="0"/>
        <v>3.0000000000000002E-2</v>
      </c>
      <c r="J26" s="28"/>
      <c r="K26" s="4"/>
      <c r="L26" s="5"/>
      <c r="M26" s="5"/>
      <c r="N26" s="5"/>
      <c r="O26" s="5"/>
      <c r="P26" s="5">
        <v>5.0000000000000001E-3</v>
      </c>
      <c r="Q26" s="5">
        <v>5.0000000000000001E-3</v>
      </c>
      <c r="R26" s="5">
        <v>5.0000000000000001E-3</v>
      </c>
      <c r="S26" s="5">
        <v>5.0000000000000001E-3</v>
      </c>
      <c r="T26" s="5">
        <v>5.0000000000000001E-3</v>
      </c>
      <c r="U26" s="27">
        <v>5.0000000000000001E-3</v>
      </c>
      <c r="V26" s="151" t="s">
        <v>29</v>
      </c>
      <c r="W26" s="88"/>
      <c r="X26" s="157"/>
      <c r="Y26" s="138"/>
      <c r="Z26" s="131"/>
      <c r="AA26" s="137"/>
      <c r="AB26" s="138"/>
      <c r="AC26" s="145">
        <f>+P27</f>
        <v>0.03</v>
      </c>
      <c r="AD26" s="119" t="s">
        <v>264</v>
      </c>
      <c r="AE26" s="138"/>
      <c r="AF26" s="145">
        <f>+AC26</f>
        <v>0.03</v>
      </c>
      <c r="AG26" s="119" t="s">
        <v>167</v>
      </c>
      <c r="AH26" s="138"/>
      <c r="AI26" s="115">
        <f>+AF26</f>
        <v>0.03</v>
      </c>
      <c r="AJ26" s="94" t="s">
        <v>167</v>
      </c>
      <c r="AK26" s="138"/>
      <c r="AL26" s="153">
        <f>+AI26+S27</f>
        <v>0.03</v>
      </c>
      <c r="AM26" s="94" t="s">
        <v>167</v>
      </c>
      <c r="AN26" s="138"/>
      <c r="AO26" s="91">
        <f>+AL26+T27</f>
        <v>0.03</v>
      </c>
      <c r="AP26" s="94" t="s">
        <v>167</v>
      </c>
      <c r="AQ26" s="138"/>
      <c r="AR26" s="91">
        <f>+AO26+W27</f>
        <v>0.03</v>
      </c>
      <c r="AS26" s="94" t="s">
        <v>167</v>
      </c>
      <c r="AT26" s="138"/>
    </row>
    <row r="27" spans="1:46" s="9" customFormat="1" ht="110.25" customHeight="1" x14ac:dyDescent="0.25">
      <c r="A27" s="121"/>
      <c r="B27" s="123"/>
      <c r="C27" s="123"/>
      <c r="D27" s="123"/>
      <c r="E27" s="123"/>
      <c r="F27" s="128"/>
      <c r="G27" s="128"/>
      <c r="H27" s="48" t="s">
        <v>0</v>
      </c>
      <c r="I27" s="49">
        <f t="shared" si="0"/>
        <v>0.03</v>
      </c>
      <c r="J27" s="28"/>
      <c r="K27" s="4"/>
      <c r="L27" s="5"/>
      <c r="M27" s="5"/>
      <c r="N27" s="5"/>
      <c r="O27" s="5"/>
      <c r="P27" s="5">
        <v>0.03</v>
      </c>
      <c r="Q27" s="5"/>
      <c r="R27" s="5"/>
      <c r="S27" s="5"/>
      <c r="T27" s="5"/>
      <c r="U27" s="27"/>
      <c r="V27" s="152"/>
      <c r="W27" s="88"/>
      <c r="X27" s="158"/>
      <c r="Y27" s="96"/>
      <c r="Z27" s="90"/>
      <c r="AA27" s="94"/>
      <c r="AB27" s="96"/>
      <c r="AC27" s="146"/>
      <c r="AD27" s="137"/>
      <c r="AE27" s="96"/>
      <c r="AF27" s="146"/>
      <c r="AG27" s="137"/>
      <c r="AH27" s="96"/>
      <c r="AI27" s="149"/>
      <c r="AJ27" s="137"/>
      <c r="AK27" s="96"/>
      <c r="AL27" s="154"/>
      <c r="AM27" s="137"/>
      <c r="AN27" s="96"/>
      <c r="AO27" s="150"/>
      <c r="AP27" s="137"/>
      <c r="AQ27" s="96"/>
      <c r="AR27" s="150"/>
      <c r="AS27" s="137"/>
      <c r="AT27" s="96"/>
    </row>
    <row r="28" spans="1:46" ht="110.25" customHeight="1" x14ac:dyDescent="0.25">
      <c r="A28" s="120">
        <v>13</v>
      </c>
      <c r="B28" s="122" t="s">
        <v>63</v>
      </c>
      <c r="C28" s="122" t="s">
        <v>51</v>
      </c>
      <c r="D28" s="125" t="s">
        <v>71</v>
      </c>
      <c r="E28" s="125" t="s">
        <v>64</v>
      </c>
      <c r="F28" s="128"/>
      <c r="G28" s="128"/>
      <c r="H28" s="48" t="s">
        <v>1</v>
      </c>
      <c r="I28" s="49">
        <f t="shared" si="0"/>
        <v>0.03</v>
      </c>
      <c r="J28" s="28"/>
      <c r="K28" s="4"/>
      <c r="L28" s="5">
        <v>0.01</v>
      </c>
      <c r="M28" s="5"/>
      <c r="N28" s="5"/>
      <c r="O28" s="5">
        <v>0.01</v>
      </c>
      <c r="P28" s="5"/>
      <c r="Q28" s="5"/>
      <c r="R28" s="5"/>
      <c r="S28" s="5"/>
      <c r="T28" s="5">
        <v>0.01</v>
      </c>
      <c r="U28" s="27"/>
      <c r="V28" s="7"/>
      <c r="W28" s="139">
        <f>+L29</f>
        <v>0.01</v>
      </c>
      <c r="X28" s="137" t="s">
        <v>70</v>
      </c>
      <c r="Y28" s="138" t="s">
        <v>69</v>
      </c>
      <c r="Z28" s="131">
        <f>+W28+N29</f>
        <v>0.01</v>
      </c>
      <c r="AA28" s="137" t="s">
        <v>117</v>
      </c>
      <c r="AB28" s="138" t="s">
        <v>16</v>
      </c>
      <c r="AC28" s="145">
        <f>+L29+O29</f>
        <v>0.02</v>
      </c>
      <c r="AD28" s="142" t="s">
        <v>134</v>
      </c>
      <c r="AE28" s="138"/>
      <c r="AF28" s="145">
        <f>+AC28</f>
        <v>0.02</v>
      </c>
      <c r="AG28" s="142" t="s">
        <v>165</v>
      </c>
      <c r="AH28" s="138"/>
      <c r="AI28" s="143">
        <f>+AF28+R29</f>
        <v>0.02</v>
      </c>
      <c r="AJ28" s="142" t="s">
        <v>200</v>
      </c>
      <c r="AK28" s="138"/>
      <c r="AL28" s="153">
        <f>+AI28+S29</f>
        <v>2.1999999999999999E-2</v>
      </c>
      <c r="AM28" s="142" t="s">
        <v>247</v>
      </c>
      <c r="AN28" s="138"/>
      <c r="AO28" s="165">
        <f>+AL28+T29</f>
        <v>0.03</v>
      </c>
      <c r="AP28" s="142" t="s">
        <v>294</v>
      </c>
      <c r="AQ28" s="138"/>
      <c r="AR28" s="165">
        <f>+AO28+W29</f>
        <v>0.03</v>
      </c>
      <c r="AS28" s="142" t="s">
        <v>305</v>
      </c>
      <c r="AT28" s="138"/>
    </row>
    <row r="29" spans="1:46" ht="110.25" customHeight="1" x14ac:dyDescent="0.25">
      <c r="A29" s="121"/>
      <c r="B29" s="123"/>
      <c r="C29" s="123"/>
      <c r="D29" s="126"/>
      <c r="E29" s="126"/>
      <c r="F29" s="128"/>
      <c r="G29" s="128"/>
      <c r="H29" s="48" t="s">
        <v>0</v>
      </c>
      <c r="I29" s="49">
        <f t="shared" si="0"/>
        <v>0.03</v>
      </c>
      <c r="J29" s="28"/>
      <c r="K29" s="4"/>
      <c r="L29" s="5">
        <v>0.01</v>
      </c>
      <c r="M29" s="5"/>
      <c r="N29" s="5"/>
      <c r="O29" s="5">
        <v>0.01</v>
      </c>
      <c r="P29" s="5"/>
      <c r="Q29" s="5"/>
      <c r="R29" s="5"/>
      <c r="S29" s="5">
        <v>2E-3</v>
      </c>
      <c r="T29" s="5">
        <v>8.0000000000000002E-3</v>
      </c>
      <c r="U29" s="27"/>
      <c r="V29" s="7"/>
      <c r="W29" s="136"/>
      <c r="X29" s="94"/>
      <c r="Y29" s="96"/>
      <c r="Z29" s="90"/>
      <c r="AA29" s="94"/>
      <c r="AB29" s="96"/>
      <c r="AC29" s="146"/>
      <c r="AD29" s="132"/>
      <c r="AE29" s="96"/>
      <c r="AF29" s="146"/>
      <c r="AG29" s="132"/>
      <c r="AH29" s="96"/>
      <c r="AI29" s="149"/>
      <c r="AJ29" s="132"/>
      <c r="AK29" s="96"/>
      <c r="AL29" s="154"/>
      <c r="AM29" s="132"/>
      <c r="AN29" s="96"/>
      <c r="AO29" s="150"/>
      <c r="AP29" s="132"/>
      <c r="AQ29" s="96"/>
      <c r="AR29" s="150"/>
      <c r="AS29" s="132"/>
      <c r="AT29" s="96"/>
    </row>
    <row r="30" spans="1:46" ht="110.25" customHeight="1" x14ac:dyDescent="0.25">
      <c r="A30" s="120">
        <v>14</v>
      </c>
      <c r="B30" s="122" t="s">
        <v>63</v>
      </c>
      <c r="C30" s="122" t="s">
        <v>51</v>
      </c>
      <c r="D30" s="125" t="s">
        <v>68</v>
      </c>
      <c r="E30" s="125" t="s">
        <v>64</v>
      </c>
      <c r="F30" s="128"/>
      <c r="G30" s="128"/>
      <c r="H30" s="48" t="s">
        <v>1</v>
      </c>
      <c r="I30" s="49">
        <f t="shared" si="0"/>
        <v>0.03</v>
      </c>
      <c r="J30" s="28"/>
      <c r="K30" s="4"/>
      <c r="L30" s="5">
        <v>0.01</v>
      </c>
      <c r="M30" s="5"/>
      <c r="N30" s="5"/>
      <c r="O30" s="5"/>
      <c r="P30" s="5"/>
      <c r="Q30" s="5">
        <v>0.01</v>
      </c>
      <c r="R30" s="5"/>
      <c r="S30" s="5"/>
      <c r="T30" s="5"/>
      <c r="U30" s="27">
        <v>0.01</v>
      </c>
      <c r="V30" s="7"/>
      <c r="W30" s="139">
        <f>+L31</f>
        <v>0.01</v>
      </c>
      <c r="X30" s="132" t="s">
        <v>67</v>
      </c>
      <c r="Y30" s="138"/>
      <c r="Z30" s="139">
        <f>+L31</f>
        <v>0.01</v>
      </c>
      <c r="AA30" s="137" t="s">
        <v>117</v>
      </c>
      <c r="AB30" s="138"/>
      <c r="AC30" s="145">
        <f>+L31</f>
        <v>0.01</v>
      </c>
      <c r="AD30" s="132" t="s">
        <v>117</v>
      </c>
      <c r="AE30" s="138"/>
      <c r="AF30" s="145">
        <f>+AC30+Q31</f>
        <v>1.4999999999999999E-2</v>
      </c>
      <c r="AG30" s="132" t="s">
        <v>175</v>
      </c>
      <c r="AH30" s="138" t="s">
        <v>166</v>
      </c>
      <c r="AI30" s="143">
        <f>+AF30+R31</f>
        <v>2.5000000000000001E-2</v>
      </c>
      <c r="AJ30" s="132" t="s">
        <v>201</v>
      </c>
      <c r="AK30" s="138" t="s">
        <v>16</v>
      </c>
      <c r="AL30" s="153">
        <f>+AI30+S31</f>
        <v>2.6000000000000002E-2</v>
      </c>
      <c r="AM30" s="132" t="s">
        <v>248</v>
      </c>
      <c r="AN30" s="138" t="s">
        <v>16</v>
      </c>
      <c r="AO30" s="165">
        <f>+AL30+T31</f>
        <v>2.8000000000000004E-2</v>
      </c>
      <c r="AP30" s="132" t="s">
        <v>288</v>
      </c>
      <c r="AQ30" s="138" t="s">
        <v>16</v>
      </c>
      <c r="AR30" s="165">
        <f>+U31+AO30</f>
        <v>3.0000000000000006E-2</v>
      </c>
      <c r="AS30" s="132" t="s">
        <v>313</v>
      </c>
      <c r="AT30" s="138" t="s">
        <v>16</v>
      </c>
    </row>
    <row r="31" spans="1:46" ht="110.25" customHeight="1" x14ac:dyDescent="0.25">
      <c r="A31" s="121"/>
      <c r="B31" s="123"/>
      <c r="C31" s="123"/>
      <c r="D31" s="126"/>
      <c r="E31" s="126"/>
      <c r="F31" s="128"/>
      <c r="G31" s="128"/>
      <c r="H31" s="48" t="s">
        <v>0</v>
      </c>
      <c r="I31" s="49">
        <f t="shared" si="0"/>
        <v>3.0000000000000006E-2</v>
      </c>
      <c r="J31" s="28"/>
      <c r="K31" s="4"/>
      <c r="L31" s="5">
        <v>0.01</v>
      </c>
      <c r="M31" s="5"/>
      <c r="N31" s="5"/>
      <c r="O31" s="5"/>
      <c r="P31" s="5"/>
      <c r="Q31" s="5">
        <v>5.0000000000000001E-3</v>
      </c>
      <c r="R31" s="5">
        <v>0.01</v>
      </c>
      <c r="S31" s="5">
        <v>1E-3</v>
      </c>
      <c r="T31" s="5">
        <v>2E-3</v>
      </c>
      <c r="U31" s="27">
        <v>2E-3</v>
      </c>
      <c r="V31" s="7"/>
      <c r="W31" s="136"/>
      <c r="X31" s="94"/>
      <c r="Y31" s="96"/>
      <c r="Z31" s="136"/>
      <c r="AA31" s="94"/>
      <c r="AB31" s="96"/>
      <c r="AC31" s="146"/>
      <c r="AD31" s="94"/>
      <c r="AE31" s="96"/>
      <c r="AF31" s="146"/>
      <c r="AG31" s="94"/>
      <c r="AH31" s="96"/>
      <c r="AI31" s="149"/>
      <c r="AJ31" s="94"/>
      <c r="AK31" s="96"/>
      <c r="AL31" s="154"/>
      <c r="AM31" s="94"/>
      <c r="AN31" s="96"/>
      <c r="AO31" s="150"/>
      <c r="AP31" s="94"/>
      <c r="AQ31" s="96"/>
      <c r="AR31" s="150"/>
      <c r="AS31" s="94"/>
      <c r="AT31" s="96"/>
    </row>
    <row r="32" spans="1:46" s="9" customFormat="1" ht="110.25" customHeight="1" x14ac:dyDescent="0.25">
      <c r="A32" s="120">
        <v>15</v>
      </c>
      <c r="B32" s="122" t="s">
        <v>63</v>
      </c>
      <c r="C32" s="122" t="s">
        <v>51</v>
      </c>
      <c r="D32" s="159" t="s">
        <v>66</v>
      </c>
      <c r="E32" s="122" t="s">
        <v>64</v>
      </c>
      <c r="F32" s="128"/>
      <c r="G32" s="128"/>
      <c r="H32" s="48" t="s">
        <v>1</v>
      </c>
      <c r="I32" s="49">
        <f t="shared" si="0"/>
        <v>0.03</v>
      </c>
      <c r="J32" s="28"/>
      <c r="K32" s="4"/>
      <c r="L32" s="5"/>
      <c r="M32" s="5"/>
      <c r="N32" s="5"/>
      <c r="O32" s="5"/>
      <c r="P32" s="5"/>
      <c r="Q32" s="5"/>
      <c r="R32" s="5"/>
      <c r="S32" s="5">
        <v>1.4999999999999999E-2</v>
      </c>
      <c r="T32" s="5"/>
      <c r="U32" s="27">
        <v>1.4999999999999999E-2</v>
      </c>
      <c r="V32" s="151" t="s">
        <v>11</v>
      </c>
      <c r="W32" s="97" t="s">
        <v>16</v>
      </c>
      <c r="X32" s="137"/>
      <c r="Y32" s="138"/>
      <c r="Z32" s="131"/>
      <c r="AA32" s="137"/>
      <c r="AB32" s="138"/>
      <c r="AC32" s="161" t="s">
        <v>16</v>
      </c>
      <c r="AD32" s="137"/>
      <c r="AE32" s="138"/>
      <c r="AF32" s="145" t="str">
        <f>+AC32</f>
        <v xml:space="preserve"> </v>
      </c>
      <c r="AG32" s="137"/>
      <c r="AH32" s="138"/>
      <c r="AI32" s="143"/>
      <c r="AJ32" s="137"/>
      <c r="AK32" s="138"/>
      <c r="AL32" s="153">
        <f>+AI32+S33</f>
        <v>1.4999999999999999E-2</v>
      </c>
      <c r="AM32" s="137" t="s">
        <v>241</v>
      </c>
      <c r="AN32" s="138"/>
      <c r="AO32" s="165">
        <f>+AL32+T33</f>
        <v>2.5000000000000001E-2</v>
      </c>
      <c r="AP32" s="137" t="s">
        <v>293</v>
      </c>
      <c r="AQ32" s="138"/>
      <c r="AR32" s="165">
        <f>+U33+AO32</f>
        <v>3.0000000000000002E-2</v>
      </c>
      <c r="AS32" s="137" t="s">
        <v>320</v>
      </c>
      <c r="AT32" s="138"/>
    </row>
    <row r="33" spans="1:46" s="9" customFormat="1" ht="110.25" customHeight="1" x14ac:dyDescent="0.25">
      <c r="A33" s="121"/>
      <c r="B33" s="123"/>
      <c r="C33" s="123"/>
      <c r="D33" s="160"/>
      <c r="E33" s="123"/>
      <c r="F33" s="128"/>
      <c r="G33" s="128"/>
      <c r="H33" s="48" t="s">
        <v>0</v>
      </c>
      <c r="I33" s="49">
        <f t="shared" si="0"/>
        <v>3.0000000000000002E-2</v>
      </c>
      <c r="J33" s="28"/>
      <c r="K33" s="4"/>
      <c r="L33" s="5"/>
      <c r="M33" s="5"/>
      <c r="N33" s="5"/>
      <c r="O33" s="5"/>
      <c r="P33" s="5"/>
      <c r="Q33" s="5"/>
      <c r="R33" s="5" t="s">
        <v>16</v>
      </c>
      <c r="S33" s="5">
        <v>1.4999999999999999E-2</v>
      </c>
      <c r="T33" s="27">
        <v>0.01</v>
      </c>
      <c r="U33" s="27">
        <v>5.0000000000000001E-3</v>
      </c>
      <c r="V33" s="152"/>
      <c r="W33" s="146"/>
      <c r="X33" s="94"/>
      <c r="Y33" s="96"/>
      <c r="Z33" s="90"/>
      <c r="AA33" s="94"/>
      <c r="AB33" s="96"/>
      <c r="AC33" s="162"/>
      <c r="AD33" s="94"/>
      <c r="AE33" s="96"/>
      <c r="AF33" s="146"/>
      <c r="AG33" s="94"/>
      <c r="AH33" s="96"/>
      <c r="AI33" s="149"/>
      <c r="AJ33" s="94"/>
      <c r="AK33" s="96"/>
      <c r="AL33" s="154"/>
      <c r="AM33" s="94"/>
      <c r="AN33" s="96"/>
      <c r="AO33" s="150"/>
      <c r="AP33" s="94"/>
      <c r="AQ33" s="96"/>
      <c r="AR33" s="150"/>
      <c r="AS33" s="94"/>
      <c r="AT33" s="96"/>
    </row>
    <row r="34" spans="1:46" s="9" customFormat="1" ht="110.25" customHeight="1" x14ac:dyDescent="0.25">
      <c r="A34" s="120">
        <v>16</v>
      </c>
      <c r="B34" s="122" t="s">
        <v>63</v>
      </c>
      <c r="C34" s="122" t="s">
        <v>51</v>
      </c>
      <c r="D34" s="122" t="s">
        <v>65</v>
      </c>
      <c r="E34" s="122" t="s">
        <v>64</v>
      </c>
      <c r="F34" s="128"/>
      <c r="G34" s="128"/>
      <c r="H34" s="48" t="s">
        <v>1</v>
      </c>
      <c r="I34" s="49">
        <f t="shared" si="0"/>
        <v>0.02</v>
      </c>
      <c r="J34" s="28"/>
      <c r="K34" s="4"/>
      <c r="L34" s="5"/>
      <c r="M34" s="5"/>
      <c r="N34" s="5"/>
      <c r="O34" s="5"/>
      <c r="P34" s="5"/>
      <c r="Q34" s="5">
        <v>5.0000000000000001E-3</v>
      </c>
      <c r="R34" s="5">
        <v>5.0000000000000001E-3</v>
      </c>
      <c r="S34" s="5">
        <v>5.0000000000000001E-3</v>
      </c>
      <c r="T34" s="5">
        <v>5.0000000000000001E-3</v>
      </c>
      <c r="U34" s="27"/>
      <c r="V34" s="151" t="s">
        <v>29</v>
      </c>
      <c r="W34" s="88"/>
      <c r="X34" s="157"/>
      <c r="Y34" s="138"/>
      <c r="Z34" s="131"/>
      <c r="AA34" s="137"/>
      <c r="AB34" s="163"/>
      <c r="AC34" s="145">
        <f>+P35</f>
        <v>0.01</v>
      </c>
      <c r="AD34" s="142" t="s">
        <v>154</v>
      </c>
      <c r="AE34" s="138"/>
      <c r="AF34" s="145">
        <f>+AC34+Q35</f>
        <v>1.4999999999999999E-2</v>
      </c>
      <c r="AG34" s="142" t="s">
        <v>176</v>
      </c>
      <c r="AH34" s="138"/>
      <c r="AI34" s="143">
        <f>+AF34+R35</f>
        <v>1.4999999999999999E-2</v>
      </c>
      <c r="AJ34" s="142" t="s">
        <v>193</v>
      </c>
      <c r="AK34" s="138"/>
      <c r="AL34" s="153">
        <f>+AI34+S35</f>
        <v>1.7499999999999998E-2</v>
      </c>
      <c r="AM34" s="142" t="s">
        <v>269</v>
      </c>
      <c r="AN34" s="138"/>
      <c r="AO34" s="165">
        <f>+AL34+T35</f>
        <v>1.7499999999999998E-2</v>
      </c>
      <c r="AP34" s="142" t="s">
        <v>300</v>
      </c>
      <c r="AQ34" s="138" t="s">
        <v>289</v>
      </c>
      <c r="AR34" s="165">
        <f>+AO34+W35+U35</f>
        <v>1.9999999999999997E-2</v>
      </c>
      <c r="AS34" s="142" t="s">
        <v>312</v>
      </c>
      <c r="AT34" s="138" t="s">
        <v>16</v>
      </c>
    </row>
    <row r="35" spans="1:46" s="9" customFormat="1" ht="110.25" customHeight="1" x14ac:dyDescent="0.25">
      <c r="A35" s="121"/>
      <c r="B35" s="123"/>
      <c r="C35" s="123"/>
      <c r="D35" s="123"/>
      <c r="E35" s="123"/>
      <c r="F35" s="128"/>
      <c r="G35" s="128"/>
      <c r="H35" s="48" t="s">
        <v>0</v>
      </c>
      <c r="I35" s="49">
        <f t="shared" si="0"/>
        <v>1.9999999999999997E-2</v>
      </c>
      <c r="J35" s="28"/>
      <c r="K35" s="4"/>
      <c r="L35" s="5"/>
      <c r="M35" s="5"/>
      <c r="N35" s="5"/>
      <c r="O35" s="5"/>
      <c r="P35" s="5">
        <v>0.01</v>
      </c>
      <c r="Q35" s="5">
        <v>5.0000000000000001E-3</v>
      </c>
      <c r="R35" s="5"/>
      <c r="S35" s="5">
        <v>2.5000000000000001E-3</v>
      </c>
      <c r="T35" s="5"/>
      <c r="U35" s="27">
        <v>2.5000000000000001E-3</v>
      </c>
      <c r="V35" s="152"/>
      <c r="W35" s="88"/>
      <c r="X35" s="158"/>
      <c r="Y35" s="96"/>
      <c r="Z35" s="90"/>
      <c r="AA35" s="94"/>
      <c r="AB35" s="164"/>
      <c r="AC35" s="146"/>
      <c r="AD35" s="132"/>
      <c r="AE35" s="96"/>
      <c r="AF35" s="146"/>
      <c r="AG35" s="132"/>
      <c r="AH35" s="96"/>
      <c r="AI35" s="149"/>
      <c r="AJ35" s="132"/>
      <c r="AK35" s="96"/>
      <c r="AL35" s="154"/>
      <c r="AM35" s="132"/>
      <c r="AN35" s="96"/>
      <c r="AO35" s="150"/>
      <c r="AP35" s="132"/>
      <c r="AQ35" s="96"/>
      <c r="AR35" s="150"/>
      <c r="AS35" s="132"/>
      <c r="AT35" s="96"/>
    </row>
    <row r="36" spans="1:46" s="9" customFormat="1" ht="110.25" customHeight="1" x14ac:dyDescent="0.25">
      <c r="A36" s="120">
        <v>17</v>
      </c>
      <c r="B36" s="159" t="s">
        <v>63</v>
      </c>
      <c r="C36" s="122" t="s">
        <v>51</v>
      </c>
      <c r="D36" s="122" t="s">
        <v>62</v>
      </c>
      <c r="E36" s="122" t="s">
        <v>61</v>
      </c>
      <c r="F36" s="128"/>
      <c r="G36" s="128"/>
      <c r="H36" s="48" t="s">
        <v>1</v>
      </c>
      <c r="I36" s="49">
        <f t="shared" ref="I36:I67" si="1">SUM(J36:U36)</f>
        <v>0.01</v>
      </c>
      <c r="J36" s="28"/>
      <c r="K36" s="4"/>
      <c r="L36" s="5"/>
      <c r="M36" s="5"/>
      <c r="N36" s="5"/>
      <c r="O36" s="5"/>
      <c r="P36" s="5"/>
      <c r="Q36" s="5"/>
      <c r="R36" s="5">
        <v>2.5000000000000001E-3</v>
      </c>
      <c r="S36" s="5">
        <v>2.5000000000000001E-3</v>
      </c>
      <c r="T36" s="5">
        <v>2.5000000000000001E-3</v>
      </c>
      <c r="U36" s="27">
        <v>2.5000000000000001E-3</v>
      </c>
      <c r="V36" s="151" t="s">
        <v>11</v>
      </c>
      <c r="W36" s="139" t="s">
        <v>16</v>
      </c>
      <c r="X36" s="137"/>
      <c r="Y36" s="138"/>
      <c r="Z36" s="131"/>
      <c r="AA36" s="137"/>
      <c r="AB36" s="138"/>
      <c r="AC36" s="161" t="s">
        <v>16</v>
      </c>
      <c r="AD36" s="137"/>
      <c r="AE36" s="138"/>
      <c r="AF36" s="145" t="str">
        <f>+AC36</f>
        <v xml:space="preserve"> </v>
      </c>
      <c r="AG36" s="137"/>
      <c r="AH36" s="138"/>
      <c r="AI36" s="143">
        <f>+R37</f>
        <v>2.5000000000000001E-3</v>
      </c>
      <c r="AJ36" s="132" t="s">
        <v>194</v>
      </c>
      <c r="AK36" s="138"/>
      <c r="AL36" s="153">
        <f>+AI36+S37</f>
        <v>2.5000000000000001E-3</v>
      </c>
      <c r="AM36" s="132" t="s">
        <v>243</v>
      </c>
      <c r="AN36" s="138"/>
      <c r="AO36" s="165">
        <f>+AL36+T37</f>
        <v>7.4999999999999997E-3</v>
      </c>
      <c r="AP36" s="132" t="s">
        <v>290</v>
      </c>
      <c r="AQ36" s="138"/>
      <c r="AR36" s="165">
        <f>+AO36+W37+U37</f>
        <v>0.01</v>
      </c>
      <c r="AS36" s="132" t="s">
        <v>315</v>
      </c>
      <c r="AT36" s="138"/>
    </row>
    <row r="37" spans="1:46" s="9" customFormat="1" ht="135" customHeight="1" x14ac:dyDescent="0.25">
      <c r="A37" s="121"/>
      <c r="B37" s="160"/>
      <c r="C37" s="123"/>
      <c r="D37" s="123"/>
      <c r="E37" s="123"/>
      <c r="F37" s="128"/>
      <c r="G37" s="128"/>
      <c r="H37" s="48" t="s">
        <v>0</v>
      </c>
      <c r="I37" s="49">
        <f t="shared" si="1"/>
        <v>0.01</v>
      </c>
      <c r="J37" s="28"/>
      <c r="K37" s="4"/>
      <c r="L37" s="5"/>
      <c r="M37" s="5"/>
      <c r="N37" s="5"/>
      <c r="O37" s="5"/>
      <c r="P37" s="5"/>
      <c r="Q37" s="5"/>
      <c r="R37" s="5">
        <v>2.5000000000000001E-3</v>
      </c>
      <c r="S37" s="5"/>
      <c r="T37" s="5">
        <v>5.0000000000000001E-3</v>
      </c>
      <c r="U37" s="27">
        <v>2.5000000000000001E-3</v>
      </c>
      <c r="V37" s="152"/>
      <c r="W37" s="136"/>
      <c r="X37" s="94"/>
      <c r="Y37" s="96"/>
      <c r="Z37" s="90"/>
      <c r="AA37" s="94"/>
      <c r="AB37" s="96"/>
      <c r="AC37" s="162"/>
      <c r="AD37" s="94"/>
      <c r="AE37" s="96"/>
      <c r="AF37" s="146"/>
      <c r="AG37" s="94"/>
      <c r="AH37" s="96"/>
      <c r="AI37" s="149"/>
      <c r="AJ37" s="94"/>
      <c r="AK37" s="96"/>
      <c r="AL37" s="154"/>
      <c r="AM37" s="94"/>
      <c r="AN37" s="96"/>
      <c r="AO37" s="150"/>
      <c r="AP37" s="94"/>
      <c r="AQ37" s="96"/>
      <c r="AR37" s="150"/>
      <c r="AS37" s="94"/>
      <c r="AT37" s="96"/>
    </row>
    <row r="38" spans="1:46" ht="110.25" customHeight="1" x14ac:dyDescent="0.25">
      <c r="A38" s="120">
        <v>18</v>
      </c>
      <c r="B38" s="122" t="s">
        <v>41</v>
      </c>
      <c r="C38" s="122" t="s">
        <v>51</v>
      </c>
      <c r="D38" s="125" t="s">
        <v>60</v>
      </c>
      <c r="E38" s="125" t="s">
        <v>8</v>
      </c>
      <c r="F38" s="128"/>
      <c r="G38" s="128"/>
      <c r="H38" s="48" t="s">
        <v>1</v>
      </c>
      <c r="I38" s="49">
        <f t="shared" si="1"/>
        <v>0.01</v>
      </c>
      <c r="J38" s="28"/>
      <c r="K38" s="4"/>
      <c r="L38" s="5"/>
      <c r="M38" s="5"/>
      <c r="N38" s="5"/>
      <c r="O38" s="5"/>
      <c r="P38" s="5">
        <v>2E-3</v>
      </c>
      <c r="Q38" s="5">
        <v>2E-3</v>
      </c>
      <c r="R38" s="5">
        <v>2E-3</v>
      </c>
      <c r="S38" s="5">
        <v>2E-3</v>
      </c>
      <c r="T38" s="5">
        <v>2E-3</v>
      </c>
      <c r="U38" s="27"/>
      <c r="V38" s="50" t="s">
        <v>59</v>
      </c>
      <c r="W38" s="139" t="s">
        <v>16</v>
      </c>
      <c r="X38" s="137"/>
      <c r="Y38" s="138"/>
      <c r="Z38" s="131"/>
      <c r="AA38" s="137"/>
      <c r="AB38" s="138"/>
      <c r="AC38" s="131">
        <f>+P39</f>
        <v>2E-3</v>
      </c>
      <c r="AD38" s="137" t="s">
        <v>135</v>
      </c>
      <c r="AE38" s="138"/>
      <c r="AF38" s="145">
        <f>+AC38+Q39</f>
        <v>4.0000000000000001E-3</v>
      </c>
      <c r="AG38" s="137" t="s">
        <v>169</v>
      </c>
      <c r="AH38" s="138"/>
      <c r="AI38" s="143">
        <f>+AF38+R39</f>
        <v>6.0000000000000001E-3</v>
      </c>
      <c r="AJ38" s="137" t="s">
        <v>189</v>
      </c>
      <c r="AK38" s="138"/>
      <c r="AL38" s="165">
        <f>+AI38+S39</f>
        <v>8.0000000000000002E-3</v>
      </c>
      <c r="AM38" s="137" t="s">
        <v>268</v>
      </c>
      <c r="AN38" s="138"/>
      <c r="AO38" s="165">
        <f>+AL38+T39</f>
        <v>0.01</v>
      </c>
      <c r="AP38" s="137" t="s">
        <v>276</v>
      </c>
      <c r="AQ38" s="138"/>
      <c r="AR38" s="165">
        <f>+AO38+W39</f>
        <v>0.01</v>
      </c>
      <c r="AS38" s="137" t="s">
        <v>306</v>
      </c>
      <c r="AT38" s="138"/>
    </row>
    <row r="39" spans="1:46" ht="110.25" customHeight="1" x14ac:dyDescent="0.25">
      <c r="A39" s="121"/>
      <c r="B39" s="123"/>
      <c r="C39" s="123"/>
      <c r="D39" s="126"/>
      <c r="E39" s="126"/>
      <c r="F39" s="128"/>
      <c r="G39" s="128"/>
      <c r="H39" s="48" t="s">
        <v>0</v>
      </c>
      <c r="I39" s="49">
        <f t="shared" si="1"/>
        <v>0.01</v>
      </c>
      <c r="J39" s="28"/>
      <c r="K39" s="4"/>
      <c r="L39" s="5"/>
      <c r="M39" s="5"/>
      <c r="N39" s="5"/>
      <c r="O39" s="5"/>
      <c r="P39" s="5">
        <v>2E-3</v>
      </c>
      <c r="Q39" s="5">
        <v>2E-3</v>
      </c>
      <c r="R39" s="5">
        <v>2E-3</v>
      </c>
      <c r="S39" s="5">
        <v>2E-3</v>
      </c>
      <c r="T39" s="5">
        <v>2E-3</v>
      </c>
      <c r="U39" s="27"/>
      <c r="V39" s="50"/>
      <c r="W39" s="136"/>
      <c r="X39" s="94"/>
      <c r="Y39" s="96"/>
      <c r="Z39" s="90"/>
      <c r="AA39" s="94"/>
      <c r="AB39" s="96"/>
      <c r="AC39" s="90"/>
      <c r="AD39" s="94"/>
      <c r="AE39" s="96"/>
      <c r="AF39" s="146"/>
      <c r="AG39" s="94"/>
      <c r="AH39" s="96"/>
      <c r="AI39" s="149"/>
      <c r="AJ39" s="94"/>
      <c r="AK39" s="96"/>
      <c r="AL39" s="150"/>
      <c r="AM39" s="94"/>
      <c r="AN39" s="96"/>
      <c r="AO39" s="150"/>
      <c r="AP39" s="94"/>
      <c r="AQ39" s="96"/>
      <c r="AR39" s="150"/>
      <c r="AS39" s="94"/>
      <c r="AT39" s="96"/>
    </row>
    <row r="40" spans="1:46" ht="110.25" customHeight="1" x14ac:dyDescent="0.25">
      <c r="A40" s="120">
        <v>19</v>
      </c>
      <c r="B40" s="122" t="s">
        <v>52</v>
      </c>
      <c r="C40" s="122" t="s">
        <v>51</v>
      </c>
      <c r="D40" s="125" t="s">
        <v>58</v>
      </c>
      <c r="E40" s="125" t="s">
        <v>39</v>
      </c>
      <c r="F40" s="128"/>
      <c r="G40" s="128"/>
      <c r="H40" s="48" t="s">
        <v>1</v>
      </c>
      <c r="I40" s="49">
        <f t="shared" si="1"/>
        <v>4.0000000000000008E-2</v>
      </c>
      <c r="J40" s="28"/>
      <c r="K40" s="4"/>
      <c r="L40" s="5">
        <v>4.0000000000000001E-3</v>
      </c>
      <c r="M40" s="5">
        <v>4.0000000000000001E-3</v>
      </c>
      <c r="N40" s="5">
        <v>4.0000000000000001E-3</v>
      </c>
      <c r="O40" s="5">
        <v>4.0000000000000001E-3</v>
      </c>
      <c r="P40" s="5">
        <v>4.0000000000000001E-3</v>
      </c>
      <c r="Q40" s="5">
        <v>4.0000000000000001E-3</v>
      </c>
      <c r="R40" s="5">
        <v>4.0000000000000001E-3</v>
      </c>
      <c r="S40" s="5">
        <v>4.0000000000000001E-3</v>
      </c>
      <c r="T40" s="5">
        <v>4.0000000000000001E-3</v>
      </c>
      <c r="U40" s="27">
        <v>4.0000000000000001E-3</v>
      </c>
      <c r="V40" s="50" t="s">
        <v>18</v>
      </c>
      <c r="W40" s="139">
        <f>+L41+M41</f>
        <v>8.0000000000000002E-3</v>
      </c>
      <c r="X40" s="137" t="s">
        <v>118</v>
      </c>
      <c r="Y40" s="138"/>
      <c r="Z40" s="131">
        <f>+W40+O41</f>
        <v>1.2E-2</v>
      </c>
      <c r="AA40" s="137" t="s">
        <v>119</v>
      </c>
      <c r="AB40" s="138"/>
      <c r="AC40" s="131">
        <f>+Z40+O41+P41</f>
        <v>0.02</v>
      </c>
      <c r="AD40" s="137" t="s">
        <v>128</v>
      </c>
      <c r="AE40" s="138"/>
      <c r="AF40" s="145">
        <f>+AC40+Q41</f>
        <v>2.4E-2</v>
      </c>
      <c r="AG40" s="137" t="s">
        <v>257</v>
      </c>
      <c r="AH40" s="138"/>
      <c r="AI40" s="143">
        <f>+AF40+R41</f>
        <v>2.8000000000000001E-2</v>
      </c>
      <c r="AJ40" s="137" t="s">
        <v>196</v>
      </c>
      <c r="AK40" s="138"/>
      <c r="AL40" s="165">
        <f>+AI40+S41</f>
        <v>3.2000000000000001E-2</v>
      </c>
      <c r="AM40" s="137" t="s">
        <v>273</v>
      </c>
      <c r="AN40" s="138"/>
      <c r="AO40" s="165">
        <f>+AL40+T41</f>
        <v>3.6000000000000004E-2</v>
      </c>
      <c r="AP40" s="137" t="s">
        <v>280</v>
      </c>
      <c r="AQ40" s="138"/>
      <c r="AR40" s="165">
        <f>+AO40+U41</f>
        <v>4.0000000000000008E-2</v>
      </c>
      <c r="AS40" s="137" t="s">
        <v>307</v>
      </c>
      <c r="AT40" s="138"/>
    </row>
    <row r="41" spans="1:46" ht="110.25" customHeight="1" x14ac:dyDescent="0.25">
      <c r="A41" s="121"/>
      <c r="B41" s="123"/>
      <c r="C41" s="123"/>
      <c r="D41" s="126"/>
      <c r="E41" s="126"/>
      <c r="F41" s="128"/>
      <c r="G41" s="128"/>
      <c r="H41" s="48" t="s">
        <v>0</v>
      </c>
      <c r="I41" s="49">
        <f t="shared" si="1"/>
        <v>4.0000000000000008E-2</v>
      </c>
      <c r="J41" s="28"/>
      <c r="K41" s="4"/>
      <c r="L41" s="5">
        <v>4.0000000000000001E-3</v>
      </c>
      <c r="M41" s="5">
        <v>4.0000000000000001E-3</v>
      </c>
      <c r="N41" s="5">
        <v>4.0000000000000001E-3</v>
      </c>
      <c r="O41" s="5">
        <v>4.0000000000000001E-3</v>
      </c>
      <c r="P41" s="5">
        <v>4.0000000000000001E-3</v>
      </c>
      <c r="Q41" s="5">
        <v>4.0000000000000001E-3</v>
      </c>
      <c r="R41" s="5">
        <v>4.0000000000000001E-3</v>
      </c>
      <c r="S41" s="5">
        <v>4.0000000000000001E-3</v>
      </c>
      <c r="T41" s="5">
        <v>4.0000000000000001E-3</v>
      </c>
      <c r="U41" s="27">
        <v>4.0000000000000001E-3</v>
      </c>
      <c r="V41" s="50"/>
      <c r="W41" s="136"/>
      <c r="X41" s="94"/>
      <c r="Y41" s="96"/>
      <c r="Z41" s="90"/>
      <c r="AA41" s="94"/>
      <c r="AB41" s="96"/>
      <c r="AC41" s="90"/>
      <c r="AD41" s="94"/>
      <c r="AE41" s="96"/>
      <c r="AF41" s="146"/>
      <c r="AG41" s="94"/>
      <c r="AH41" s="96"/>
      <c r="AI41" s="116"/>
      <c r="AJ41" s="119"/>
      <c r="AK41" s="96"/>
      <c r="AL41" s="92"/>
      <c r="AM41" s="119"/>
      <c r="AN41" s="96"/>
      <c r="AO41" s="92"/>
      <c r="AP41" s="119"/>
      <c r="AQ41" s="96"/>
      <c r="AR41" s="92"/>
      <c r="AS41" s="119"/>
      <c r="AT41" s="96"/>
    </row>
    <row r="42" spans="1:46" ht="110.25" customHeight="1" x14ac:dyDescent="0.25">
      <c r="A42" s="120">
        <v>20</v>
      </c>
      <c r="B42" s="122" t="s">
        <v>52</v>
      </c>
      <c r="C42" s="122" t="s">
        <v>51</v>
      </c>
      <c r="D42" s="125" t="s">
        <v>57</v>
      </c>
      <c r="E42" s="125" t="s">
        <v>56</v>
      </c>
      <c r="F42" s="128"/>
      <c r="G42" s="128"/>
      <c r="H42" s="48" t="s">
        <v>1</v>
      </c>
      <c r="I42" s="49">
        <f t="shared" si="1"/>
        <v>0.01</v>
      </c>
      <c r="J42" s="28"/>
      <c r="K42" s="4"/>
      <c r="L42" s="5">
        <v>0.01</v>
      </c>
      <c r="M42" s="5"/>
      <c r="N42" s="5"/>
      <c r="O42" s="5"/>
      <c r="P42" s="5"/>
      <c r="Q42" s="5"/>
      <c r="R42" s="5"/>
      <c r="S42" s="5"/>
      <c r="T42" s="5"/>
      <c r="U42" s="27"/>
      <c r="V42" s="50" t="s">
        <v>18</v>
      </c>
      <c r="W42" s="139">
        <f>+L43</f>
        <v>0.01</v>
      </c>
      <c r="X42" s="137" t="s">
        <v>120</v>
      </c>
      <c r="Y42" s="138"/>
      <c r="Z42" s="139">
        <f>+L43</f>
        <v>0.01</v>
      </c>
      <c r="AA42" s="137" t="s">
        <v>122</v>
      </c>
      <c r="AB42" s="138"/>
      <c r="AC42" s="139">
        <f>+Z42</f>
        <v>0.01</v>
      </c>
      <c r="AD42" s="137" t="s">
        <v>122</v>
      </c>
      <c r="AE42" s="138"/>
      <c r="AF42" s="145">
        <f>+AC42+Q43</f>
        <v>0.01</v>
      </c>
      <c r="AG42" s="137" t="s">
        <v>122</v>
      </c>
      <c r="AH42" s="138"/>
      <c r="AI42" s="115">
        <f>+AF42</f>
        <v>0.01</v>
      </c>
      <c r="AJ42" s="94" t="s">
        <v>122</v>
      </c>
      <c r="AK42" s="138"/>
      <c r="AL42" s="91">
        <f>+AI42+S43</f>
        <v>0.01</v>
      </c>
      <c r="AM42" s="94" t="s">
        <v>122</v>
      </c>
      <c r="AN42" s="138"/>
      <c r="AO42" s="91">
        <f>+AL42+T43</f>
        <v>0.01</v>
      </c>
      <c r="AP42" s="94" t="s">
        <v>122</v>
      </c>
      <c r="AQ42" s="138"/>
      <c r="AR42" s="91">
        <f>+AO42+W43</f>
        <v>0.01</v>
      </c>
      <c r="AS42" s="94" t="s">
        <v>122</v>
      </c>
      <c r="AT42" s="138"/>
    </row>
    <row r="43" spans="1:46" ht="110.25" customHeight="1" x14ac:dyDescent="0.25">
      <c r="A43" s="121"/>
      <c r="B43" s="123"/>
      <c r="C43" s="123"/>
      <c r="D43" s="126"/>
      <c r="E43" s="126"/>
      <c r="F43" s="128"/>
      <c r="G43" s="128"/>
      <c r="H43" s="48" t="s">
        <v>0</v>
      </c>
      <c r="I43" s="49">
        <f t="shared" si="1"/>
        <v>0.01</v>
      </c>
      <c r="J43" s="28"/>
      <c r="K43" s="4"/>
      <c r="L43" s="5">
        <v>0.01</v>
      </c>
      <c r="M43" s="5"/>
      <c r="N43" s="5"/>
      <c r="O43" s="5"/>
      <c r="P43" s="5"/>
      <c r="Q43" s="5"/>
      <c r="R43" s="5"/>
      <c r="S43" s="5"/>
      <c r="T43" s="5"/>
      <c r="U43" s="27"/>
      <c r="V43" s="50"/>
      <c r="W43" s="136"/>
      <c r="X43" s="94"/>
      <c r="Y43" s="96"/>
      <c r="Z43" s="136"/>
      <c r="AA43" s="94"/>
      <c r="AB43" s="96"/>
      <c r="AC43" s="136"/>
      <c r="AD43" s="94"/>
      <c r="AE43" s="96"/>
      <c r="AF43" s="146"/>
      <c r="AG43" s="94"/>
      <c r="AH43" s="96"/>
      <c r="AI43" s="116"/>
      <c r="AJ43" s="113"/>
      <c r="AK43" s="96"/>
      <c r="AL43" s="92"/>
      <c r="AM43" s="113"/>
      <c r="AN43" s="96"/>
      <c r="AO43" s="92"/>
      <c r="AP43" s="113"/>
      <c r="AQ43" s="96"/>
      <c r="AR43" s="92"/>
      <c r="AS43" s="113"/>
      <c r="AT43" s="96"/>
    </row>
    <row r="44" spans="1:46" ht="110.25" customHeight="1" x14ac:dyDescent="0.25">
      <c r="A44" s="120">
        <v>21</v>
      </c>
      <c r="B44" s="122" t="s">
        <v>52</v>
      </c>
      <c r="C44" s="122" t="s">
        <v>51</v>
      </c>
      <c r="D44" s="125" t="s">
        <v>55</v>
      </c>
      <c r="E44" s="125" t="s">
        <v>39</v>
      </c>
      <c r="F44" s="128"/>
      <c r="G44" s="128"/>
      <c r="H44" s="48" t="s">
        <v>1</v>
      </c>
      <c r="I44" s="49">
        <f t="shared" si="1"/>
        <v>0.01</v>
      </c>
      <c r="J44" s="28"/>
      <c r="K44" s="4"/>
      <c r="L44" s="5"/>
      <c r="M44" s="5"/>
      <c r="N44" s="5">
        <v>5.0000000000000001E-3</v>
      </c>
      <c r="O44" s="5">
        <v>5.0000000000000001E-3</v>
      </c>
      <c r="P44" s="5"/>
      <c r="Q44" s="5"/>
      <c r="R44" s="5"/>
      <c r="S44" s="5"/>
      <c r="T44" s="5"/>
      <c r="U44" s="27"/>
      <c r="V44" s="50" t="s">
        <v>18</v>
      </c>
      <c r="W44" s="139" t="s">
        <v>16</v>
      </c>
      <c r="X44" s="137"/>
      <c r="Y44" s="138"/>
      <c r="Z44" s="131">
        <f>+N45</f>
        <v>5.0000000000000001E-3</v>
      </c>
      <c r="AA44" s="137" t="s">
        <v>54</v>
      </c>
      <c r="AB44" s="138" t="s">
        <v>53</v>
      </c>
      <c r="AC44" s="131">
        <f>+Z44+P45</f>
        <v>0.01</v>
      </c>
      <c r="AD44" s="137" t="s">
        <v>155</v>
      </c>
      <c r="AE44" s="138"/>
      <c r="AF44" s="145">
        <f>+AC44</f>
        <v>0.01</v>
      </c>
      <c r="AG44" s="137" t="s">
        <v>162</v>
      </c>
      <c r="AH44" s="138"/>
      <c r="AI44" s="115">
        <f>+AF44</f>
        <v>0.01</v>
      </c>
      <c r="AJ44" s="94" t="s">
        <v>162</v>
      </c>
      <c r="AK44" s="138"/>
      <c r="AL44" s="91">
        <f>+AI44+S45</f>
        <v>0.01</v>
      </c>
      <c r="AM44" s="94" t="s">
        <v>162</v>
      </c>
      <c r="AN44" s="138"/>
      <c r="AO44" s="91">
        <f>+AL44+T45</f>
        <v>0.01</v>
      </c>
      <c r="AP44" s="94" t="s">
        <v>162</v>
      </c>
      <c r="AQ44" s="138"/>
      <c r="AR44" s="91">
        <f>+AO44+W45</f>
        <v>0.01</v>
      </c>
      <c r="AS44" s="94" t="s">
        <v>162</v>
      </c>
      <c r="AT44" s="138"/>
    </row>
    <row r="45" spans="1:46" ht="110.25" customHeight="1" x14ac:dyDescent="0.25">
      <c r="A45" s="121"/>
      <c r="B45" s="123"/>
      <c r="C45" s="123"/>
      <c r="D45" s="126"/>
      <c r="E45" s="126"/>
      <c r="F45" s="128"/>
      <c r="G45" s="128"/>
      <c r="H45" s="48" t="s">
        <v>0</v>
      </c>
      <c r="I45" s="49">
        <f t="shared" si="1"/>
        <v>0.01</v>
      </c>
      <c r="J45" s="28"/>
      <c r="K45" s="4"/>
      <c r="L45" s="5"/>
      <c r="M45" s="5"/>
      <c r="N45" s="5">
        <v>5.0000000000000001E-3</v>
      </c>
      <c r="O45" s="5"/>
      <c r="P45" s="5">
        <v>5.0000000000000001E-3</v>
      </c>
      <c r="Q45" s="5"/>
      <c r="R45" s="5"/>
      <c r="S45" s="5"/>
      <c r="T45" s="5"/>
      <c r="U45" s="27"/>
      <c r="V45" s="50"/>
      <c r="W45" s="136"/>
      <c r="X45" s="94"/>
      <c r="Y45" s="96"/>
      <c r="Z45" s="90"/>
      <c r="AA45" s="94"/>
      <c r="AB45" s="96"/>
      <c r="AC45" s="90"/>
      <c r="AD45" s="94"/>
      <c r="AE45" s="96"/>
      <c r="AF45" s="146"/>
      <c r="AG45" s="94"/>
      <c r="AH45" s="96"/>
      <c r="AI45" s="116"/>
      <c r="AJ45" s="113"/>
      <c r="AK45" s="96"/>
      <c r="AL45" s="92"/>
      <c r="AM45" s="113"/>
      <c r="AN45" s="96"/>
      <c r="AO45" s="92"/>
      <c r="AP45" s="113"/>
      <c r="AQ45" s="96"/>
      <c r="AR45" s="92"/>
      <c r="AS45" s="113"/>
      <c r="AT45" s="96"/>
    </row>
    <row r="46" spans="1:46" ht="110.25" customHeight="1" x14ac:dyDescent="0.25">
      <c r="A46" s="120">
        <v>22</v>
      </c>
      <c r="B46" s="122" t="s">
        <v>52</v>
      </c>
      <c r="C46" s="122" t="s">
        <v>51</v>
      </c>
      <c r="D46" s="125" t="s">
        <v>50</v>
      </c>
      <c r="E46" s="125" t="s">
        <v>39</v>
      </c>
      <c r="F46" s="128"/>
      <c r="G46" s="128"/>
      <c r="H46" s="48" t="s">
        <v>1</v>
      </c>
      <c r="I46" s="49">
        <f t="shared" si="1"/>
        <v>0.01</v>
      </c>
      <c r="J46" s="28"/>
      <c r="K46" s="4"/>
      <c r="L46" s="5"/>
      <c r="M46" s="5">
        <v>5.0000000000000001E-3</v>
      </c>
      <c r="N46" s="5">
        <v>5.0000000000000001E-3</v>
      </c>
      <c r="O46" s="5"/>
      <c r="P46" s="5"/>
      <c r="Q46" s="5"/>
      <c r="R46" s="5"/>
      <c r="S46" s="5"/>
      <c r="T46" s="5"/>
      <c r="U46" s="27"/>
      <c r="V46" s="50" t="s">
        <v>18</v>
      </c>
      <c r="W46" s="139">
        <f>+M47</f>
        <v>5.0000000000000001E-3</v>
      </c>
      <c r="X46" s="137" t="s">
        <v>49</v>
      </c>
      <c r="Y46" s="138"/>
      <c r="Z46" s="131">
        <f>+W46+N47</f>
        <v>0.01</v>
      </c>
      <c r="AA46" s="132" t="s">
        <v>121</v>
      </c>
      <c r="AB46" s="138"/>
      <c r="AC46" s="139">
        <f>+Z46</f>
        <v>0.01</v>
      </c>
      <c r="AD46" s="137" t="s">
        <v>129</v>
      </c>
      <c r="AE46" s="138"/>
      <c r="AF46" s="145">
        <f>+AC46</f>
        <v>0.01</v>
      </c>
      <c r="AG46" s="137" t="s">
        <v>129</v>
      </c>
      <c r="AH46" s="138"/>
      <c r="AI46" s="115">
        <f>+AF46</f>
        <v>0.01</v>
      </c>
      <c r="AJ46" s="94" t="s">
        <v>129</v>
      </c>
      <c r="AK46" s="138"/>
      <c r="AL46" s="91">
        <f>+AI46</f>
        <v>0.01</v>
      </c>
      <c r="AM46" s="94" t="s">
        <v>129</v>
      </c>
      <c r="AN46" s="138"/>
      <c r="AO46" s="91">
        <f>+AL46+T47</f>
        <v>0.01</v>
      </c>
      <c r="AP46" s="94" t="s">
        <v>129</v>
      </c>
      <c r="AQ46" s="138"/>
      <c r="AR46" s="91">
        <f>+AO46+W47</f>
        <v>0.01</v>
      </c>
      <c r="AS46" s="94" t="s">
        <v>129</v>
      </c>
      <c r="AT46" s="138"/>
    </row>
    <row r="47" spans="1:46" ht="110.25" customHeight="1" x14ac:dyDescent="0.25">
      <c r="A47" s="121"/>
      <c r="B47" s="123"/>
      <c r="C47" s="123"/>
      <c r="D47" s="126"/>
      <c r="E47" s="126"/>
      <c r="F47" s="129"/>
      <c r="G47" s="129"/>
      <c r="H47" s="48" t="s">
        <v>0</v>
      </c>
      <c r="I47" s="49">
        <f t="shared" si="1"/>
        <v>0.01</v>
      </c>
      <c r="J47" s="28"/>
      <c r="K47" s="4"/>
      <c r="L47" s="5"/>
      <c r="M47" s="5">
        <v>5.0000000000000001E-3</v>
      </c>
      <c r="N47" s="5">
        <v>5.0000000000000001E-3</v>
      </c>
      <c r="O47" s="5"/>
      <c r="P47" s="5"/>
      <c r="Q47" s="5"/>
      <c r="R47" s="5"/>
      <c r="S47" s="5"/>
      <c r="T47" s="5"/>
      <c r="U47" s="27"/>
      <c r="V47" s="225"/>
      <c r="W47" s="136"/>
      <c r="X47" s="94"/>
      <c r="Y47" s="96"/>
      <c r="Z47" s="90"/>
      <c r="AA47" s="94"/>
      <c r="AB47" s="96"/>
      <c r="AC47" s="136"/>
      <c r="AD47" s="94"/>
      <c r="AE47" s="96"/>
      <c r="AF47" s="146"/>
      <c r="AG47" s="94"/>
      <c r="AH47" s="96"/>
      <c r="AI47" s="116"/>
      <c r="AJ47" s="113"/>
      <c r="AK47" s="96"/>
      <c r="AL47" s="92"/>
      <c r="AM47" s="113"/>
      <c r="AN47" s="96"/>
      <c r="AO47" s="92"/>
      <c r="AP47" s="113"/>
      <c r="AQ47" s="96"/>
      <c r="AR47" s="92"/>
      <c r="AS47" s="113"/>
      <c r="AT47" s="96"/>
    </row>
    <row r="48" spans="1:46" ht="110.25" customHeight="1" x14ac:dyDescent="0.25">
      <c r="A48" s="120">
        <v>23</v>
      </c>
      <c r="B48" s="122" t="s">
        <v>45</v>
      </c>
      <c r="C48" s="122" t="s">
        <v>44</v>
      </c>
      <c r="D48" s="125" t="s">
        <v>48</v>
      </c>
      <c r="E48" s="125" t="s">
        <v>8</v>
      </c>
      <c r="F48" s="127">
        <f>+I48+I50</f>
        <v>0.05</v>
      </c>
      <c r="G48" s="127">
        <f>+I49+I51</f>
        <v>0.05</v>
      </c>
      <c r="H48" s="48" t="s">
        <v>1</v>
      </c>
      <c r="I48" s="49">
        <f t="shared" si="1"/>
        <v>2.5000000000000001E-2</v>
      </c>
      <c r="J48" s="28"/>
      <c r="K48" s="4"/>
      <c r="L48" s="5">
        <v>2.5000000000000001E-2</v>
      </c>
      <c r="M48" s="5"/>
      <c r="N48" s="5"/>
      <c r="O48" s="5"/>
      <c r="P48" s="5"/>
      <c r="Q48" s="5"/>
      <c r="R48" s="5"/>
      <c r="S48" s="5"/>
      <c r="T48" s="5"/>
      <c r="U48" s="27"/>
      <c r="V48" s="225" t="s">
        <v>47</v>
      </c>
      <c r="W48" s="97">
        <f>+L49</f>
        <v>2.5000000000000001E-2</v>
      </c>
      <c r="X48" s="137" t="s">
        <v>46</v>
      </c>
      <c r="Y48" s="138"/>
      <c r="Z48" s="97">
        <f>+W48</f>
        <v>2.5000000000000001E-2</v>
      </c>
      <c r="AA48" s="137" t="s">
        <v>123</v>
      </c>
      <c r="AB48" s="138"/>
      <c r="AC48" s="97">
        <f>+Z48</f>
        <v>2.5000000000000001E-2</v>
      </c>
      <c r="AD48" s="137" t="s">
        <v>123</v>
      </c>
      <c r="AE48" s="138"/>
      <c r="AF48" s="145">
        <f>+AC48</f>
        <v>2.5000000000000001E-2</v>
      </c>
      <c r="AG48" s="137" t="s">
        <v>123</v>
      </c>
      <c r="AH48" s="138"/>
      <c r="AI48" s="115">
        <f>+AF48</f>
        <v>2.5000000000000001E-2</v>
      </c>
      <c r="AJ48" s="94" t="s">
        <v>123</v>
      </c>
      <c r="AK48" s="138"/>
      <c r="AL48" s="91">
        <f>+AI48+S49</f>
        <v>2.5000000000000001E-2</v>
      </c>
      <c r="AM48" s="94" t="s">
        <v>123</v>
      </c>
      <c r="AN48" s="138"/>
      <c r="AO48" s="91">
        <f>+AL48+T49</f>
        <v>2.5000000000000001E-2</v>
      </c>
      <c r="AP48" s="94" t="s">
        <v>123</v>
      </c>
      <c r="AQ48" s="138"/>
      <c r="AR48" s="91">
        <f>+AO48+W49</f>
        <v>2.5000000000000001E-2</v>
      </c>
      <c r="AS48" s="94" t="s">
        <v>123</v>
      </c>
      <c r="AT48" s="138"/>
    </row>
    <row r="49" spans="1:46" ht="110.25" customHeight="1" x14ac:dyDescent="0.25">
      <c r="A49" s="121"/>
      <c r="B49" s="123"/>
      <c r="C49" s="123"/>
      <c r="D49" s="126"/>
      <c r="E49" s="126"/>
      <c r="F49" s="128"/>
      <c r="G49" s="128"/>
      <c r="H49" s="48" t="s">
        <v>0</v>
      </c>
      <c r="I49" s="49">
        <f t="shared" si="1"/>
        <v>2.5000000000000001E-2</v>
      </c>
      <c r="J49" s="28"/>
      <c r="K49" s="4"/>
      <c r="L49" s="5">
        <v>2.5000000000000001E-2</v>
      </c>
      <c r="M49" s="5"/>
      <c r="N49" s="5"/>
      <c r="O49" s="5"/>
      <c r="P49" s="5"/>
      <c r="Q49" s="5"/>
      <c r="R49" s="5"/>
      <c r="S49" s="5"/>
      <c r="T49" s="5"/>
      <c r="U49" s="27"/>
      <c r="V49" s="225"/>
      <c r="W49" s="146"/>
      <c r="X49" s="94"/>
      <c r="Y49" s="96"/>
      <c r="Z49" s="146"/>
      <c r="AA49" s="94"/>
      <c r="AB49" s="96"/>
      <c r="AC49" s="146"/>
      <c r="AD49" s="94"/>
      <c r="AE49" s="96"/>
      <c r="AF49" s="146"/>
      <c r="AG49" s="94"/>
      <c r="AH49" s="96"/>
      <c r="AI49" s="149"/>
      <c r="AJ49" s="137"/>
      <c r="AK49" s="96"/>
      <c r="AL49" s="150"/>
      <c r="AM49" s="137"/>
      <c r="AN49" s="96"/>
      <c r="AO49" s="150"/>
      <c r="AP49" s="137"/>
      <c r="AQ49" s="96"/>
      <c r="AR49" s="150"/>
      <c r="AS49" s="137"/>
      <c r="AT49" s="96"/>
    </row>
    <row r="50" spans="1:46" s="9" customFormat="1" ht="110.25" customHeight="1" x14ac:dyDescent="0.25">
      <c r="A50" s="120">
        <v>24</v>
      </c>
      <c r="B50" s="122" t="s">
        <v>45</v>
      </c>
      <c r="C50" s="122" t="s">
        <v>44</v>
      </c>
      <c r="D50" s="122" t="s">
        <v>43</v>
      </c>
      <c r="E50" s="122" t="s">
        <v>42</v>
      </c>
      <c r="F50" s="128"/>
      <c r="G50" s="128"/>
      <c r="H50" s="48" t="s">
        <v>1</v>
      </c>
      <c r="I50" s="49">
        <f t="shared" si="1"/>
        <v>2.5000000000000001E-2</v>
      </c>
      <c r="J50" s="28"/>
      <c r="K50" s="4"/>
      <c r="L50" s="5"/>
      <c r="M50" s="5"/>
      <c r="N50" s="5"/>
      <c r="O50" s="5"/>
      <c r="P50" s="5">
        <v>5.0000000000000001E-3</v>
      </c>
      <c r="Q50" s="5">
        <v>5.0000000000000001E-3</v>
      </c>
      <c r="R50" s="5">
        <v>5.0000000000000001E-3</v>
      </c>
      <c r="S50" s="5">
        <v>5.0000000000000001E-3</v>
      </c>
      <c r="T50" s="5">
        <v>5.0000000000000001E-3</v>
      </c>
      <c r="U50" s="27"/>
      <c r="V50" s="151" t="s">
        <v>29</v>
      </c>
      <c r="W50" s="88"/>
      <c r="X50" s="157"/>
      <c r="Y50" s="163"/>
      <c r="Z50" s="166"/>
      <c r="AA50" s="157"/>
      <c r="AB50" s="163"/>
      <c r="AC50" s="22"/>
      <c r="AD50" s="157"/>
      <c r="AE50" s="138"/>
      <c r="AF50" s="145">
        <f>+Q51</f>
        <v>0.01</v>
      </c>
      <c r="AG50" s="132" t="s">
        <v>258</v>
      </c>
      <c r="AH50" s="138"/>
      <c r="AI50" s="143">
        <f>+AF50+R51</f>
        <v>1.4999999999999999E-2</v>
      </c>
      <c r="AJ50" s="132" t="s">
        <v>197</v>
      </c>
      <c r="AK50" s="138"/>
      <c r="AL50" s="165">
        <f>+AI50+S51</f>
        <v>1.4999999999999999E-2</v>
      </c>
      <c r="AM50" s="132" t="s">
        <v>243</v>
      </c>
      <c r="AN50" s="138" t="s">
        <v>244</v>
      </c>
      <c r="AO50" s="165">
        <f>+AL50+T51</f>
        <v>2.5000000000000001E-2</v>
      </c>
      <c r="AP50" s="132" t="s">
        <v>291</v>
      </c>
      <c r="AQ50" s="138" t="s">
        <v>16</v>
      </c>
      <c r="AR50" s="165">
        <f>+AO50+W51</f>
        <v>2.5000000000000001E-2</v>
      </c>
      <c r="AS50" s="132" t="s">
        <v>311</v>
      </c>
      <c r="AT50" s="138" t="s">
        <v>16</v>
      </c>
    </row>
    <row r="51" spans="1:46" s="9" customFormat="1" ht="110.25" customHeight="1" x14ac:dyDescent="0.25">
      <c r="A51" s="121"/>
      <c r="B51" s="123"/>
      <c r="C51" s="123"/>
      <c r="D51" s="123"/>
      <c r="E51" s="123"/>
      <c r="F51" s="129"/>
      <c r="G51" s="129"/>
      <c r="H51" s="48" t="s">
        <v>0</v>
      </c>
      <c r="I51" s="49">
        <f t="shared" si="1"/>
        <v>2.5000000000000001E-2</v>
      </c>
      <c r="J51" s="28"/>
      <c r="K51" s="4"/>
      <c r="L51" s="5"/>
      <c r="M51" s="5"/>
      <c r="N51" s="5"/>
      <c r="O51" s="5"/>
      <c r="P51" s="5"/>
      <c r="Q51" s="5">
        <v>0.01</v>
      </c>
      <c r="R51" s="5">
        <v>5.0000000000000001E-3</v>
      </c>
      <c r="S51" s="5"/>
      <c r="T51" s="5">
        <v>0.01</v>
      </c>
      <c r="U51" s="27"/>
      <c r="V51" s="152"/>
      <c r="W51" s="88"/>
      <c r="X51" s="158"/>
      <c r="Y51" s="164"/>
      <c r="Z51" s="146"/>
      <c r="AA51" s="158"/>
      <c r="AB51" s="164"/>
      <c r="AC51" s="22"/>
      <c r="AD51" s="158"/>
      <c r="AE51" s="96"/>
      <c r="AF51" s="146"/>
      <c r="AG51" s="94"/>
      <c r="AH51" s="96"/>
      <c r="AI51" s="116"/>
      <c r="AJ51" s="119"/>
      <c r="AK51" s="96"/>
      <c r="AL51" s="92"/>
      <c r="AM51" s="119"/>
      <c r="AN51" s="96"/>
      <c r="AO51" s="92"/>
      <c r="AP51" s="119"/>
      <c r="AQ51" s="96"/>
      <c r="AR51" s="92"/>
      <c r="AS51" s="119"/>
      <c r="AT51" s="96"/>
    </row>
    <row r="52" spans="1:46" ht="110.25" customHeight="1" x14ac:dyDescent="0.25">
      <c r="A52" s="120">
        <v>25</v>
      </c>
      <c r="B52" s="122" t="s">
        <v>41</v>
      </c>
      <c r="C52" s="122" t="s">
        <v>32</v>
      </c>
      <c r="D52" s="125" t="s">
        <v>40</v>
      </c>
      <c r="E52" s="125" t="s">
        <v>39</v>
      </c>
      <c r="F52" s="127">
        <f>+I52+I54+I56+I58+I60+I62</f>
        <v>0.1</v>
      </c>
      <c r="G52" s="127">
        <f>+I53+I55+I57+I59+I61+I63</f>
        <v>0.1</v>
      </c>
      <c r="H52" s="48" t="s">
        <v>1</v>
      </c>
      <c r="I52" s="49">
        <f t="shared" si="1"/>
        <v>0.01</v>
      </c>
      <c r="J52" s="28"/>
      <c r="K52" s="4"/>
      <c r="L52" s="5"/>
      <c r="M52" s="5">
        <v>2.5000000000000001E-3</v>
      </c>
      <c r="N52" s="5">
        <v>2.5000000000000001E-3</v>
      </c>
      <c r="O52" s="5">
        <v>5.0000000000000001E-3</v>
      </c>
      <c r="P52" s="5"/>
      <c r="Q52" s="5"/>
      <c r="R52" s="5"/>
      <c r="S52" s="5"/>
      <c r="T52" s="5"/>
      <c r="U52" s="27"/>
      <c r="V52" s="50" t="s">
        <v>18</v>
      </c>
      <c r="W52" s="139">
        <f>+M53</f>
        <v>2.5000000000000001E-3</v>
      </c>
      <c r="X52" s="137" t="s">
        <v>38</v>
      </c>
      <c r="Y52" s="138"/>
      <c r="Z52" s="131">
        <f>+W52+N53</f>
        <v>5.0000000000000001E-3</v>
      </c>
      <c r="AA52" s="132" t="s">
        <v>124</v>
      </c>
      <c r="AB52" s="138"/>
      <c r="AC52" s="131">
        <f>+Z52+P53</f>
        <v>0.01</v>
      </c>
      <c r="AD52" s="132" t="s">
        <v>156</v>
      </c>
      <c r="AE52" s="138"/>
      <c r="AF52" s="145">
        <f>+AC52</f>
        <v>0.01</v>
      </c>
      <c r="AG52" s="132" t="s">
        <v>163</v>
      </c>
      <c r="AH52" s="138"/>
      <c r="AI52" s="115">
        <f>+AF52</f>
        <v>0.01</v>
      </c>
      <c r="AJ52" s="93" t="s">
        <v>163</v>
      </c>
      <c r="AK52" s="138"/>
      <c r="AL52" s="91">
        <f>+AI52</f>
        <v>0.01</v>
      </c>
      <c r="AM52" s="93" t="s">
        <v>163</v>
      </c>
      <c r="AN52" s="138"/>
      <c r="AO52" s="91">
        <f>+AL52+T53</f>
        <v>0.01</v>
      </c>
      <c r="AP52" s="93" t="s">
        <v>163</v>
      </c>
      <c r="AQ52" s="138"/>
      <c r="AR52" s="91">
        <f>+AO52+W53</f>
        <v>0.01</v>
      </c>
      <c r="AS52" s="93" t="s">
        <v>163</v>
      </c>
      <c r="AT52" s="138"/>
    </row>
    <row r="53" spans="1:46" ht="110.25" customHeight="1" x14ac:dyDescent="0.25">
      <c r="A53" s="121"/>
      <c r="B53" s="123"/>
      <c r="C53" s="123"/>
      <c r="D53" s="126"/>
      <c r="E53" s="126"/>
      <c r="F53" s="128"/>
      <c r="G53" s="128"/>
      <c r="H53" s="48" t="s">
        <v>0</v>
      </c>
      <c r="I53" s="49">
        <f t="shared" si="1"/>
        <v>0.01</v>
      </c>
      <c r="J53" s="28"/>
      <c r="K53" s="4"/>
      <c r="L53" s="5"/>
      <c r="M53" s="5">
        <v>2.5000000000000001E-3</v>
      </c>
      <c r="N53" s="5">
        <v>2.5000000000000001E-3</v>
      </c>
      <c r="O53" s="5" t="s">
        <v>16</v>
      </c>
      <c r="P53" s="5">
        <v>5.0000000000000001E-3</v>
      </c>
      <c r="Q53" s="5"/>
      <c r="R53" s="5"/>
      <c r="S53" s="5"/>
      <c r="T53" s="5"/>
      <c r="U53" s="27"/>
      <c r="V53" s="50"/>
      <c r="W53" s="136"/>
      <c r="X53" s="94"/>
      <c r="Y53" s="96"/>
      <c r="Z53" s="90"/>
      <c r="AA53" s="94"/>
      <c r="AB53" s="96"/>
      <c r="AC53" s="90"/>
      <c r="AD53" s="94"/>
      <c r="AE53" s="96"/>
      <c r="AF53" s="146"/>
      <c r="AG53" s="94"/>
      <c r="AH53" s="96"/>
      <c r="AI53" s="149"/>
      <c r="AJ53" s="137"/>
      <c r="AK53" s="96"/>
      <c r="AL53" s="150"/>
      <c r="AM53" s="137"/>
      <c r="AN53" s="96"/>
      <c r="AO53" s="150"/>
      <c r="AP53" s="137"/>
      <c r="AQ53" s="96"/>
      <c r="AR53" s="150"/>
      <c r="AS53" s="137"/>
      <c r="AT53" s="96"/>
    </row>
    <row r="54" spans="1:46" ht="110.25" customHeight="1" x14ac:dyDescent="0.25">
      <c r="A54" s="120">
        <v>26</v>
      </c>
      <c r="B54" s="122" t="s">
        <v>33</v>
      </c>
      <c r="C54" s="122" t="s">
        <v>32</v>
      </c>
      <c r="D54" s="125" t="s">
        <v>37</v>
      </c>
      <c r="E54" s="125" t="s">
        <v>30</v>
      </c>
      <c r="F54" s="128"/>
      <c r="G54" s="128"/>
      <c r="H54" s="48" t="s">
        <v>1</v>
      </c>
      <c r="I54" s="49">
        <f t="shared" si="1"/>
        <v>0.02</v>
      </c>
      <c r="J54" s="28"/>
      <c r="K54" s="4"/>
      <c r="L54" s="5"/>
      <c r="M54" s="5"/>
      <c r="N54" s="5"/>
      <c r="O54" s="5">
        <v>4.0000000000000001E-3</v>
      </c>
      <c r="P54" s="5">
        <v>4.0000000000000001E-3</v>
      </c>
      <c r="Q54" s="5">
        <v>4.0000000000000001E-3</v>
      </c>
      <c r="R54" s="5">
        <v>4.0000000000000001E-3</v>
      </c>
      <c r="S54" s="5">
        <v>4.0000000000000001E-3</v>
      </c>
      <c r="T54" s="5"/>
      <c r="U54" s="27"/>
      <c r="V54" s="50" t="s">
        <v>18</v>
      </c>
      <c r="W54" s="97" t="s">
        <v>16</v>
      </c>
      <c r="X54" s="137"/>
      <c r="Y54" s="138"/>
      <c r="Z54" s="131" t="s">
        <v>16</v>
      </c>
      <c r="AA54" s="137"/>
      <c r="AB54" s="138"/>
      <c r="AC54" s="97">
        <f>+O55+P55</f>
        <v>8.0000000000000002E-3</v>
      </c>
      <c r="AD54" s="137" t="s">
        <v>136</v>
      </c>
      <c r="AE54" s="138"/>
      <c r="AF54" s="145">
        <f>+AC54+Q54</f>
        <v>1.2E-2</v>
      </c>
      <c r="AG54" s="137" t="s">
        <v>177</v>
      </c>
      <c r="AH54" s="138"/>
      <c r="AI54" s="143">
        <f>+AF54+R55</f>
        <v>1.2E-2</v>
      </c>
      <c r="AJ54" s="93" t="s">
        <v>202</v>
      </c>
      <c r="AK54" s="93" t="s">
        <v>232</v>
      </c>
      <c r="AL54" s="165">
        <f>+AI54+S55</f>
        <v>1.6E-2</v>
      </c>
      <c r="AM54" s="93" t="s">
        <v>253</v>
      </c>
      <c r="AN54" s="93" t="s">
        <v>236</v>
      </c>
      <c r="AO54" s="165">
        <f>+AL54+T55</f>
        <v>1.6E-2</v>
      </c>
      <c r="AP54" s="93" t="s">
        <v>243</v>
      </c>
      <c r="AQ54" s="93" t="s">
        <v>278</v>
      </c>
      <c r="AR54" s="165">
        <f>+U55+AO54</f>
        <v>0.02</v>
      </c>
      <c r="AS54" s="93" t="s">
        <v>318</v>
      </c>
      <c r="AT54" s="93" t="s">
        <v>16</v>
      </c>
    </row>
    <row r="55" spans="1:46" ht="110.25" customHeight="1" x14ac:dyDescent="0.25">
      <c r="A55" s="121"/>
      <c r="B55" s="123"/>
      <c r="C55" s="123"/>
      <c r="D55" s="126"/>
      <c r="E55" s="126"/>
      <c r="F55" s="128"/>
      <c r="G55" s="128"/>
      <c r="H55" s="48" t="s">
        <v>0</v>
      </c>
      <c r="I55" s="49">
        <f t="shared" si="1"/>
        <v>0.02</v>
      </c>
      <c r="J55" s="28"/>
      <c r="K55" s="4"/>
      <c r="L55" s="5"/>
      <c r="M55" s="5"/>
      <c r="N55" s="5"/>
      <c r="O55" s="5">
        <v>4.0000000000000001E-3</v>
      </c>
      <c r="P55" s="5">
        <v>4.0000000000000001E-3</v>
      </c>
      <c r="Q55" s="5">
        <v>4.0000000000000001E-3</v>
      </c>
      <c r="R55" s="5">
        <v>0</v>
      </c>
      <c r="S55" s="5">
        <v>4.0000000000000001E-3</v>
      </c>
      <c r="T55" s="5"/>
      <c r="U55" s="27">
        <v>4.0000000000000001E-3</v>
      </c>
      <c r="V55" s="226"/>
      <c r="W55" s="146"/>
      <c r="X55" s="94"/>
      <c r="Y55" s="96"/>
      <c r="Z55" s="90"/>
      <c r="AA55" s="94"/>
      <c r="AB55" s="96"/>
      <c r="AC55" s="146"/>
      <c r="AD55" s="94"/>
      <c r="AE55" s="96"/>
      <c r="AF55" s="146"/>
      <c r="AG55" s="94"/>
      <c r="AH55" s="96"/>
      <c r="AI55" s="149"/>
      <c r="AJ55" s="137"/>
      <c r="AK55" s="137"/>
      <c r="AL55" s="150"/>
      <c r="AM55" s="137"/>
      <c r="AN55" s="137"/>
      <c r="AO55" s="150"/>
      <c r="AP55" s="137"/>
      <c r="AQ55" s="137"/>
      <c r="AR55" s="150"/>
      <c r="AS55" s="137"/>
      <c r="AT55" s="137"/>
    </row>
    <row r="56" spans="1:46" s="9" customFormat="1" ht="110.25" customHeight="1" x14ac:dyDescent="0.25">
      <c r="A56" s="120">
        <v>27</v>
      </c>
      <c r="B56" s="122" t="s">
        <v>33</v>
      </c>
      <c r="C56" s="122" t="s">
        <v>32</v>
      </c>
      <c r="D56" s="122" t="s">
        <v>36</v>
      </c>
      <c r="E56" s="122" t="s">
        <v>30</v>
      </c>
      <c r="F56" s="128"/>
      <c r="G56" s="128"/>
      <c r="H56" s="48" t="s">
        <v>1</v>
      </c>
      <c r="I56" s="49">
        <f t="shared" si="1"/>
        <v>0.02</v>
      </c>
      <c r="J56" s="28"/>
      <c r="K56" s="4"/>
      <c r="L56" s="5"/>
      <c r="M56" s="5"/>
      <c r="N56" s="5"/>
      <c r="O56" s="5"/>
      <c r="P56" s="5">
        <v>4.0000000000000001E-3</v>
      </c>
      <c r="Q56" s="5">
        <v>4.0000000000000001E-3</v>
      </c>
      <c r="R56" s="5">
        <v>4.0000000000000001E-3</v>
      </c>
      <c r="S56" s="5">
        <v>4.0000000000000001E-3</v>
      </c>
      <c r="T56" s="5">
        <v>4.0000000000000001E-3</v>
      </c>
      <c r="U56" s="27"/>
      <c r="V56" s="151" t="s">
        <v>29</v>
      </c>
      <c r="W56" s="166"/>
      <c r="X56" s="157"/>
      <c r="Y56" s="163"/>
      <c r="Z56" s="166"/>
      <c r="AA56" s="157"/>
      <c r="AB56" s="163"/>
      <c r="AC56" s="97">
        <f>+O57+P57</f>
        <v>4.0000000000000001E-3</v>
      </c>
      <c r="AD56" s="137" t="s">
        <v>137</v>
      </c>
      <c r="AE56" s="138"/>
      <c r="AF56" s="145">
        <f>+P57+Q57</f>
        <v>8.0000000000000002E-3</v>
      </c>
      <c r="AG56" s="137" t="s">
        <v>177</v>
      </c>
      <c r="AH56" s="138"/>
      <c r="AI56" s="143">
        <f>+P57+Q57+R57</f>
        <v>1.2E-2</v>
      </c>
      <c r="AJ56" s="137" t="s">
        <v>186</v>
      </c>
      <c r="AK56" s="138"/>
      <c r="AL56" s="165">
        <f>+AI56+S57</f>
        <v>1.6E-2</v>
      </c>
      <c r="AM56" s="93" t="s">
        <v>253</v>
      </c>
      <c r="AN56" s="93" t="s">
        <v>236</v>
      </c>
      <c r="AO56" s="165">
        <f>+AL56+T57</f>
        <v>1.6E-2</v>
      </c>
      <c r="AP56" s="93" t="s">
        <v>284</v>
      </c>
      <c r="AQ56" s="93" t="s">
        <v>278</v>
      </c>
      <c r="AR56" s="165">
        <f>+U57+AO56</f>
        <v>0.02</v>
      </c>
      <c r="AS56" s="93" t="s">
        <v>308</v>
      </c>
      <c r="AT56" s="93" t="s">
        <v>16</v>
      </c>
    </row>
    <row r="57" spans="1:46" s="9" customFormat="1" ht="110.25" customHeight="1" x14ac:dyDescent="0.25">
      <c r="A57" s="121"/>
      <c r="B57" s="123"/>
      <c r="C57" s="123"/>
      <c r="D57" s="123"/>
      <c r="E57" s="123"/>
      <c r="F57" s="128"/>
      <c r="G57" s="128"/>
      <c r="H57" s="48" t="s">
        <v>0</v>
      </c>
      <c r="I57" s="49">
        <f t="shared" si="1"/>
        <v>0.02</v>
      </c>
      <c r="J57" s="28"/>
      <c r="K57" s="4"/>
      <c r="L57" s="5"/>
      <c r="M57" s="5"/>
      <c r="N57" s="5"/>
      <c r="O57" s="5"/>
      <c r="P57" s="5">
        <v>4.0000000000000001E-3</v>
      </c>
      <c r="Q57" s="5">
        <v>4.0000000000000001E-3</v>
      </c>
      <c r="R57" s="5">
        <v>4.0000000000000001E-3</v>
      </c>
      <c r="S57" s="5">
        <v>4.0000000000000001E-3</v>
      </c>
      <c r="T57" s="5"/>
      <c r="U57" s="27">
        <v>4.0000000000000001E-3</v>
      </c>
      <c r="V57" s="152"/>
      <c r="W57" s="146"/>
      <c r="X57" s="158"/>
      <c r="Y57" s="164"/>
      <c r="Z57" s="146"/>
      <c r="AA57" s="158"/>
      <c r="AB57" s="164"/>
      <c r="AC57" s="146"/>
      <c r="AD57" s="94"/>
      <c r="AE57" s="96"/>
      <c r="AF57" s="146"/>
      <c r="AG57" s="94"/>
      <c r="AH57" s="96"/>
      <c r="AI57" s="116"/>
      <c r="AJ57" s="119"/>
      <c r="AK57" s="96"/>
      <c r="AL57" s="92"/>
      <c r="AM57" s="137"/>
      <c r="AN57" s="137"/>
      <c r="AO57" s="92"/>
      <c r="AP57" s="137"/>
      <c r="AQ57" s="137"/>
      <c r="AR57" s="150"/>
      <c r="AS57" s="137"/>
      <c r="AT57" s="137"/>
    </row>
    <row r="58" spans="1:46" s="9" customFormat="1" ht="132.75" customHeight="1" x14ac:dyDescent="0.25">
      <c r="A58" s="120">
        <v>28</v>
      </c>
      <c r="B58" s="122" t="s">
        <v>33</v>
      </c>
      <c r="C58" s="122" t="s">
        <v>32</v>
      </c>
      <c r="D58" s="122" t="s">
        <v>35</v>
      </c>
      <c r="E58" s="122" t="s">
        <v>30</v>
      </c>
      <c r="F58" s="128"/>
      <c r="G58" s="128"/>
      <c r="H58" s="48" t="s">
        <v>1</v>
      </c>
      <c r="I58" s="49">
        <f t="shared" si="1"/>
        <v>0.01</v>
      </c>
      <c r="J58" s="28"/>
      <c r="K58" s="4"/>
      <c r="L58" s="5"/>
      <c r="M58" s="5"/>
      <c r="N58" s="5"/>
      <c r="O58" s="5"/>
      <c r="P58" s="5">
        <v>5.0000000000000001E-3</v>
      </c>
      <c r="Q58" s="5">
        <v>5.0000000000000001E-3</v>
      </c>
      <c r="R58" s="5"/>
      <c r="S58" s="5"/>
      <c r="T58" s="5"/>
      <c r="U58" s="27"/>
      <c r="V58" s="151" t="s">
        <v>29</v>
      </c>
      <c r="W58" s="166"/>
      <c r="X58" s="157"/>
      <c r="Y58" s="163"/>
      <c r="Z58" s="166"/>
      <c r="AA58" s="157"/>
      <c r="AB58" s="163"/>
      <c r="AC58" s="97">
        <f>+O59+P59</f>
        <v>5.0000000000000001E-3</v>
      </c>
      <c r="AD58" s="137" t="s">
        <v>164</v>
      </c>
      <c r="AE58" s="138"/>
      <c r="AF58" s="145">
        <f>+AC58+Q58</f>
        <v>0.01</v>
      </c>
      <c r="AG58" s="137" t="s">
        <v>178</v>
      </c>
      <c r="AH58" s="138"/>
      <c r="AI58" s="115">
        <f>+AF58</f>
        <v>0.01</v>
      </c>
      <c r="AJ58" s="94" t="s">
        <v>203</v>
      </c>
      <c r="AK58" s="138"/>
      <c r="AL58" s="91">
        <f>+AI58+S59</f>
        <v>0.01</v>
      </c>
      <c r="AM58" s="94" t="s">
        <v>203</v>
      </c>
      <c r="AN58" s="138"/>
      <c r="AO58" s="91">
        <f>+AL58+T59</f>
        <v>0.01</v>
      </c>
      <c r="AP58" s="94" t="s">
        <v>203</v>
      </c>
      <c r="AQ58" s="138"/>
      <c r="AR58" s="91">
        <f>+AO58+W59</f>
        <v>0.01</v>
      </c>
      <c r="AS58" s="94" t="s">
        <v>305</v>
      </c>
      <c r="AT58" s="138"/>
    </row>
    <row r="59" spans="1:46" s="9" customFormat="1" ht="110.25" customHeight="1" x14ac:dyDescent="0.25">
      <c r="A59" s="121"/>
      <c r="B59" s="123"/>
      <c r="C59" s="123"/>
      <c r="D59" s="123"/>
      <c r="E59" s="123"/>
      <c r="F59" s="128"/>
      <c r="G59" s="128"/>
      <c r="H59" s="48" t="s">
        <v>0</v>
      </c>
      <c r="I59" s="49">
        <f t="shared" si="1"/>
        <v>0.01</v>
      </c>
      <c r="J59" s="28"/>
      <c r="K59" s="4"/>
      <c r="L59" s="5"/>
      <c r="M59" s="5"/>
      <c r="N59" s="5"/>
      <c r="O59" s="5"/>
      <c r="P59" s="5">
        <v>5.0000000000000001E-3</v>
      </c>
      <c r="Q59" s="5">
        <v>5.0000000000000001E-3</v>
      </c>
      <c r="R59" s="5"/>
      <c r="S59" s="5"/>
      <c r="T59" s="5"/>
      <c r="U59" s="27"/>
      <c r="V59" s="152"/>
      <c r="W59" s="146"/>
      <c r="X59" s="158"/>
      <c r="Y59" s="164"/>
      <c r="Z59" s="146"/>
      <c r="AA59" s="158"/>
      <c r="AB59" s="164"/>
      <c r="AC59" s="146"/>
      <c r="AD59" s="94"/>
      <c r="AE59" s="96"/>
      <c r="AF59" s="146"/>
      <c r="AG59" s="94"/>
      <c r="AH59" s="96"/>
      <c r="AI59" s="116"/>
      <c r="AJ59" s="113"/>
      <c r="AK59" s="96"/>
      <c r="AL59" s="92"/>
      <c r="AM59" s="113"/>
      <c r="AN59" s="96"/>
      <c r="AO59" s="92"/>
      <c r="AP59" s="113"/>
      <c r="AQ59" s="96"/>
      <c r="AR59" s="92"/>
      <c r="AS59" s="113"/>
      <c r="AT59" s="96"/>
    </row>
    <row r="60" spans="1:46" s="9" customFormat="1" ht="142.5" customHeight="1" x14ac:dyDescent="0.25">
      <c r="A60" s="120">
        <v>29</v>
      </c>
      <c r="B60" s="122" t="s">
        <v>33</v>
      </c>
      <c r="C60" s="122" t="s">
        <v>32</v>
      </c>
      <c r="D60" s="122" t="s">
        <v>34</v>
      </c>
      <c r="E60" s="122" t="s">
        <v>30</v>
      </c>
      <c r="F60" s="128"/>
      <c r="G60" s="128"/>
      <c r="H60" s="48" t="s">
        <v>1</v>
      </c>
      <c r="I60" s="49">
        <f t="shared" si="1"/>
        <v>0.01</v>
      </c>
      <c r="J60" s="28"/>
      <c r="K60" s="4"/>
      <c r="L60" s="5"/>
      <c r="M60" s="5"/>
      <c r="N60" s="5"/>
      <c r="O60" s="5"/>
      <c r="P60" s="5">
        <v>5.0000000000000001E-3</v>
      </c>
      <c r="Q60" s="5">
        <v>5.0000000000000001E-3</v>
      </c>
      <c r="R60" s="5"/>
      <c r="S60" s="5"/>
      <c r="T60" s="5"/>
      <c r="U60" s="27"/>
      <c r="V60" s="151" t="s">
        <v>29</v>
      </c>
      <c r="W60" s="166"/>
      <c r="X60" s="157"/>
      <c r="Y60" s="163"/>
      <c r="Z60" s="166"/>
      <c r="AA60" s="157"/>
      <c r="AB60" s="163"/>
      <c r="AC60" s="97">
        <f>+O61+P61</f>
        <v>5.0000000000000001E-3</v>
      </c>
      <c r="AD60" s="137" t="s">
        <v>138</v>
      </c>
      <c r="AE60" s="138"/>
      <c r="AF60" s="145">
        <f>+AC60+Q60</f>
        <v>0.01</v>
      </c>
      <c r="AG60" s="137" t="s">
        <v>179</v>
      </c>
      <c r="AH60" s="138"/>
      <c r="AI60" s="115">
        <f>+AF60</f>
        <v>0.01</v>
      </c>
      <c r="AJ60" s="94" t="s">
        <v>204</v>
      </c>
      <c r="AK60" s="138"/>
      <c r="AL60" s="91">
        <f>+AI60+S61</f>
        <v>0.01</v>
      </c>
      <c r="AM60" s="94" t="s">
        <v>204</v>
      </c>
      <c r="AN60" s="138"/>
      <c r="AO60" s="91">
        <f>+AL60+T61</f>
        <v>0.01</v>
      </c>
      <c r="AP60" s="94" t="s">
        <v>204</v>
      </c>
      <c r="AQ60" s="138"/>
      <c r="AR60" s="91">
        <f>+AO60+W61</f>
        <v>0.01</v>
      </c>
      <c r="AS60" s="94" t="s">
        <v>305</v>
      </c>
      <c r="AT60" s="138"/>
    </row>
    <row r="61" spans="1:46" s="9" customFormat="1" ht="110.25" customHeight="1" x14ac:dyDescent="0.25">
      <c r="A61" s="121"/>
      <c r="B61" s="123"/>
      <c r="C61" s="123"/>
      <c r="D61" s="123"/>
      <c r="E61" s="123"/>
      <c r="F61" s="128"/>
      <c r="G61" s="128"/>
      <c r="H61" s="48" t="s">
        <v>0</v>
      </c>
      <c r="I61" s="49">
        <f t="shared" si="1"/>
        <v>0.01</v>
      </c>
      <c r="J61" s="28"/>
      <c r="K61" s="4"/>
      <c r="L61" s="5"/>
      <c r="M61" s="5"/>
      <c r="N61" s="5"/>
      <c r="O61" s="5"/>
      <c r="P61" s="5">
        <v>5.0000000000000001E-3</v>
      </c>
      <c r="Q61" s="5">
        <v>5.0000000000000001E-3</v>
      </c>
      <c r="R61" s="5"/>
      <c r="S61" s="5"/>
      <c r="T61" s="5"/>
      <c r="U61" s="27"/>
      <c r="V61" s="152"/>
      <c r="W61" s="146"/>
      <c r="X61" s="158"/>
      <c r="Y61" s="164"/>
      <c r="Z61" s="146"/>
      <c r="AA61" s="158"/>
      <c r="AB61" s="164"/>
      <c r="AC61" s="146"/>
      <c r="AD61" s="94"/>
      <c r="AE61" s="96"/>
      <c r="AF61" s="146"/>
      <c r="AG61" s="94"/>
      <c r="AH61" s="96"/>
      <c r="AI61" s="116"/>
      <c r="AJ61" s="113"/>
      <c r="AK61" s="96"/>
      <c r="AL61" s="92"/>
      <c r="AM61" s="113"/>
      <c r="AN61" s="96"/>
      <c r="AO61" s="92"/>
      <c r="AP61" s="113"/>
      <c r="AQ61" s="96"/>
      <c r="AR61" s="92"/>
      <c r="AS61" s="113"/>
      <c r="AT61" s="96"/>
    </row>
    <row r="62" spans="1:46" s="9" customFormat="1" ht="110.25" customHeight="1" x14ac:dyDescent="0.25">
      <c r="A62" s="120">
        <v>30</v>
      </c>
      <c r="B62" s="122" t="s">
        <v>33</v>
      </c>
      <c r="C62" s="122" t="s">
        <v>32</v>
      </c>
      <c r="D62" s="122" t="s">
        <v>31</v>
      </c>
      <c r="E62" s="122" t="s">
        <v>30</v>
      </c>
      <c r="F62" s="128"/>
      <c r="G62" s="128"/>
      <c r="H62" s="48" t="s">
        <v>1</v>
      </c>
      <c r="I62" s="49">
        <f t="shared" si="1"/>
        <v>3.0000000000000002E-2</v>
      </c>
      <c r="J62" s="28"/>
      <c r="K62" s="4"/>
      <c r="L62" s="5"/>
      <c r="M62" s="5"/>
      <c r="N62" s="5"/>
      <c r="O62" s="5"/>
      <c r="P62" s="5">
        <v>5.0000000000000001E-3</v>
      </c>
      <c r="Q62" s="5">
        <v>5.0000000000000001E-3</v>
      </c>
      <c r="R62" s="5">
        <v>5.0000000000000001E-3</v>
      </c>
      <c r="S62" s="5">
        <v>5.0000000000000001E-3</v>
      </c>
      <c r="T62" s="5">
        <v>5.0000000000000001E-3</v>
      </c>
      <c r="U62" s="27">
        <v>5.0000000000000001E-3</v>
      </c>
      <c r="V62" s="151" t="s">
        <v>29</v>
      </c>
      <c r="W62" s="166"/>
      <c r="X62" s="157"/>
      <c r="Y62" s="163"/>
      <c r="Z62" s="166"/>
      <c r="AA62" s="157"/>
      <c r="AB62" s="163"/>
      <c r="AC62" s="97">
        <f>+O63+P63</f>
        <v>0.03</v>
      </c>
      <c r="AD62" s="137" t="s">
        <v>139</v>
      </c>
      <c r="AE62" s="138"/>
      <c r="AF62" s="145">
        <f>+AC62</f>
        <v>0.03</v>
      </c>
      <c r="AG62" s="137" t="s">
        <v>163</v>
      </c>
      <c r="AH62" s="138"/>
      <c r="AI62" s="115">
        <f>+AF62</f>
        <v>0.03</v>
      </c>
      <c r="AJ62" s="94" t="s">
        <v>163</v>
      </c>
      <c r="AK62" s="138"/>
      <c r="AL62" s="91">
        <f>+AI62+S63</f>
        <v>0.03</v>
      </c>
      <c r="AM62" s="94" t="s">
        <v>163</v>
      </c>
      <c r="AN62" s="138"/>
      <c r="AO62" s="91">
        <f>+AL62+T63</f>
        <v>0.03</v>
      </c>
      <c r="AP62" s="94" t="s">
        <v>163</v>
      </c>
      <c r="AQ62" s="138"/>
      <c r="AR62" s="91">
        <f>+AO62+W63</f>
        <v>0.03</v>
      </c>
      <c r="AS62" s="94" t="s">
        <v>163</v>
      </c>
      <c r="AT62" s="138"/>
    </row>
    <row r="63" spans="1:46" s="9" customFormat="1" ht="110.25" customHeight="1" x14ac:dyDescent="0.25">
      <c r="A63" s="121"/>
      <c r="B63" s="123"/>
      <c r="C63" s="123"/>
      <c r="D63" s="123"/>
      <c r="E63" s="123"/>
      <c r="F63" s="129"/>
      <c r="G63" s="129"/>
      <c r="H63" s="48" t="s">
        <v>0</v>
      </c>
      <c r="I63" s="49">
        <f t="shared" si="1"/>
        <v>0.03</v>
      </c>
      <c r="J63" s="28"/>
      <c r="K63" s="4"/>
      <c r="L63" s="5"/>
      <c r="M63" s="5"/>
      <c r="N63" s="5"/>
      <c r="O63" s="5"/>
      <c r="P63" s="5">
        <v>0.03</v>
      </c>
      <c r="Q63" s="5"/>
      <c r="R63" s="5"/>
      <c r="S63" s="5"/>
      <c r="T63" s="5"/>
      <c r="U63" s="27"/>
      <c r="V63" s="152"/>
      <c r="W63" s="146"/>
      <c r="X63" s="158"/>
      <c r="Y63" s="164"/>
      <c r="Z63" s="146"/>
      <c r="AA63" s="158"/>
      <c r="AB63" s="164"/>
      <c r="AC63" s="146"/>
      <c r="AD63" s="94"/>
      <c r="AE63" s="96"/>
      <c r="AF63" s="146"/>
      <c r="AG63" s="94"/>
      <c r="AH63" s="96"/>
      <c r="AI63" s="149"/>
      <c r="AJ63" s="137"/>
      <c r="AK63" s="96"/>
      <c r="AL63" s="150"/>
      <c r="AM63" s="137"/>
      <c r="AN63" s="96"/>
      <c r="AO63" s="150"/>
      <c r="AP63" s="137"/>
      <c r="AQ63" s="96"/>
      <c r="AR63" s="150"/>
      <c r="AS63" s="137"/>
      <c r="AT63" s="96"/>
    </row>
    <row r="64" spans="1:46" s="9" customFormat="1" ht="110.25" customHeight="1" x14ac:dyDescent="0.3">
      <c r="A64" s="120">
        <v>31</v>
      </c>
      <c r="B64" s="122" t="s">
        <v>25</v>
      </c>
      <c r="C64" s="122" t="s">
        <v>24</v>
      </c>
      <c r="D64" s="122" t="s">
        <v>28</v>
      </c>
      <c r="E64" s="122" t="s">
        <v>27</v>
      </c>
      <c r="F64" s="167">
        <f>+I64+I66</f>
        <v>0.1</v>
      </c>
      <c r="G64" s="167">
        <f>+I65+I67</f>
        <v>0.1</v>
      </c>
      <c r="H64" s="48" t="s">
        <v>1</v>
      </c>
      <c r="I64" s="49">
        <f t="shared" si="1"/>
        <v>0.05</v>
      </c>
      <c r="J64" s="28"/>
      <c r="K64" s="4"/>
      <c r="L64" s="5"/>
      <c r="M64" s="5"/>
      <c r="N64" s="48">
        <v>0.01</v>
      </c>
      <c r="O64" s="5"/>
      <c r="P64" s="5"/>
      <c r="Q64" s="87"/>
      <c r="R64" s="5">
        <v>0.02</v>
      </c>
      <c r="S64" s="10"/>
      <c r="T64" s="10"/>
      <c r="U64" s="27">
        <v>0.02</v>
      </c>
      <c r="V64" s="151" t="s">
        <v>11</v>
      </c>
      <c r="W64" s="139" t="s">
        <v>16</v>
      </c>
      <c r="X64" s="137" t="s">
        <v>16</v>
      </c>
      <c r="Y64" s="138"/>
      <c r="Z64" s="139">
        <f>+N65</f>
        <v>0.01</v>
      </c>
      <c r="AA64" s="137" t="s">
        <v>26</v>
      </c>
      <c r="AB64" s="138"/>
      <c r="AC64" s="97">
        <f>+Z64</f>
        <v>0.01</v>
      </c>
      <c r="AD64" s="137" t="s">
        <v>130</v>
      </c>
      <c r="AE64" s="138"/>
      <c r="AF64" s="145">
        <f>+AC64+Q65</f>
        <v>0.02</v>
      </c>
      <c r="AG64" s="137" t="s">
        <v>259</v>
      </c>
      <c r="AH64" s="138"/>
      <c r="AI64" s="143">
        <f>+AF64+R65</f>
        <v>2.5000000000000001E-2</v>
      </c>
      <c r="AJ64" s="137" t="s">
        <v>255</v>
      </c>
      <c r="AK64" s="138"/>
      <c r="AL64" s="165">
        <f>+AI64+S65</f>
        <v>3.0000000000000002E-2</v>
      </c>
      <c r="AM64" s="137" t="s">
        <v>249</v>
      </c>
      <c r="AN64" s="138"/>
      <c r="AO64" s="165">
        <f>+AL64+T65</f>
        <v>0.04</v>
      </c>
      <c r="AP64" s="137" t="s">
        <v>292</v>
      </c>
      <c r="AQ64" s="138"/>
      <c r="AR64" s="165">
        <f>+AO64+U65</f>
        <v>0.05</v>
      </c>
      <c r="AS64" s="137" t="s">
        <v>309</v>
      </c>
      <c r="AT64" s="138"/>
    </row>
    <row r="65" spans="1:46" s="9" customFormat="1" ht="110.25" customHeight="1" x14ac:dyDescent="0.25">
      <c r="A65" s="121"/>
      <c r="B65" s="123"/>
      <c r="C65" s="123"/>
      <c r="D65" s="123"/>
      <c r="E65" s="123"/>
      <c r="F65" s="168"/>
      <c r="G65" s="168"/>
      <c r="H65" s="48" t="s">
        <v>0</v>
      </c>
      <c r="I65" s="49">
        <f t="shared" si="1"/>
        <v>0.05</v>
      </c>
      <c r="J65" s="28"/>
      <c r="K65" s="4"/>
      <c r="L65" s="5"/>
      <c r="M65" s="5"/>
      <c r="N65" s="48">
        <v>0.01</v>
      </c>
      <c r="O65" s="5"/>
      <c r="P65" s="5"/>
      <c r="Q65" s="5">
        <v>0.01</v>
      </c>
      <c r="R65" s="5">
        <v>5.0000000000000001E-3</v>
      </c>
      <c r="S65" s="5">
        <v>5.0000000000000001E-3</v>
      </c>
      <c r="T65" s="5">
        <v>0.01</v>
      </c>
      <c r="U65" s="27">
        <v>0.01</v>
      </c>
      <c r="V65" s="152"/>
      <c r="W65" s="136"/>
      <c r="X65" s="94"/>
      <c r="Y65" s="96"/>
      <c r="Z65" s="136"/>
      <c r="AA65" s="94"/>
      <c r="AB65" s="96"/>
      <c r="AC65" s="146"/>
      <c r="AD65" s="94"/>
      <c r="AE65" s="96"/>
      <c r="AF65" s="146"/>
      <c r="AG65" s="94"/>
      <c r="AH65" s="96"/>
      <c r="AI65" s="149"/>
      <c r="AJ65" s="94"/>
      <c r="AK65" s="96"/>
      <c r="AL65" s="150"/>
      <c r="AM65" s="94"/>
      <c r="AN65" s="96"/>
      <c r="AO65" s="150"/>
      <c r="AP65" s="94"/>
      <c r="AQ65" s="96"/>
      <c r="AR65" s="150"/>
      <c r="AS65" s="94"/>
      <c r="AT65" s="96"/>
    </row>
    <row r="66" spans="1:46" s="9" customFormat="1" ht="110.25" customHeight="1" x14ac:dyDescent="0.25">
      <c r="A66" s="120">
        <v>32</v>
      </c>
      <c r="B66" s="122" t="s">
        <v>25</v>
      </c>
      <c r="C66" s="122" t="s">
        <v>24</v>
      </c>
      <c r="D66" s="159" t="s">
        <v>23</v>
      </c>
      <c r="E66" s="122" t="s">
        <v>22</v>
      </c>
      <c r="F66" s="168"/>
      <c r="G66" s="168"/>
      <c r="H66" s="48" t="s">
        <v>1</v>
      </c>
      <c r="I66" s="49">
        <f t="shared" si="1"/>
        <v>0.05</v>
      </c>
      <c r="J66" s="28"/>
      <c r="K66" s="4"/>
      <c r="L66" s="5"/>
      <c r="M66" s="48">
        <v>0.02</v>
      </c>
      <c r="N66" s="48">
        <v>0.01</v>
      </c>
      <c r="O66" s="5"/>
      <c r="P66" s="5"/>
      <c r="Q66" s="5">
        <v>0.01</v>
      </c>
      <c r="R66" s="5"/>
      <c r="S66" s="5"/>
      <c r="T66" s="5">
        <v>0.01</v>
      </c>
      <c r="U66" s="27"/>
      <c r="V66" s="151" t="s">
        <v>11</v>
      </c>
      <c r="W66" s="139">
        <f>+M67</f>
        <v>0.02</v>
      </c>
      <c r="X66" s="137" t="s">
        <v>21</v>
      </c>
      <c r="Y66" s="138"/>
      <c r="Z66" s="131">
        <f>+W66+N67</f>
        <v>0.03</v>
      </c>
      <c r="AA66" s="132" t="s">
        <v>125</v>
      </c>
      <c r="AB66" s="138"/>
      <c r="AC66" s="97">
        <f>+Z66</f>
        <v>0.03</v>
      </c>
      <c r="AD66" s="137" t="s">
        <v>130</v>
      </c>
      <c r="AE66" s="138"/>
      <c r="AF66" s="145">
        <f>+AC66+Q67</f>
        <v>0.04</v>
      </c>
      <c r="AG66" s="132" t="s">
        <v>180</v>
      </c>
      <c r="AH66" s="138"/>
      <c r="AI66" s="143">
        <f>+AF66+R67</f>
        <v>4.2000000000000003E-2</v>
      </c>
      <c r="AJ66" s="132" t="s">
        <v>205</v>
      </c>
      <c r="AK66" s="138"/>
      <c r="AL66" s="165">
        <f>+AI66+S67</f>
        <v>4.4000000000000004E-2</v>
      </c>
      <c r="AM66" s="132" t="s">
        <v>254</v>
      </c>
      <c r="AN66" s="138"/>
      <c r="AO66" s="165">
        <f>+AL66+T67</f>
        <v>0.05</v>
      </c>
      <c r="AP66" s="132" t="s">
        <v>301</v>
      </c>
      <c r="AQ66" s="138"/>
      <c r="AR66" s="165">
        <f>+AO66+W67</f>
        <v>0.05</v>
      </c>
      <c r="AS66" s="132" t="s">
        <v>305</v>
      </c>
      <c r="AT66" s="138"/>
    </row>
    <row r="67" spans="1:46" s="9" customFormat="1" ht="110.25" customHeight="1" x14ac:dyDescent="0.25">
      <c r="A67" s="121"/>
      <c r="B67" s="123"/>
      <c r="C67" s="123"/>
      <c r="D67" s="160"/>
      <c r="E67" s="123"/>
      <c r="F67" s="168"/>
      <c r="G67" s="168"/>
      <c r="H67" s="48" t="s">
        <v>0</v>
      </c>
      <c r="I67" s="49">
        <f t="shared" si="1"/>
        <v>0.05</v>
      </c>
      <c r="J67" s="28"/>
      <c r="K67" s="4"/>
      <c r="L67" s="5"/>
      <c r="M67" s="48">
        <v>0.02</v>
      </c>
      <c r="N67" s="48">
        <v>0.01</v>
      </c>
      <c r="O67" s="5"/>
      <c r="P67" s="5"/>
      <c r="Q67" s="5">
        <v>0.01</v>
      </c>
      <c r="R67" s="5">
        <v>2E-3</v>
      </c>
      <c r="S67" s="5">
        <v>2E-3</v>
      </c>
      <c r="T67" s="5">
        <v>6.0000000000000001E-3</v>
      </c>
      <c r="U67" s="27"/>
      <c r="V67" s="152"/>
      <c r="W67" s="136"/>
      <c r="X67" s="94"/>
      <c r="Y67" s="96"/>
      <c r="Z67" s="90"/>
      <c r="AA67" s="94"/>
      <c r="AB67" s="96"/>
      <c r="AC67" s="146"/>
      <c r="AD67" s="94"/>
      <c r="AE67" s="96"/>
      <c r="AF67" s="146"/>
      <c r="AG67" s="94"/>
      <c r="AH67" s="96"/>
      <c r="AI67" s="116"/>
      <c r="AJ67" s="119"/>
      <c r="AK67" s="96"/>
      <c r="AL67" s="92"/>
      <c r="AM67" s="119"/>
      <c r="AN67" s="96"/>
      <c r="AO67" s="92"/>
      <c r="AP67" s="119"/>
      <c r="AQ67" s="96"/>
      <c r="AR67" s="92"/>
      <c r="AS67" s="119"/>
      <c r="AT67" s="96"/>
    </row>
    <row r="68" spans="1:46" s="9" customFormat="1" ht="110.25" customHeight="1" x14ac:dyDescent="0.25">
      <c r="A68" s="120">
        <v>33</v>
      </c>
      <c r="B68" s="122" t="s">
        <v>5</v>
      </c>
      <c r="C68" s="122" t="s">
        <v>5</v>
      </c>
      <c r="D68" s="122" t="s">
        <v>20</v>
      </c>
      <c r="E68" s="122" t="s">
        <v>19</v>
      </c>
      <c r="F68" s="169">
        <f>+I68+I70+I72+I74+I76+I78+I80</f>
        <v>0.25</v>
      </c>
      <c r="G68" s="169">
        <f>+I69+I71+I73+I75+I77+I79+I81</f>
        <v>0.25</v>
      </c>
      <c r="H68" s="48" t="s">
        <v>1</v>
      </c>
      <c r="I68" s="49">
        <f t="shared" ref="I68:I81" si="2">SUM(J68:U68)</f>
        <v>0.02</v>
      </c>
      <c r="J68" s="28"/>
      <c r="K68" s="4"/>
      <c r="L68" s="5"/>
      <c r="M68" s="5"/>
      <c r="N68" s="5"/>
      <c r="O68" s="5">
        <v>0.01</v>
      </c>
      <c r="P68" s="5">
        <v>0.01</v>
      </c>
      <c r="Q68" s="5"/>
      <c r="R68" s="5"/>
      <c r="S68" s="5"/>
      <c r="T68" s="5"/>
      <c r="U68" s="27"/>
      <c r="V68" s="151" t="s">
        <v>18</v>
      </c>
      <c r="W68" s="139" t="s">
        <v>16</v>
      </c>
      <c r="X68" s="137"/>
      <c r="Y68" s="138"/>
      <c r="Z68" s="131"/>
      <c r="AA68" s="137"/>
      <c r="AB68" s="138"/>
      <c r="AC68" s="97">
        <f>+Z68+O69+P69</f>
        <v>0.02</v>
      </c>
      <c r="AD68" s="137" t="s">
        <v>140</v>
      </c>
      <c r="AE68" s="138"/>
      <c r="AF68" s="145">
        <f>+AC68+Q69</f>
        <v>0.02</v>
      </c>
      <c r="AG68" s="137" t="s">
        <v>167</v>
      </c>
      <c r="AH68" s="138"/>
      <c r="AI68" s="115">
        <f>+AF68</f>
        <v>0.02</v>
      </c>
      <c r="AJ68" s="94" t="s">
        <v>167</v>
      </c>
      <c r="AK68" s="138"/>
      <c r="AL68" s="91">
        <f>+AI68+S69</f>
        <v>0.02</v>
      </c>
      <c r="AM68" s="94" t="s">
        <v>167</v>
      </c>
      <c r="AN68" s="138"/>
      <c r="AO68" s="91">
        <f>+AL68+T69</f>
        <v>0.02</v>
      </c>
      <c r="AP68" s="94" t="s">
        <v>167</v>
      </c>
      <c r="AQ68" s="138"/>
      <c r="AR68" s="91">
        <f>+AO68+W69</f>
        <v>0.02</v>
      </c>
      <c r="AS68" s="94" t="s">
        <v>167</v>
      </c>
      <c r="AT68" s="138"/>
    </row>
    <row r="69" spans="1:46" s="9" customFormat="1" ht="163.5" customHeight="1" x14ac:dyDescent="0.25">
      <c r="A69" s="121"/>
      <c r="B69" s="123"/>
      <c r="C69" s="123"/>
      <c r="D69" s="123"/>
      <c r="E69" s="123"/>
      <c r="F69" s="169"/>
      <c r="G69" s="169"/>
      <c r="H69" s="48" t="s">
        <v>0</v>
      </c>
      <c r="I69" s="49">
        <f t="shared" si="2"/>
        <v>0.02</v>
      </c>
      <c r="J69" s="28"/>
      <c r="K69" s="4"/>
      <c r="L69" s="5"/>
      <c r="M69" s="5"/>
      <c r="N69" s="5"/>
      <c r="O69" s="5">
        <v>0.01</v>
      </c>
      <c r="P69" s="5">
        <v>0.01</v>
      </c>
      <c r="Q69" s="5"/>
      <c r="R69" s="5"/>
      <c r="S69" s="5"/>
      <c r="T69" s="5"/>
      <c r="U69" s="27"/>
      <c r="V69" s="152"/>
      <c r="W69" s="136"/>
      <c r="X69" s="94"/>
      <c r="Y69" s="96"/>
      <c r="Z69" s="90"/>
      <c r="AA69" s="94"/>
      <c r="AB69" s="96"/>
      <c r="AC69" s="146"/>
      <c r="AD69" s="94"/>
      <c r="AE69" s="96"/>
      <c r="AF69" s="146"/>
      <c r="AG69" s="94"/>
      <c r="AH69" s="96"/>
      <c r="AI69" s="149"/>
      <c r="AJ69" s="137"/>
      <c r="AK69" s="96"/>
      <c r="AL69" s="150"/>
      <c r="AM69" s="137"/>
      <c r="AN69" s="96"/>
      <c r="AO69" s="150"/>
      <c r="AP69" s="137"/>
      <c r="AQ69" s="96"/>
      <c r="AR69" s="150"/>
      <c r="AS69" s="137"/>
      <c r="AT69" s="96"/>
    </row>
    <row r="70" spans="1:46" s="9" customFormat="1" ht="110.25" customHeight="1" x14ac:dyDescent="0.25">
      <c r="A70" s="120">
        <v>34</v>
      </c>
      <c r="B70" s="122" t="s">
        <v>5</v>
      </c>
      <c r="C70" s="122" t="s">
        <v>5</v>
      </c>
      <c r="D70" s="122" t="s">
        <v>17</v>
      </c>
      <c r="E70" s="122" t="s">
        <v>8</v>
      </c>
      <c r="F70" s="169"/>
      <c r="G70" s="169"/>
      <c r="H70" s="48" t="s">
        <v>1</v>
      </c>
      <c r="I70" s="49">
        <f t="shared" si="2"/>
        <v>0.04</v>
      </c>
      <c r="J70" s="28"/>
      <c r="K70" s="4"/>
      <c r="L70" s="5"/>
      <c r="M70" s="5"/>
      <c r="N70" s="5">
        <v>5.0000000000000001E-3</v>
      </c>
      <c r="O70" s="5">
        <v>5.0000000000000001E-3</v>
      </c>
      <c r="P70" s="5">
        <v>5.0000000000000001E-3</v>
      </c>
      <c r="Q70" s="5">
        <v>5.0000000000000001E-3</v>
      </c>
      <c r="R70" s="5">
        <v>5.0000000000000001E-3</v>
      </c>
      <c r="S70" s="5">
        <v>5.0000000000000001E-3</v>
      </c>
      <c r="T70" s="5">
        <v>5.0000000000000001E-3</v>
      </c>
      <c r="U70" s="27">
        <v>5.0000000000000001E-3</v>
      </c>
      <c r="V70" s="50" t="s">
        <v>16</v>
      </c>
      <c r="W70" s="139" t="s">
        <v>16</v>
      </c>
      <c r="X70" s="137"/>
      <c r="Y70" s="138"/>
      <c r="Z70" s="131">
        <f>+N71</f>
        <v>5.0000000000000001E-3</v>
      </c>
      <c r="AA70" s="137" t="s">
        <v>15</v>
      </c>
      <c r="AB70" s="138"/>
      <c r="AC70" s="97">
        <f>+Z70+O71+P71</f>
        <v>1.4999999999999999E-2</v>
      </c>
      <c r="AD70" s="137" t="s">
        <v>141</v>
      </c>
      <c r="AE70" s="138"/>
      <c r="AF70" s="145">
        <f>+AC70+Q71</f>
        <v>0.02</v>
      </c>
      <c r="AG70" s="137" t="s">
        <v>170</v>
      </c>
      <c r="AH70" s="138"/>
      <c r="AI70" s="143">
        <f>+AF70+R71</f>
        <v>2.5000000000000001E-2</v>
      </c>
      <c r="AJ70" s="137" t="s">
        <v>206</v>
      </c>
      <c r="AK70" s="138" t="s">
        <v>16</v>
      </c>
      <c r="AL70" s="165">
        <f>+AI70+S71</f>
        <v>3.0000000000000002E-2</v>
      </c>
      <c r="AM70" s="137" t="s">
        <v>250</v>
      </c>
      <c r="AN70" s="138" t="s">
        <v>239</v>
      </c>
      <c r="AO70" s="165">
        <f>+AL70+T71</f>
        <v>0.04</v>
      </c>
      <c r="AP70" s="137" t="s">
        <v>285</v>
      </c>
      <c r="AQ70" s="138" t="s">
        <v>16</v>
      </c>
      <c r="AR70" s="165">
        <f>+AO70+W71</f>
        <v>0.04</v>
      </c>
      <c r="AS70" s="94" t="s">
        <v>310</v>
      </c>
      <c r="AT70" s="138" t="s">
        <v>16</v>
      </c>
    </row>
    <row r="71" spans="1:46" s="9" customFormat="1" ht="110.25" customHeight="1" x14ac:dyDescent="0.25">
      <c r="A71" s="121"/>
      <c r="B71" s="123"/>
      <c r="C71" s="123"/>
      <c r="D71" s="123"/>
      <c r="E71" s="123"/>
      <c r="F71" s="169"/>
      <c r="G71" s="169"/>
      <c r="H71" s="48" t="s">
        <v>0</v>
      </c>
      <c r="I71" s="49">
        <f t="shared" si="2"/>
        <v>0.04</v>
      </c>
      <c r="J71" s="28"/>
      <c r="K71" s="4"/>
      <c r="L71" s="5"/>
      <c r="M71" s="5"/>
      <c r="N71" s="5">
        <v>5.0000000000000001E-3</v>
      </c>
      <c r="O71" s="5">
        <v>5.0000000000000001E-3</v>
      </c>
      <c r="P71" s="5">
        <v>5.0000000000000001E-3</v>
      </c>
      <c r="Q71" s="5">
        <v>5.0000000000000001E-3</v>
      </c>
      <c r="R71" s="5">
        <v>5.0000000000000001E-3</v>
      </c>
      <c r="S71" s="5">
        <v>5.0000000000000001E-3</v>
      </c>
      <c r="T71" s="5">
        <v>0.01</v>
      </c>
      <c r="U71" s="27"/>
      <c r="V71" s="50"/>
      <c r="W71" s="136"/>
      <c r="X71" s="94"/>
      <c r="Y71" s="96"/>
      <c r="Z71" s="90"/>
      <c r="AA71" s="94"/>
      <c r="AB71" s="96"/>
      <c r="AC71" s="146"/>
      <c r="AD71" s="94"/>
      <c r="AE71" s="96"/>
      <c r="AF71" s="146"/>
      <c r="AG71" s="94"/>
      <c r="AH71" s="96"/>
      <c r="AI71" s="149"/>
      <c r="AJ71" s="94"/>
      <c r="AK71" s="96"/>
      <c r="AL71" s="150"/>
      <c r="AM71" s="94"/>
      <c r="AN71" s="96"/>
      <c r="AO71" s="150"/>
      <c r="AP71" s="94"/>
      <c r="AQ71" s="96"/>
      <c r="AR71" s="150"/>
      <c r="AS71" s="137"/>
      <c r="AT71" s="96"/>
    </row>
    <row r="72" spans="1:46" s="9" customFormat="1" ht="110.25" customHeight="1" x14ac:dyDescent="0.25">
      <c r="A72" s="120">
        <v>35</v>
      </c>
      <c r="B72" s="122" t="s">
        <v>5</v>
      </c>
      <c r="C72" s="122" t="s">
        <v>5</v>
      </c>
      <c r="D72" s="122" t="s">
        <v>14</v>
      </c>
      <c r="E72" s="122" t="s">
        <v>13</v>
      </c>
      <c r="F72" s="169"/>
      <c r="G72" s="169"/>
      <c r="H72" s="48" t="s">
        <v>1</v>
      </c>
      <c r="I72" s="49">
        <f t="shared" si="2"/>
        <v>0.03</v>
      </c>
      <c r="J72" s="28"/>
      <c r="K72" s="4"/>
      <c r="L72" s="5"/>
      <c r="M72" s="4"/>
      <c r="N72" s="5">
        <v>0.01</v>
      </c>
      <c r="O72" s="5"/>
      <c r="P72" s="4"/>
      <c r="Q72" s="5">
        <v>0.01</v>
      </c>
      <c r="R72" s="4"/>
      <c r="S72" s="4"/>
      <c r="T72" s="5">
        <v>0.01</v>
      </c>
      <c r="U72" s="51"/>
      <c r="V72" s="52"/>
      <c r="W72" s="139"/>
      <c r="X72" s="137" t="s">
        <v>16</v>
      </c>
      <c r="Y72" s="138"/>
      <c r="Z72" s="139">
        <f>+N73</f>
        <v>0.01</v>
      </c>
      <c r="AA72" s="137" t="s">
        <v>142</v>
      </c>
      <c r="AB72" s="138"/>
      <c r="AC72" s="97">
        <f>+Z72</f>
        <v>0.01</v>
      </c>
      <c r="AD72" s="137" t="s">
        <v>144</v>
      </c>
      <c r="AE72" s="138"/>
      <c r="AF72" s="145">
        <f>+AC72+Q73</f>
        <v>0.02</v>
      </c>
      <c r="AG72" s="137" t="s">
        <v>171</v>
      </c>
      <c r="AH72" s="138"/>
      <c r="AI72" s="143">
        <f>+AF72+R73</f>
        <v>0.02</v>
      </c>
      <c r="AJ72" s="137" t="s">
        <v>223</v>
      </c>
      <c r="AK72" s="138" t="s">
        <v>16</v>
      </c>
      <c r="AL72" s="165">
        <f>+AI72+S73</f>
        <v>0.03</v>
      </c>
      <c r="AM72" s="137" t="s">
        <v>267</v>
      </c>
      <c r="AN72" s="138" t="s">
        <v>16</v>
      </c>
      <c r="AO72" s="165">
        <f>+AL72+T73</f>
        <v>0.03</v>
      </c>
      <c r="AP72" s="137" t="s">
        <v>281</v>
      </c>
      <c r="AQ72" s="138" t="s">
        <v>16</v>
      </c>
      <c r="AR72" s="165">
        <f>+AO72+W73</f>
        <v>0.03</v>
      </c>
      <c r="AS72" s="137" t="s">
        <v>281</v>
      </c>
      <c r="AT72" s="138" t="s">
        <v>16</v>
      </c>
    </row>
    <row r="73" spans="1:46" s="9" customFormat="1" ht="110.25" customHeight="1" x14ac:dyDescent="0.25">
      <c r="A73" s="121"/>
      <c r="B73" s="123"/>
      <c r="C73" s="123"/>
      <c r="D73" s="123"/>
      <c r="E73" s="123"/>
      <c r="F73" s="169"/>
      <c r="G73" s="169"/>
      <c r="H73" s="48" t="s">
        <v>0</v>
      </c>
      <c r="I73" s="49">
        <f t="shared" si="2"/>
        <v>0.03</v>
      </c>
      <c r="J73" s="28"/>
      <c r="K73" s="4"/>
      <c r="L73" s="5"/>
      <c r="M73" s="4"/>
      <c r="N73" s="5">
        <v>0.01</v>
      </c>
      <c r="O73" s="5"/>
      <c r="P73" s="4"/>
      <c r="Q73" s="5">
        <v>0.01</v>
      </c>
      <c r="R73" s="4"/>
      <c r="S73" s="4">
        <v>0.01</v>
      </c>
      <c r="T73" s="5"/>
      <c r="U73" s="51"/>
      <c r="V73" s="52"/>
      <c r="W73" s="136"/>
      <c r="X73" s="94"/>
      <c r="Y73" s="96"/>
      <c r="Z73" s="136"/>
      <c r="AA73" s="94"/>
      <c r="AB73" s="96"/>
      <c r="AC73" s="146"/>
      <c r="AD73" s="94"/>
      <c r="AE73" s="96"/>
      <c r="AF73" s="146"/>
      <c r="AG73" s="94"/>
      <c r="AH73" s="96"/>
      <c r="AI73" s="149"/>
      <c r="AJ73" s="94"/>
      <c r="AK73" s="96"/>
      <c r="AL73" s="150"/>
      <c r="AM73" s="94"/>
      <c r="AN73" s="96"/>
      <c r="AO73" s="150"/>
      <c r="AP73" s="94"/>
      <c r="AQ73" s="96"/>
      <c r="AR73" s="150"/>
      <c r="AS73" s="94"/>
      <c r="AT73" s="96"/>
    </row>
    <row r="74" spans="1:46" s="9" customFormat="1" ht="110.25" customHeight="1" x14ac:dyDescent="0.25">
      <c r="A74" s="120">
        <v>36</v>
      </c>
      <c r="B74" s="122" t="s">
        <v>5</v>
      </c>
      <c r="C74" s="122" t="s">
        <v>5</v>
      </c>
      <c r="D74" s="122" t="s">
        <v>282</v>
      </c>
      <c r="E74" s="122" t="s">
        <v>12</v>
      </c>
      <c r="F74" s="169"/>
      <c r="G74" s="169"/>
      <c r="H74" s="48" t="s">
        <v>1</v>
      </c>
      <c r="I74" s="49">
        <f t="shared" si="2"/>
        <v>0.04</v>
      </c>
      <c r="J74" s="28"/>
      <c r="K74" s="4"/>
      <c r="L74" s="5">
        <v>0.01</v>
      </c>
      <c r="M74" s="4"/>
      <c r="N74" s="4"/>
      <c r="O74" s="4"/>
      <c r="P74" s="4"/>
      <c r="Q74" s="5">
        <v>1.4999999999999999E-2</v>
      </c>
      <c r="R74" s="4"/>
      <c r="S74" s="4"/>
      <c r="T74" s="4"/>
      <c r="U74" s="27">
        <v>1.4999999999999999E-2</v>
      </c>
      <c r="V74" s="151" t="s">
        <v>11</v>
      </c>
      <c r="W74" s="139">
        <f>+L75</f>
        <v>0.01</v>
      </c>
      <c r="X74" s="137" t="s">
        <v>10</v>
      </c>
      <c r="Y74" s="138"/>
      <c r="Z74" s="139">
        <f>+L75</f>
        <v>0.01</v>
      </c>
      <c r="AA74" s="137" t="s">
        <v>143</v>
      </c>
      <c r="AB74" s="138"/>
      <c r="AC74" s="97">
        <f>+Z74</f>
        <v>0.01</v>
      </c>
      <c r="AD74" s="137" t="s">
        <v>145</v>
      </c>
      <c r="AE74" s="138"/>
      <c r="AF74" s="145">
        <f>+AC74+Q75</f>
        <v>0.03</v>
      </c>
      <c r="AG74" s="137" t="s">
        <v>172</v>
      </c>
      <c r="AH74" s="138"/>
      <c r="AI74" s="143">
        <f>+AF74+R75</f>
        <v>0.04</v>
      </c>
      <c r="AJ74" s="137" t="s">
        <v>207</v>
      </c>
      <c r="AK74" s="138"/>
      <c r="AL74" s="165">
        <f>+AI74+S75</f>
        <v>0.04</v>
      </c>
      <c r="AM74" s="137" t="s">
        <v>251</v>
      </c>
      <c r="AN74" s="138"/>
      <c r="AO74" s="165">
        <f>+AL74+T75</f>
        <v>0.04</v>
      </c>
      <c r="AP74" s="137" t="s">
        <v>251</v>
      </c>
      <c r="AQ74" s="138"/>
      <c r="AR74" s="165">
        <f>+AO74+W75</f>
        <v>0.04</v>
      </c>
      <c r="AS74" s="137" t="s">
        <v>251</v>
      </c>
      <c r="AT74" s="138"/>
    </row>
    <row r="75" spans="1:46" s="9" customFormat="1" ht="110.25" customHeight="1" x14ac:dyDescent="0.25">
      <c r="A75" s="121"/>
      <c r="B75" s="123"/>
      <c r="C75" s="123"/>
      <c r="D75" s="123"/>
      <c r="E75" s="123"/>
      <c r="F75" s="169"/>
      <c r="G75" s="169"/>
      <c r="H75" s="48" t="s">
        <v>0</v>
      </c>
      <c r="I75" s="49">
        <f t="shared" si="2"/>
        <v>0.04</v>
      </c>
      <c r="J75" s="28"/>
      <c r="K75" s="4"/>
      <c r="L75" s="5">
        <v>0.01</v>
      </c>
      <c r="M75" s="4"/>
      <c r="N75" s="4"/>
      <c r="O75" s="4"/>
      <c r="P75" s="4"/>
      <c r="Q75" s="5">
        <v>0.02</v>
      </c>
      <c r="R75" s="4">
        <v>0.01</v>
      </c>
      <c r="S75" s="4"/>
      <c r="T75" s="4"/>
      <c r="U75" s="27"/>
      <c r="V75" s="152"/>
      <c r="W75" s="136"/>
      <c r="X75" s="94"/>
      <c r="Y75" s="96"/>
      <c r="Z75" s="136"/>
      <c r="AA75" s="94"/>
      <c r="AB75" s="96"/>
      <c r="AC75" s="146"/>
      <c r="AD75" s="94"/>
      <c r="AE75" s="96"/>
      <c r="AF75" s="146"/>
      <c r="AG75" s="94"/>
      <c r="AH75" s="96"/>
      <c r="AI75" s="116"/>
      <c r="AJ75" s="119"/>
      <c r="AK75" s="96"/>
      <c r="AL75" s="92"/>
      <c r="AM75" s="119"/>
      <c r="AN75" s="96"/>
      <c r="AO75" s="92"/>
      <c r="AP75" s="119"/>
      <c r="AQ75" s="96"/>
      <c r="AR75" s="92"/>
      <c r="AS75" s="119"/>
      <c r="AT75" s="96"/>
    </row>
    <row r="76" spans="1:46" s="9" customFormat="1" ht="110.25" customHeight="1" x14ac:dyDescent="0.25">
      <c r="A76" s="120">
        <v>37</v>
      </c>
      <c r="B76" s="122" t="s">
        <v>5</v>
      </c>
      <c r="C76" s="122" t="s">
        <v>5</v>
      </c>
      <c r="D76" s="125" t="s">
        <v>9</v>
      </c>
      <c r="E76" s="125" t="s">
        <v>8</v>
      </c>
      <c r="F76" s="169"/>
      <c r="G76" s="169"/>
      <c r="H76" s="48" t="s">
        <v>1</v>
      </c>
      <c r="I76" s="49">
        <f t="shared" si="2"/>
        <v>0.05</v>
      </c>
      <c r="J76" s="28"/>
      <c r="K76" s="4"/>
      <c r="L76" s="4"/>
      <c r="M76" s="4"/>
      <c r="N76" s="4">
        <v>0.02</v>
      </c>
      <c r="O76" s="4"/>
      <c r="P76" s="4">
        <v>0.03</v>
      </c>
      <c r="Q76" s="4"/>
      <c r="R76" s="4"/>
      <c r="S76" s="4"/>
      <c r="T76" s="4"/>
      <c r="U76" s="51"/>
      <c r="V76" s="52"/>
      <c r="W76" s="139" t="s">
        <v>16</v>
      </c>
      <c r="X76" s="137"/>
      <c r="Y76" s="138"/>
      <c r="Z76" s="131">
        <f>+N77</f>
        <v>0.02</v>
      </c>
      <c r="AA76" s="137" t="s">
        <v>146</v>
      </c>
      <c r="AB76" s="138"/>
      <c r="AC76" s="97">
        <f>+Z76+P77</f>
        <v>0.05</v>
      </c>
      <c r="AD76" s="137" t="s">
        <v>147</v>
      </c>
      <c r="AE76" s="138"/>
      <c r="AF76" s="145">
        <f>+AC76+Q77</f>
        <v>0.05</v>
      </c>
      <c r="AG76" s="137" t="s">
        <v>173</v>
      </c>
      <c r="AH76" s="138"/>
      <c r="AI76" s="115">
        <f>+AF76</f>
        <v>0.05</v>
      </c>
      <c r="AJ76" s="94" t="s">
        <v>173</v>
      </c>
      <c r="AK76" s="138"/>
      <c r="AL76" s="91">
        <f>+AI76+S77</f>
        <v>0.05</v>
      </c>
      <c r="AM76" s="94" t="s">
        <v>173</v>
      </c>
      <c r="AN76" s="138"/>
      <c r="AO76" s="91">
        <f>+AL76+T77</f>
        <v>0.05</v>
      </c>
      <c r="AP76" s="94" t="s">
        <v>173</v>
      </c>
      <c r="AQ76" s="138"/>
      <c r="AR76" s="91">
        <f>+AO76+W77</f>
        <v>0.05</v>
      </c>
      <c r="AS76" s="94" t="s">
        <v>173</v>
      </c>
      <c r="AT76" s="138"/>
    </row>
    <row r="77" spans="1:46" ht="110.25" customHeight="1" x14ac:dyDescent="0.25">
      <c r="A77" s="121"/>
      <c r="B77" s="123"/>
      <c r="C77" s="123"/>
      <c r="D77" s="126"/>
      <c r="E77" s="126"/>
      <c r="F77" s="169"/>
      <c r="G77" s="169"/>
      <c r="H77" s="48" t="s">
        <v>0</v>
      </c>
      <c r="I77" s="49">
        <f t="shared" si="2"/>
        <v>0.05</v>
      </c>
      <c r="J77" s="28"/>
      <c r="K77" s="4"/>
      <c r="L77" s="4"/>
      <c r="M77" s="4"/>
      <c r="N77" s="4">
        <v>0.02</v>
      </c>
      <c r="O77" s="4"/>
      <c r="P77" s="4">
        <v>0.03</v>
      </c>
      <c r="Q77" s="4"/>
      <c r="R77" s="4"/>
      <c r="S77" s="4"/>
      <c r="T77" s="4"/>
      <c r="U77" s="51"/>
      <c r="V77" s="52"/>
      <c r="W77" s="136"/>
      <c r="X77" s="94"/>
      <c r="Y77" s="96"/>
      <c r="Z77" s="90"/>
      <c r="AA77" s="94"/>
      <c r="AB77" s="96"/>
      <c r="AC77" s="146"/>
      <c r="AD77" s="94"/>
      <c r="AE77" s="96"/>
      <c r="AF77" s="146"/>
      <c r="AG77" s="94"/>
      <c r="AH77" s="96"/>
      <c r="AI77" s="149"/>
      <c r="AJ77" s="137"/>
      <c r="AK77" s="96"/>
      <c r="AL77" s="150"/>
      <c r="AM77" s="137"/>
      <c r="AN77" s="96"/>
      <c r="AO77" s="150"/>
      <c r="AP77" s="137"/>
      <c r="AQ77" s="96"/>
      <c r="AR77" s="150"/>
      <c r="AS77" s="137"/>
      <c r="AT77" s="96"/>
    </row>
    <row r="78" spans="1:46" ht="110.25" customHeight="1" x14ac:dyDescent="0.25">
      <c r="A78" s="120">
        <v>38</v>
      </c>
      <c r="B78" s="122" t="s">
        <v>5</v>
      </c>
      <c r="C78" s="122" t="s">
        <v>5</v>
      </c>
      <c r="D78" s="125" t="s">
        <v>7</v>
      </c>
      <c r="E78" s="125" t="s">
        <v>6</v>
      </c>
      <c r="F78" s="169"/>
      <c r="G78" s="169"/>
      <c r="H78" s="48" t="s">
        <v>1</v>
      </c>
      <c r="I78" s="49">
        <f t="shared" si="2"/>
        <v>0.04</v>
      </c>
      <c r="J78" s="28"/>
      <c r="K78" s="4"/>
      <c r="L78" s="4"/>
      <c r="M78" s="4"/>
      <c r="N78" s="4">
        <v>5.0000000000000001E-3</v>
      </c>
      <c r="O78" s="4">
        <v>5.0000000000000001E-3</v>
      </c>
      <c r="P78" s="4">
        <v>5.0000000000000001E-3</v>
      </c>
      <c r="Q78" s="4">
        <v>5.0000000000000001E-3</v>
      </c>
      <c r="R78" s="4">
        <v>5.0000000000000001E-3</v>
      </c>
      <c r="S78" s="4">
        <v>5.0000000000000001E-3</v>
      </c>
      <c r="T78" s="4">
        <v>5.0000000000000001E-3</v>
      </c>
      <c r="U78" s="51">
        <v>5.0000000000000001E-3</v>
      </c>
      <c r="V78" s="52"/>
      <c r="W78" s="139" t="s">
        <v>16</v>
      </c>
      <c r="X78" s="137"/>
      <c r="Y78" s="138"/>
      <c r="Z78" s="131">
        <f>+N79</f>
        <v>5.0000000000000001E-3</v>
      </c>
      <c r="AA78" s="137" t="s">
        <v>148</v>
      </c>
      <c r="AB78" s="138"/>
      <c r="AC78" s="97">
        <f>+Z78+O79+P79</f>
        <v>1.4999999999999999E-2</v>
      </c>
      <c r="AD78" s="137" t="s">
        <v>149</v>
      </c>
      <c r="AE78" s="138"/>
      <c r="AF78" s="145">
        <f>+AC78+Q79</f>
        <v>0.02</v>
      </c>
      <c r="AG78" s="137" t="s">
        <v>260</v>
      </c>
      <c r="AH78" s="138"/>
      <c r="AI78" s="143">
        <f>+AF78+R79</f>
        <v>2.5000000000000001E-2</v>
      </c>
      <c r="AJ78" s="137" t="s">
        <v>221</v>
      </c>
      <c r="AK78" s="138"/>
      <c r="AL78" s="165">
        <f>+AI78+S79</f>
        <v>3.0000000000000002E-2</v>
      </c>
      <c r="AM78" s="137" t="s">
        <v>252</v>
      </c>
      <c r="AN78" s="138"/>
      <c r="AO78" s="165">
        <f>+AL78+T79</f>
        <v>0.04</v>
      </c>
      <c r="AP78" s="137" t="s">
        <v>302</v>
      </c>
      <c r="AQ78" s="138"/>
      <c r="AR78" s="165">
        <f>+AO78+W79</f>
        <v>0.04</v>
      </c>
      <c r="AS78" s="137" t="s">
        <v>311</v>
      </c>
      <c r="AT78" s="138"/>
    </row>
    <row r="79" spans="1:46" ht="155.25" customHeight="1" x14ac:dyDescent="0.25">
      <c r="A79" s="121"/>
      <c r="B79" s="123"/>
      <c r="C79" s="123"/>
      <c r="D79" s="126"/>
      <c r="E79" s="126"/>
      <c r="F79" s="169"/>
      <c r="G79" s="169"/>
      <c r="H79" s="48" t="s">
        <v>0</v>
      </c>
      <c r="I79" s="49">
        <f t="shared" si="2"/>
        <v>0.04</v>
      </c>
      <c r="J79" s="28"/>
      <c r="K79" s="4"/>
      <c r="L79" s="4"/>
      <c r="M79" s="4"/>
      <c r="N79" s="4">
        <v>5.0000000000000001E-3</v>
      </c>
      <c r="O79" s="4">
        <v>5.0000000000000001E-3</v>
      </c>
      <c r="P79" s="4">
        <v>5.0000000000000001E-3</v>
      </c>
      <c r="Q79" s="4">
        <v>5.0000000000000001E-3</v>
      </c>
      <c r="R79" s="4">
        <v>5.0000000000000001E-3</v>
      </c>
      <c r="S79" s="4">
        <v>5.0000000000000001E-3</v>
      </c>
      <c r="T79" s="4">
        <v>0.01</v>
      </c>
      <c r="U79" s="51"/>
      <c r="V79" s="52"/>
      <c r="W79" s="136"/>
      <c r="X79" s="94"/>
      <c r="Y79" s="96"/>
      <c r="Z79" s="90"/>
      <c r="AA79" s="94"/>
      <c r="AB79" s="96"/>
      <c r="AC79" s="146"/>
      <c r="AD79" s="94"/>
      <c r="AE79" s="96"/>
      <c r="AF79" s="146"/>
      <c r="AG79" s="94"/>
      <c r="AH79" s="96"/>
      <c r="AI79" s="149"/>
      <c r="AJ79" s="94"/>
      <c r="AK79" s="96"/>
      <c r="AL79" s="150"/>
      <c r="AM79" s="94"/>
      <c r="AN79" s="96"/>
      <c r="AO79" s="150"/>
      <c r="AP79" s="94"/>
      <c r="AQ79" s="96"/>
      <c r="AR79" s="150"/>
      <c r="AS79" s="94"/>
      <c r="AT79" s="96"/>
    </row>
    <row r="80" spans="1:46" ht="130.5" customHeight="1" x14ac:dyDescent="0.25">
      <c r="A80" s="120">
        <v>39</v>
      </c>
      <c r="B80" s="122" t="s">
        <v>5</v>
      </c>
      <c r="C80" s="122" t="s">
        <v>5</v>
      </c>
      <c r="D80" s="122" t="s">
        <v>4</v>
      </c>
      <c r="E80" s="122" t="s">
        <v>3</v>
      </c>
      <c r="F80" s="169"/>
      <c r="G80" s="169"/>
      <c r="H80" s="48" t="s">
        <v>1</v>
      </c>
      <c r="I80" s="49">
        <f t="shared" si="2"/>
        <v>3.0000000000000002E-2</v>
      </c>
      <c r="J80" s="28"/>
      <c r="K80" s="4"/>
      <c r="L80" s="4"/>
      <c r="M80" s="4"/>
      <c r="N80" s="4"/>
      <c r="O80" s="4">
        <v>5.0000000000000001E-3</v>
      </c>
      <c r="P80" s="4">
        <v>5.0000000000000001E-3</v>
      </c>
      <c r="Q80" s="4">
        <v>5.0000000000000001E-3</v>
      </c>
      <c r="R80" s="4">
        <v>5.0000000000000001E-3</v>
      </c>
      <c r="S80" s="4">
        <v>5.0000000000000001E-3</v>
      </c>
      <c r="T80" s="4">
        <v>5.0000000000000001E-3</v>
      </c>
      <c r="U80" s="51"/>
      <c r="V80" s="52"/>
      <c r="W80" s="139" t="s">
        <v>16</v>
      </c>
      <c r="X80" s="137"/>
      <c r="Y80" s="138"/>
      <c r="Z80" s="131"/>
      <c r="AA80" s="137"/>
      <c r="AB80" s="138"/>
      <c r="AC80" s="97">
        <f>+Z80+O81+P81</f>
        <v>5.0000000000000001E-3</v>
      </c>
      <c r="AD80" s="137" t="s">
        <v>265</v>
      </c>
      <c r="AE80" s="138"/>
      <c r="AF80" s="145">
        <f>+AC80+Q81</f>
        <v>0.01</v>
      </c>
      <c r="AG80" s="132" t="s">
        <v>261</v>
      </c>
      <c r="AH80" s="138"/>
      <c r="AI80" s="143">
        <f>+AF80+R81</f>
        <v>1.4999999999999999E-2</v>
      </c>
      <c r="AJ80" s="132" t="s">
        <v>208</v>
      </c>
      <c r="AK80" s="138"/>
      <c r="AL80" s="165">
        <f>+AI80+S81</f>
        <v>0.03</v>
      </c>
      <c r="AM80" s="132" t="s">
        <v>272</v>
      </c>
      <c r="AN80" s="138"/>
      <c r="AO80" s="165">
        <f>+AL80+T81</f>
        <v>0.03</v>
      </c>
      <c r="AP80" s="132" t="s">
        <v>277</v>
      </c>
      <c r="AQ80" s="138"/>
      <c r="AR80" s="165">
        <f>+AO80+W81</f>
        <v>0.03</v>
      </c>
      <c r="AS80" s="132" t="s">
        <v>317</v>
      </c>
      <c r="AT80" s="138"/>
    </row>
    <row r="81" spans="1:50" ht="129" customHeight="1" thickBot="1" x14ac:dyDescent="0.3">
      <c r="A81" s="121"/>
      <c r="B81" s="183"/>
      <c r="C81" s="183"/>
      <c r="D81" s="183"/>
      <c r="E81" s="183"/>
      <c r="F81" s="170"/>
      <c r="G81" s="170"/>
      <c r="H81" s="48" t="s">
        <v>0</v>
      </c>
      <c r="I81" s="49">
        <f t="shared" si="2"/>
        <v>0.03</v>
      </c>
      <c r="J81" s="30"/>
      <c r="K81" s="3"/>
      <c r="L81" s="3"/>
      <c r="M81" s="3"/>
      <c r="N81" s="3"/>
      <c r="O81" s="3">
        <v>0</v>
      </c>
      <c r="P81" s="3">
        <v>5.0000000000000001E-3</v>
      </c>
      <c r="Q81" s="3">
        <v>5.0000000000000001E-3</v>
      </c>
      <c r="R81" s="3">
        <v>5.0000000000000001E-3</v>
      </c>
      <c r="S81" s="3">
        <v>1.4999999999999999E-2</v>
      </c>
      <c r="T81" s="3"/>
      <c r="U81" s="54"/>
      <c r="V81" s="227"/>
      <c r="W81" s="184"/>
      <c r="X81" s="182"/>
      <c r="Y81" s="181"/>
      <c r="Z81" s="186"/>
      <c r="AA81" s="182"/>
      <c r="AB81" s="181"/>
      <c r="AC81" s="146"/>
      <c r="AD81" s="182"/>
      <c r="AE81" s="96"/>
      <c r="AF81" s="228"/>
      <c r="AG81" s="182"/>
      <c r="AH81" s="181"/>
      <c r="AI81" s="149"/>
      <c r="AJ81" s="182"/>
      <c r="AK81" s="96"/>
      <c r="AL81" s="150"/>
      <c r="AM81" s="182"/>
      <c r="AN81" s="96"/>
      <c r="AO81" s="150"/>
      <c r="AP81" s="182"/>
      <c r="AQ81" s="96"/>
      <c r="AR81" s="150"/>
      <c r="AS81" s="182"/>
      <c r="AT81" s="96"/>
    </row>
    <row r="82" spans="1:50" ht="49.5" customHeight="1" x14ac:dyDescent="0.25">
      <c r="A82" s="171" t="s">
        <v>2</v>
      </c>
      <c r="B82" s="172"/>
      <c r="C82" s="172"/>
      <c r="D82" s="172"/>
      <c r="E82" s="172"/>
      <c r="F82" s="175">
        <f>SUM(F4:F80)</f>
        <v>1</v>
      </c>
      <c r="G82" s="175">
        <f>SUM(G4:G80)</f>
        <v>0.97000000000000008</v>
      </c>
      <c r="H82" s="229" t="s">
        <v>1</v>
      </c>
      <c r="I82" s="230">
        <f t="shared" ref="I82:K83" si="3">+I80+I78+I76+I74+I72+I70+I68+I66+I64+I62+I60+I58+I56+I54+I52+I50+I48+I46+I44+I42+I40+I38+I36+I34+I32+I30+I28+I26+I24+I22+I20+I18+I16+I14+I12+I10+I8+I6+I4</f>
        <v>1.0000000000000004</v>
      </c>
      <c r="J82" s="230">
        <f t="shared" si="3"/>
        <v>0</v>
      </c>
      <c r="K82" s="230">
        <f t="shared" si="3"/>
        <v>0</v>
      </c>
      <c r="L82" s="230">
        <f>+L8+L18+L28+L30+L40+L42+L48+L74</f>
        <v>8.8999999999999996E-2</v>
      </c>
      <c r="M82" s="230">
        <f>+M4+M6+M8+M40+M46+M52+M66</f>
        <v>4.65E-2</v>
      </c>
      <c r="N82" s="230">
        <f>+N4+N6+N8+N18+N40+N44+N46+N46+N52+N64+N66+N70+N72+N76+N78</f>
        <v>0.1215</v>
      </c>
      <c r="O82" s="230">
        <f>+O4+O14+O20+O28+O40+O44+O52+O54+O68+O70+O78+O80</f>
        <v>8.3000000000000004E-2</v>
      </c>
      <c r="P82" s="230">
        <f>+P14+P16+P26+P34+P38+P40+P44+P50+P54+P56+P58+P60+P62+P68+P70+P76+P78+P80</f>
        <v>0.10900000000000001</v>
      </c>
      <c r="Q82" s="230">
        <f>+Q6+Q10+Q16+Q18+Q26+Q30+Q34+Q38+Q40+Q50+Q54+Q56+Q58+Q60+Q66+Q70+Q72+Q74+Q78+Q80</f>
        <v>0.13900000000000001</v>
      </c>
      <c r="R82" s="230">
        <f>+R8+R16+R22+R26+R34+R36+R38+R40+R50+R54+R56+R62+R64+R70+R78+R80</f>
        <v>9.6500000000000016E-2</v>
      </c>
      <c r="S82" s="230">
        <f>+S10+S12+S16+S22+S26+S32+S34+S36+S38+S40+S50+S54+S56+S62+S70+S78+S80</f>
        <v>0.10150000000000002</v>
      </c>
      <c r="T82" s="230">
        <f>+T6+T12+T18+T24+T26+T28+T34+T36+T38+T40+T50+T56+T62+T66+T70+T72+T78+T80</f>
        <v>0.11250000000000002</v>
      </c>
      <c r="U82" s="231">
        <f>+U12+U24+U26+U30+U32+U36+U40+U62+U64+U70+U74+U78</f>
        <v>0.10150000000000001</v>
      </c>
      <c r="V82" s="232"/>
      <c r="W82" s="177">
        <f>SUM(W4:W81)</f>
        <v>0.14300000000000002</v>
      </c>
      <c r="Y82" s="23"/>
      <c r="Z82" s="177">
        <f>SUM(Z4:Z81)</f>
        <v>0.24200000000000002</v>
      </c>
      <c r="AA82" s="179"/>
      <c r="AB82" s="23"/>
      <c r="AC82" s="177">
        <f>SUM(AC4:AC81)</f>
        <v>0.49900000000000017</v>
      </c>
      <c r="AD82" s="179"/>
      <c r="AE82" s="187"/>
      <c r="AF82" s="195">
        <f>SUM(AF4:AF81)</f>
        <v>0.62800000000000022</v>
      </c>
      <c r="AG82" s="179"/>
      <c r="AH82" s="187"/>
      <c r="AI82" s="195">
        <f>SUM(AI4:AI81)</f>
        <v>0.72370000000000034</v>
      </c>
      <c r="AJ82" s="179"/>
      <c r="AK82" s="187"/>
      <c r="AL82" s="189">
        <f>SUM(AL4:AL81)</f>
        <v>0.82700000000000051</v>
      </c>
      <c r="AM82" s="191"/>
      <c r="AN82" s="193"/>
      <c r="AO82" s="189">
        <f>SUM(AO4:AO81)</f>
        <v>0.94100000000000061</v>
      </c>
      <c r="AP82" s="191"/>
      <c r="AQ82" s="193"/>
      <c r="AR82" s="189">
        <f>SUM(AR4:AR81)</f>
        <v>1.0000000000000007</v>
      </c>
      <c r="AS82" s="191"/>
      <c r="AT82" s="193"/>
    </row>
    <row r="83" spans="1:50" ht="49.5" customHeight="1" thickBot="1" x14ac:dyDescent="0.3">
      <c r="A83" s="173"/>
      <c r="B83" s="174"/>
      <c r="C83" s="174"/>
      <c r="D83" s="174"/>
      <c r="E83" s="174"/>
      <c r="F83" s="176"/>
      <c r="G83" s="176"/>
      <c r="H83" s="233" t="s">
        <v>0</v>
      </c>
      <c r="I83" s="234">
        <f>+I81+I79+I77+I75+I73+I71+I69+I67+I65+I63+I61+I59+I57+I55+I53+I51+I49+I47+I45+I43+I41+I39+I37+I35+I33+I31+I29+I27+I25+I23+I21+I19+I17+I15+I13+I11+I9+I7+I5</f>
        <v>1.0000000000000004</v>
      </c>
      <c r="J83" s="234">
        <f t="shared" si="3"/>
        <v>0</v>
      </c>
      <c r="K83" s="234">
        <f t="shared" si="3"/>
        <v>0</v>
      </c>
      <c r="L83" s="234">
        <f>+L9+L19+L29+L31+L41+L43+L49+L75</f>
        <v>8.8999999999999996E-2</v>
      </c>
      <c r="M83" s="234">
        <f>+M5+M7+M9+M41+M47+M53+M67</f>
        <v>5.4000000000000006E-2</v>
      </c>
      <c r="N83" s="234">
        <f>+N79+N77+N73+N71+N67+N65+N53+N47+N41+N19+N9+N7+N5+N45</f>
        <v>9.9000000000000005E-2</v>
      </c>
      <c r="O83" s="234">
        <f>+O5+O15+O21+O29+O41+O45+O55+O69+O71+O79+O81+O19+O7+O9</f>
        <v>7.8E-2</v>
      </c>
      <c r="P83" s="234">
        <f>+P15+P17+P27+P35+P39+P41+P45+P51+P53+P55+P57+P59+P61+P63+P69+P71+P77+P79+P81+P13+P9+P7</f>
        <v>0.17900000000000005</v>
      </c>
      <c r="Q83" s="234">
        <f>+Q7+Q11+Q17+Q19+Q27+Q31+Q35+Q39+Q41+Q51+Q55+Q57+Q59+Q61+Q65+Q67+Q71+Q73+Q75+Q79+Q81</f>
        <v>0.129</v>
      </c>
      <c r="R83" s="234">
        <f>+R7+R9+R11+R17+R23+R27+R31+R35+R37+R39+R41+R51+R55+R57+R63+R65+R67+R71+R75+R79+R81</f>
        <v>8.5699999999999998E-2</v>
      </c>
      <c r="S83" s="234">
        <f>+S7+S9+S11+S17+S19+S23+S27+S29+S31+S33+S35+S37+S39+S41+S51+S55+S57+S63+S65+S67+S71+S75+S79+S81</f>
        <v>0.10330000000000003</v>
      </c>
      <c r="T83" s="234">
        <f>+T81+T79+T77+T75+T73+T71+T69+T67+T65+T63+T61+T59+T57+T55+T53+T51+T49+T47+T45+T43+T41+T39+T37+T35+T33+T31+T29+T27+T25+T23+T21+T19+T17+T15+T13+T11+T9+T7+T5</f>
        <v>0.11400000000000003</v>
      </c>
      <c r="U83" s="235">
        <f>+U81+U79+U77+U75+U73+U71+U69+U67+U65+U63+U61+U59+U57+U55+U53+U51+U49+U47+U45+U43+U41+U39+U37+U35+U33+U31+U29+U27+U25+U23+U21+U19+U17+U15+U13+U11+U9+U7+U5</f>
        <v>5.9000000000000011E-2</v>
      </c>
      <c r="V83" s="236"/>
      <c r="W83" s="178"/>
      <c r="X83" s="24"/>
      <c r="Y83" s="25"/>
      <c r="Z83" s="178"/>
      <c r="AA83" s="180"/>
      <c r="AB83" s="25"/>
      <c r="AC83" s="178"/>
      <c r="AD83" s="180"/>
      <c r="AE83" s="188"/>
      <c r="AF83" s="196"/>
      <c r="AG83" s="180"/>
      <c r="AH83" s="188"/>
      <c r="AI83" s="196"/>
      <c r="AJ83" s="180"/>
      <c r="AK83" s="188"/>
      <c r="AL83" s="190"/>
      <c r="AM83" s="192"/>
      <c r="AN83" s="194"/>
      <c r="AO83" s="190"/>
      <c r="AP83" s="192"/>
      <c r="AQ83" s="194"/>
      <c r="AR83" s="190"/>
      <c r="AS83" s="192"/>
      <c r="AT83" s="194"/>
    </row>
    <row r="84" spans="1:50" ht="161.25" customHeight="1" x14ac:dyDescent="0.35">
      <c r="O84" s="238"/>
      <c r="P84" s="239"/>
      <c r="AL84" s="86"/>
      <c r="AM84" s="86"/>
      <c r="AN84" s="86"/>
      <c r="AO84" s="86"/>
      <c r="AP84" s="86"/>
      <c r="AQ84" s="86"/>
      <c r="AR84" s="86"/>
      <c r="AS84" s="86"/>
      <c r="AT84" s="86"/>
    </row>
    <row r="85" spans="1:50" ht="161.25" customHeight="1" x14ac:dyDescent="0.35">
      <c r="AL85" s="86"/>
      <c r="AM85" s="86"/>
      <c r="AN85" s="86"/>
      <c r="AO85" s="86"/>
      <c r="AP85" s="86"/>
      <c r="AQ85" s="86"/>
      <c r="AR85" s="86"/>
      <c r="AS85" s="86"/>
      <c r="AT85" s="86"/>
    </row>
    <row r="86" spans="1:50" ht="161.25" customHeight="1" x14ac:dyDescent="0.35">
      <c r="AL86" s="86"/>
      <c r="AM86" s="86"/>
      <c r="AN86" s="86"/>
      <c r="AO86" s="86"/>
      <c r="AP86" s="86"/>
      <c r="AQ86" s="86"/>
      <c r="AR86" s="86"/>
      <c r="AS86" s="86"/>
      <c r="AT86" s="86"/>
    </row>
    <row r="87" spans="1:50" ht="161.25" customHeight="1" x14ac:dyDescent="0.35">
      <c r="AL87" s="86"/>
      <c r="AM87" s="86"/>
      <c r="AN87" s="86"/>
      <c r="AO87" s="86"/>
      <c r="AP87" s="86"/>
      <c r="AQ87" s="86"/>
      <c r="AR87" s="86"/>
      <c r="AS87" s="86"/>
      <c r="AT87" s="86"/>
    </row>
    <row r="88" spans="1:50" ht="161.25" customHeight="1" x14ac:dyDescent="0.35">
      <c r="AL88" s="86"/>
      <c r="AM88" s="86"/>
      <c r="AN88" s="86"/>
      <c r="AO88" s="86"/>
      <c r="AP88" s="86"/>
      <c r="AQ88" s="86"/>
      <c r="AR88" s="86"/>
      <c r="AS88" s="86"/>
      <c r="AT88" s="86"/>
    </row>
    <row r="89" spans="1:50" s="2" customFormat="1" ht="161.25" customHeight="1" x14ac:dyDescent="0.35">
      <c r="B89"/>
      <c r="C89"/>
      <c r="D89"/>
      <c r="E89"/>
      <c r="F89" s="1"/>
      <c r="G89" s="1"/>
      <c r="H89" s="237"/>
      <c r="I89" s="9"/>
      <c r="J89" s="9"/>
      <c r="K89" s="9"/>
      <c r="L89" s="9"/>
      <c r="M89" s="9"/>
      <c r="N89" s="9"/>
      <c r="O89" s="9"/>
      <c r="P89" s="9"/>
      <c r="Q89" s="9"/>
      <c r="R89" s="9"/>
      <c r="S89" s="9"/>
      <c r="T89" s="9"/>
      <c r="U89" s="9"/>
      <c r="V89" s="9"/>
      <c r="W89" s="9"/>
      <c r="X89" s="9"/>
      <c r="Y89" s="9"/>
      <c r="Z89" s="9"/>
      <c r="AA89" s="9"/>
      <c r="AB89" s="9"/>
      <c r="AC89" s="53"/>
      <c r="AD89" s="9"/>
      <c r="AE89" s="53"/>
      <c r="AF89" s="53"/>
      <c r="AG89" s="9"/>
      <c r="AH89" s="53"/>
      <c r="AI89" s="53"/>
      <c r="AJ89" s="9"/>
      <c r="AK89" s="53"/>
      <c r="AL89" s="53"/>
      <c r="AM89" s="9"/>
      <c r="AN89" s="53"/>
      <c r="AO89" s="53"/>
      <c r="AP89" s="9"/>
      <c r="AQ89" s="53"/>
      <c r="AR89" s="53"/>
      <c r="AS89" s="9"/>
      <c r="AT89" s="53"/>
      <c r="AU89" s="53"/>
      <c r="AV89" s="53"/>
      <c r="AW89" s="53"/>
      <c r="AX89" s="53"/>
    </row>
    <row r="90" spans="1:50" s="2" customFormat="1" ht="161.25" customHeight="1" x14ac:dyDescent="0.35">
      <c r="B90"/>
      <c r="C90"/>
      <c r="D90"/>
      <c r="E90"/>
      <c r="F90" s="1"/>
      <c r="G90" s="1"/>
      <c r="H90" s="237"/>
      <c r="I90" s="9"/>
      <c r="J90" s="9"/>
      <c r="K90" s="9"/>
      <c r="L90" s="9"/>
      <c r="M90" s="9"/>
      <c r="N90" s="9"/>
      <c r="O90" s="9"/>
      <c r="P90" s="9"/>
      <c r="Q90" s="9"/>
      <c r="R90" s="9"/>
      <c r="S90" s="9"/>
      <c r="T90" s="9"/>
      <c r="U90" s="9"/>
      <c r="V90" s="9"/>
      <c r="W90" s="9"/>
      <c r="X90" s="9"/>
      <c r="Y90" s="9"/>
      <c r="Z90" s="9"/>
      <c r="AA90" s="9"/>
      <c r="AB90" s="9"/>
      <c r="AC90" s="53"/>
      <c r="AD90" s="9"/>
      <c r="AE90" s="53"/>
      <c r="AF90" s="53"/>
      <c r="AG90" s="9"/>
      <c r="AH90" s="53"/>
      <c r="AI90" s="53"/>
      <c r="AJ90" s="9"/>
      <c r="AK90" s="53"/>
      <c r="AL90" s="53"/>
      <c r="AM90" s="9"/>
      <c r="AN90" s="53"/>
      <c r="AO90" s="53"/>
      <c r="AP90" s="9"/>
      <c r="AQ90" s="53"/>
      <c r="AR90" s="53"/>
      <c r="AS90" s="9"/>
      <c r="AT90" s="53"/>
      <c r="AU90" s="53"/>
      <c r="AV90" s="53"/>
      <c r="AW90" s="53"/>
      <c r="AX90" s="53"/>
    </row>
    <row r="91" spans="1:50" s="2" customFormat="1" ht="161.25" customHeight="1" x14ac:dyDescent="0.35">
      <c r="B91"/>
      <c r="C91"/>
      <c r="D91"/>
      <c r="E91"/>
      <c r="F91" s="1"/>
      <c r="G91" s="1"/>
      <c r="H91" s="237"/>
      <c r="I91" s="9"/>
      <c r="J91" s="9"/>
      <c r="K91" s="9"/>
      <c r="L91" s="9"/>
      <c r="M91" s="9"/>
      <c r="N91" s="9"/>
      <c r="O91" s="9"/>
      <c r="P91" s="9"/>
      <c r="Q91" s="9"/>
      <c r="R91" s="9"/>
      <c r="S91" s="9"/>
      <c r="T91" s="9"/>
      <c r="U91" s="9"/>
      <c r="V91" s="9"/>
      <c r="W91" s="9"/>
      <c r="X91" s="9"/>
      <c r="Y91" s="9"/>
      <c r="Z91" s="9"/>
      <c r="AA91" s="9"/>
      <c r="AB91" s="9"/>
      <c r="AC91" s="53"/>
      <c r="AD91" s="9"/>
      <c r="AE91" s="53"/>
      <c r="AF91" s="53"/>
      <c r="AG91" s="9"/>
      <c r="AH91" s="53"/>
      <c r="AI91" s="53"/>
      <c r="AJ91" s="9"/>
      <c r="AK91" s="53"/>
      <c r="AL91" s="53"/>
      <c r="AM91" s="9"/>
      <c r="AN91" s="53"/>
      <c r="AO91" s="53"/>
      <c r="AP91" s="9"/>
      <c r="AQ91" s="53"/>
      <c r="AR91" s="53"/>
      <c r="AS91" s="9"/>
      <c r="AT91" s="53"/>
      <c r="AU91" s="53"/>
      <c r="AV91" s="53"/>
      <c r="AW91" s="53"/>
      <c r="AX91" s="53"/>
    </row>
    <row r="92" spans="1:50" s="2" customFormat="1" ht="161.25" customHeight="1" x14ac:dyDescent="0.35">
      <c r="B92"/>
      <c r="C92"/>
      <c r="D92"/>
      <c r="E92"/>
      <c r="F92" s="1"/>
      <c r="G92" s="1"/>
      <c r="H92" s="237"/>
      <c r="I92" s="9"/>
      <c r="J92" s="9"/>
      <c r="K92" s="9"/>
      <c r="L92" s="9"/>
      <c r="M92" s="9"/>
      <c r="N92" s="9"/>
      <c r="O92" s="9"/>
      <c r="P92" s="9"/>
      <c r="Q92" s="9"/>
      <c r="R92" s="9"/>
      <c r="S92" s="9"/>
      <c r="T92" s="9"/>
      <c r="U92" s="9"/>
      <c r="V92" s="9"/>
      <c r="W92" s="9"/>
      <c r="X92" s="9"/>
      <c r="Y92" s="9"/>
      <c r="Z92" s="9"/>
      <c r="AA92" s="9"/>
      <c r="AB92" s="9"/>
      <c r="AC92" s="53"/>
      <c r="AD92" s="9"/>
      <c r="AE92" s="53"/>
      <c r="AF92" s="53"/>
      <c r="AG92" s="9"/>
      <c r="AH92" s="53"/>
      <c r="AI92" s="53"/>
      <c r="AJ92" s="9"/>
      <c r="AK92" s="53"/>
      <c r="AL92" s="53"/>
      <c r="AM92" s="9"/>
      <c r="AN92" s="53"/>
      <c r="AO92" s="53"/>
      <c r="AP92" s="9"/>
      <c r="AQ92" s="53"/>
      <c r="AR92" s="53"/>
      <c r="AS92" s="9"/>
      <c r="AT92" s="53"/>
      <c r="AU92" s="53"/>
      <c r="AV92" s="53"/>
      <c r="AW92" s="53"/>
      <c r="AX92" s="53"/>
    </row>
    <row r="93" spans="1:50" s="2" customFormat="1" ht="161.25" customHeight="1" x14ac:dyDescent="0.35">
      <c r="B93"/>
      <c r="C93"/>
      <c r="D93"/>
      <c r="E93"/>
      <c r="F93" s="1"/>
      <c r="G93" s="1"/>
      <c r="H93" s="237"/>
      <c r="I93" s="9"/>
      <c r="J93" s="9"/>
      <c r="K93" s="9"/>
      <c r="L93" s="9"/>
      <c r="M93" s="9"/>
      <c r="N93" s="9"/>
      <c r="O93" s="9"/>
      <c r="P93" s="9"/>
      <c r="Q93" s="9"/>
      <c r="R93" s="9"/>
      <c r="S93" s="9"/>
      <c r="T93" s="9"/>
      <c r="U93" s="9"/>
      <c r="V93" s="9"/>
      <c r="W93" s="9"/>
      <c r="X93" s="9"/>
      <c r="Y93" s="9"/>
      <c r="Z93" s="9"/>
      <c r="AA93" s="9"/>
      <c r="AB93" s="9"/>
      <c r="AC93" s="53"/>
      <c r="AD93" s="9"/>
      <c r="AE93" s="53"/>
      <c r="AF93" s="53"/>
      <c r="AG93" s="9"/>
      <c r="AH93" s="53"/>
      <c r="AI93" s="53"/>
      <c r="AJ93" s="9"/>
      <c r="AK93" s="53"/>
      <c r="AL93" s="53"/>
      <c r="AM93" s="9"/>
      <c r="AN93" s="53"/>
      <c r="AO93" s="53"/>
      <c r="AP93" s="9"/>
      <c r="AQ93" s="53"/>
      <c r="AR93" s="53"/>
      <c r="AS93" s="9"/>
      <c r="AT93" s="53"/>
      <c r="AU93" s="53"/>
      <c r="AV93" s="53"/>
      <c r="AW93" s="53"/>
      <c r="AX93" s="53"/>
    </row>
    <row r="94" spans="1:50" s="2" customFormat="1" ht="161.25" customHeight="1" x14ac:dyDescent="0.35">
      <c r="B94"/>
      <c r="C94"/>
      <c r="D94"/>
      <c r="E94"/>
      <c r="F94" s="1"/>
      <c r="G94" s="1"/>
      <c r="H94" s="237"/>
      <c r="I94" s="9"/>
      <c r="J94" s="9"/>
      <c r="K94" s="9"/>
      <c r="L94" s="9"/>
      <c r="M94" s="9"/>
      <c r="N94" s="9"/>
      <c r="O94" s="9"/>
      <c r="P94" s="9"/>
      <c r="Q94" s="9"/>
      <c r="R94" s="9"/>
      <c r="S94" s="9"/>
      <c r="T94" s="9"/>
      <c r="U94" s="9"/>
      <c r="V94" s="9"/>
      <c r="W94" s="9"/>
      <c r="X94" s="9"/>
      <c r="Y94" s="9"/>
      <c r="Z94" s="9"/>
      <c r="AA94" s="9"/>
      <c r="AB94" s="9"/>
      <c r="AC94" s="53"/>
      <c r="AD94" s="9"/>
      <c r="AE94" s="53"/>
      <c r="AF94" s="53"/>
      <c r="AG94" s="9"/>
      <c r="AH94" s="53"/>
      <c r="AI94" s="53"/>
      <c r="AJ94" s="9"/>
      <c r="AK94" s="53"/>
      <c r="AL94" s="53"/>
      <c r="AM94" s="9"/>
      <c r="AN94" s="53"/>
      <c r="AO94" s="53"/>
      <c r="AP94" s="9"/>
      <c r="AQ94" s="53"/>
      <c r="AR94" s="53"/>
      <c r="AS94" s="9"/>
      <c r="AT94" s="53"/>
      <c r="AU94" s="53"/>
      <c r="AV94" s="53"/>
      <c r="AW94" s="53"/>
      <c r="AX94" s="53"/>
    </row>
    <row r="95" spans="1:50" s="2" customFormat="1" ht="161.25" customHeight="1" x14ac:dyDescent="0.35">
      <c r="B95"/>
      <c r="C95"/>
      <c r="D95"/>
      <c r="E95"/>
      <c r="F95" s="1"/>
      <c r="G95" s="1"/>
      <c r="H95" s="237"/>
      <c r="I95" s="9"/>
      <c r="J95" s="9"/>
      <c r="K95" s="9"/>
      <c r="L95" s="9"/>
      <c r="M95" s="9"/>
      <c r="N95" s="9"/>
      <c r="O95" s="9"/>
      <c r="P95" s="9"/>
      <c r="Q95" s="9"/>
      <c r="R95" s="9"/>
      <c r="S95" s="9"/>
      <c r="T95" s="9"/>
      <c r="U95" s="9"/>
      <c r="V95" s="9"/>
      <c r="W95" s="9"/>
      <c r="X95" s="9"/>
      <c r="Y95" s="9"/>
      <c r="Z95" s="9"/>
      <c r="AA95" s="9"/>
      <c r="AB95" s="9"/>
      <c r="AC95" s="53"/>
      <c r="AD95" s="9"/>
      <c r="AE95" s="53"/>
      <c r="AF95" s="53"/>
      <c r="AG95" s="9"/>
      <c r="AH95" s="53"/>
      <c r="AI95" s="53"/>
      <c r="AJ95" s="9"/>
      <c r="AK95" s="53"/>
      <c r="AL95" s="53"/>
      <c r="AM95" s="9"/>
      <c r="AN95" s="53"/>
      <c r="AO95" s="53"/>
      <c r="AP95" s="9"/>
      <c r="AQ95" s="53"/>
      <c r="AR95" s="53"/>
      <c r="AS95" s="9"/>
      <c r="AT95" s="53"/>
      <c r="AU95" s="53"/>
      <c r="AV95" s="53"/>
      <c r="AW95" s="53"/>
      <c r="AX95" s="53"/>
    </row>
    <row r="96" spans="1:50" s="2" customFormat="1" ht="161.25" customHeight="1" x14ac:dyDescent="0.35">
      <c r="B96"/>
      <c r="C96"/>
      <c r="D96"/>
      <c r="E96"/>
      <c r="F96" s="1"/>
      <c r="G96" s="1"/>
      <c r="H96" s="237"/>
      <c r="I96" s="9"/>
      <c r="J96" s="9"/>
      <c r="K96" s="9"/>
      <c r="L96" s="9"/>
      <c r="M96" s="9"/>
      <c r="N96" s="9"/>
      <c r="O96" s="9"/>
      <c r="P96" s="9"/>
      <c r="Q96" s="9"/>
      <c r="R96" s="9"/>
      <c r="S96" s="9"/>
      <c r="T96" s="9"/>
      <c r="U96" s="9"/>
      <c r="V96" s="9"/>
      <c r="W96" s="9"/>
      <c r="X96" s="9"/>
      <c r="Y96" s="9"/>
      <c r="Z96" s="9"/>
      <c r="AA96" s="9"/>
      <c r="AB96" s="9"/>
      <c r="AC96" s="53"/>
      <c r="AD96" s="9"/>
      <c r="AE96" s="53"/>
      <c r="AF96" s="53"/>
      <c r="AG96" s="9"/>
      <c r="AH96" s="53"/>
      <c r="AI96" s="53"/>
      <c r="AJ96" s="9"/>
      <c r="AK96" s="53"/>
      <c r="AL96" s="53"/>
      <c r="AM96" s="9"/>
      <c r="AN96" s="53"/>
      <c r="AO96" s="53"/>
      <c r="AP96" s="9"/>
      <c r="AQ96" s="53"/>
      <c r="AR96" s="53"/>
      <c r="AS96" s="9"/>
      <c r="AT96" s="53"/>
      <c r="AU96" s="53"/>
      <c r="AV96" s="53"/>
      <c r="AW96" s="53"/>
      <c r="AX96" s="53"/>
    </row>
    <row r="97" spans="2:50" s="2" customFormat="1" ht="161.25" customHeight="1" x14ac:dyDescent="0.35">
      <c r="B97"/>
      <c r="C97"/>
      <c r="D97"/>
      <c r="E97"/>
      <c r="F97" s="1"/>
      <c r="G97" s="1"/>
      <c r="H97" s="237"/>
      <c r="I97" s="9"/>
      <c r="J97" s="9"/>
      <c r="K97" s="9"/>
      <c r="L97" s="9"/>
      <c r="M97" s="9"/>
      <c r="N97" s="9"/>
      <c r="O97" s="9"/>
      <c r="P97" s="9"/>
      <c r="Q97" s="9"/>
      <c r="R97" s="9"/>
      <c r="S97" s="9"/>
      <c r="T97" s="9"/>
      <c r="U97" s="9"/>
      <c r="V97" s="9"/>
      <c r="W97" s="9"/>
      <c r="X97" s="9"/>
      <c r="Y97" s="9"/>
      <c r="Z97" s="9"/>
      <c r="AA97" s="9"/>
      <c r="AB97" s="9"/>
      <c r="AC97" s="53"/>
      <c r="AD97" s="9"/>
      <c r="AE97" s="53"/>
      <c r="AF97" s="53"/>
      <c r="AG97" s="9"/>
      <c r="AH97" s="53"/>
      <c r="AI97" s="53"/>
      <c r="AJ97" s="9"/>
      <c r="AK97" s="53"/>
      <c r="AL97" s="53"/>
      <c r="AM97" s="9"/>
      <c r="AN97" s="53"/>
      <c r="AO97" s="53"/>
      <c r="AP97" s="9"/>
      <c r="AQ97" s="53"/>
      <c r="AR97" s="53"/>
      <c r="AS97" s="9"/>
      <c r="AT97" s="53"/>
      <c r="AU97" s="53"/>
      <c r="AV97" s="53"/>
      <c r="AW97" s="53"/>
      <c r="AX97" s="53"/>
    </row>
    <row r="98" spans="2:50" s="2" customFormat="1" ht="161.25" customHeight="1" x14ac:dyDescent="0.35">
      <c r="B98"/>
      <c r="C98"/>
      <c r="D98"/>
      <c r="E98"/>
      <c r="F98" s="1"/>
      <c r="G98" s="1"/>
      <c r="H98" s="237"/>
      <c r="I98" s="9"/>
      <c r="J98" s="9"/>
      <c r="K98" s="9"/>
      <c r="L98" s="9"/>
      <c r="M98" s="9"/>
      <c r="N98" s="9"/>
      <c r="O98" s="9"/>
      <c r="P98" s="9"/>
      <c r="Q98" s="9"/>
      <c r="R98" s="9"/>
      <c r="S98" s="9"/>
      <c r="T98" s="9"/>
      <c r="U98" s="9"/>
      <c r="V98" s="9"/>
      <c r="W98" s="9"/>
      <c r="X98" s="9"/>
      <c r="Y98" s="9"/>
      <c r="Z98" s="9"/>
      <c r="AA98" s="9"/>
      <c r="AB98" s="9"/>
      <c r="AC98" s="53"/>
      <c r="AD98" s="9"/>
      <c r="AE98" s="53"/>
      <c r="AF98" s="53"/>
      <c r="AG98" s="9"/>
      <c r="AH98" s="53"/>
      <c r="AI98" s="53"/>
      <c r="AJ98" s="9"/>
      <c r="AK98" s="53"/>
      <c r="AL98" s="53"/>
      <c r="AM98" s="9"/>
      <c r="AN98" s="53"/>
      <c r="AO98" s="53"/>
      <c r="AP98" s="9"/>
      <c r="AQ98" s="53"/>
      <c r="AR98" s="53"/>
      <c r="AS98" s="9"/>
      <c r="AT98" s="53"/>
      <c r="AU98" s="53"/>
      <c r="AV98" s="53"/>
      <c r="AW98" s="53"/>
      <c r="AX98" s="53"/>
    </row>
    <row r="99" spans="2:50" s="2" customFormat="1" ht="161.25" customHeight="1" x14ac:dyDescent="0.35">
      <c r="B99"/>
      <c r="C99"/>
      <c r="D99"/>
      <c r="E99"/>
      <c r="F99" s="1"/>
      <c r="G99" s="1"/>
      <c r="H99" s="237"/>
      <c r="I99" s="9"/>
      <c r="J99" s="9"/>
      <c r="K99" s="9"/>
      <c r="L99" s="9"/>
      <c r="M99" s="9"/>
      <c r="N99" s="9"/>
      <c r="O99" s="9"/>
      <c r="P99" s="9"/>
      <c r="Q99" s="9"/>
      <c r="R99" s="9"/>
      <c r="S99" s="9"/>
      <c r="T99" s="9"/>
      <c r="U99" s="9"/>
      <c r="V99" s="9"/>
      <c r="W99" s="9"/>
      <c r="X99" s="9"/>
      <c r="Y99" s="9"/>
      <c r="Z99" s="9"/>
      <c r="AA99" s="9"/>
      <c r="AB99" s="9"/>
      <c r="AC99" s="53"/>
      <c r="AD99" s="9"/>
      <c r="AE99" s="53"/>
      <c r="AF99" s="53"/>
      <c r="AG99" s="9"/>
      <c r="AH99" s="53"/>
      <c r="AI99" s="53"/>
      <c r="AJ99" s="9"/>
      <c r="AK99" s="53"/>
      <c r="AL99" s="53"/>
      <c r="AM99" s="9"/>
      <c r="AN99" s="53"/>
      <c r="AO99" s="53"/>
      <c r="AP99" s="9"/>
      <c r="AQ99" s="53"/>
      <c r="AR99" s="53"/>
      <c r="AS99" s="9"/>
      <c r="AT99" s="53"/>
      <c r="AU99" s="53"/>
      <c r="AV99" s="53"/>
      <c r="AW99" s="53"/>
      <c r="AX99" s="53"/>
    </row>
    <row r="100" spans="2:50" s="2" customFormat="1" ht="161.25" customHeight="1" x14ac:dyDescent="0.35">
      <c r="B100"/>
      <c r="C100"/>
      <c r="D100"/>
      <c r="E100"/>
      <c r="F100" s="1"/>
      <c r="G100" s="1"/>
      <c r="H100" s="237"/>
      <c r="I100" s="9"/>
      <c r="J100" s="9"/>
      <c r="K100" s="9"/>
      <c r="L100" s="9"/>
      <c r="M100" s="9"/>
      <c r="N100" s="9"/>
      <c r="O100" s="9"/>
      <c r="P100" s="9"/>
      <c r="Q100" s="9"/>
      <c r="R100" s="9"/>
      <c r="S100" s="9"/>
      <c r="T100" s="9"/>
      <c r="U100" s="9"/>
      <c r="V100" s="9"/>
      <c r="W100" s="9"/>
      <c r="X100" s="9"/>
      <c r="Y100" s="9"/>
      <c r="Z100" s="9"/>
      <c r="AA100" s="9"/>
      <c r="AB100" s="9"/>
      <c r="AC100" s="53"/>
      <c r="AD100" s="9"/>
      <c r="AE100" s="53"/>
      <c r="AF100" s="53"/>
      <c r="AG100" s="9"/>
      <c r="AH100" s="53"/>
      <c r="AI100" s="53"/>
      <c r="AJ100" s="9"/>
      <c r="AK100" s="53"/>
      <c r="AL100" s="53"/>
      <c r="AM100" s="9"/>
      <c r="AN100" s="53"/>
      <c r="AO100" s="53"/>
      <c r="AP100" s="9"/>
      <c r="AQ100" s="53"/>
      <c r="AR100" s="53"/>
      <c r="AS100" s="9"/>
      <c r="AT100" s="53"/>
      <c r="AU100" s="53"/>
      <c r="AV100" s="53"/>
      <c r="AW100" s="53"/>
      <c r="AX100" s="53"/>
    </row>
    <row r="101" spans="2:50" s="2" customFormat="1" ht="161.25" customHeight="1" x14ac:dyDescent="0.35">
      <c r="B101"/>
      <c r="C101"/>
      <c r="D101"/>
      <c r="E101"/>
      <c r="F101" s="1"/>
      <c r="G101" s="1"/>
      <c r="H101" s="237"/>
      <c r="I101" s="9"/>
      <c r="J101" s="9"/>
      <c r="K101" s="9"/>
      <c r="L101" s="9"/>
      <c r="M101" s="9"/>
      <c r="N101" s="9"/>
      <c r="O101" s="9"/>
      <c r="P101" s="9"/>
      <c r="Q101" s="9"/>
      <c r="R101" s="9"/>
      <c r="S101" s="9"/>
      <c r="T101" s="9"/>
      <c r="U101" s="9"/>
      <c r="V101" s="9"/>
      <c r="W101" s="9"/>
      <c r="X101" s="9"/>
      <c r="Y101" s="9"/>
      <c r="Z101" s="9"/>
      <c r="AA101" s="9"/>
      <c r="AB101" s="9"/>
      <c r="AC101" s="53"/>
      <c r="AD101" s="9"/>
      <c r="AE101" s="53"/>
      <c r="AF101" s="53"/>
      <c r="AG101" s="9"/>
      <c r="AH101" s="53"/>
      <c r="AI101" s="53"/>
      <c r="AJ101" s="9"/>
      <c r="AK101" s="53"/>
      <c r="AL101" s="53"/>
      <c r="AM101" s="9"/>
      <c r="AN101" s="53"/>
      <c r="AO101" s="53"/>
      <c r="AP101" s="9"/>
      <c r="AQ101" s="53"/>
      <c r="AR101" s="53"/>
      <c r="AS101" s="9"/>
      <c r="AT101" s="53"/>
      <c r="AU101" s="53"/>
      <c r="AV101" s="53"/>
      <c r="AW101" s="53"/>
      <c r="AX101" s="53"/>
    </row>
    <row r="102" spans="2:50" s="2" customFormat="1" ht="161.25" customHeight="1" x14ac:dyDescent="0.35">
      <c r="B102"/>
      <c r="C102"/>
      <c r="D102"/>
      <c r="E102"/>
      <c r="F102" s="1"/>
      <c r="G102" s="1"/>
      <c r="H102" s="237"/>
      <c r="I102" s="9"/>
      <c r="J102" s="9"/>
      <c r="K102" s="9"/>
      <c r="L102" s="9"/>
      <c r="M102" s="9"/>
      <c r="N102" s="9"/>
      <c r="O102" s="9"/>
      <c r="P102" s="9"/>
      <c r="Q102" s="9"/>
      <c r="R102" s="9"/>
      <c r="S102" s="9"/>
      <c r="T102" s="9"/>
      <c r="U102" s="9"/>
      <c r="V102" s="9"/>
      <c r="W102" s="9"/>
      <c r="X102" s="9"/>
      <c r="Y102" s="9"/>
      <c r="Z102" s="9"/>
      <c r="AA102" s="9"/>
      <c r="AB102" s="9"/>
      <c r="AC102" s="53"/>
      <c r="AD102" s="9"/>
      <c r="AE102" s="53"/>
      <c r="AF102" s="53"/>
      <c r="AG102" s="9"/>
      <c r="AH102" s="53"/>
      <c r="AI102" s="53"/>
      <c r="AJ102" s="9"/>
      <c r="AK102" s="53"/>
      <c r="AL102" s="53"/>
      <c r="AM102" s="9"/>
      <c r="AN102" s="53"/>
      <c r="AO102" s="53"/>
      <c r="AP102" s="9"/>
      <c r="AQ102" s="53"/>
      <c r="AR102" s="53"/>
      <c r="AS102" s="9"/>
      <c r="AT102" s="53"/>
      <c r="AU102" s="53"/>
      <c r="AV102" s="53"/>
      <c r="AW102" s="53"/>
      <c r="AX102" s="53"/>
    </row>
    <row r="103" spans="2:50" s="2" customFormat="1" ht="161.25" customHeight="1" x14ac:dyDescent="0.35">
      <c r="B103"/>
      <c r="C103"/>
      <c r="D103"/>
      <c r="E103"/>
      <c r="F103" s="1"/>
      <c r="G103" s="1"/>
      <c r="H103" s="237"/>
      <c r="I103" s="9"/>
      <c r="J103" s="9"/>
      <c r="K103" s="9"/>
      <c r="L103" s="9"/>
      <c r="M103" s="9"/>
      <c r="N103" s="9"/>
      <c r="O103" s="9"/>
      <c r="P103" s="9"/>
      <c r="Q103" s="9"/>
      <c r="R103" s="9"/>
      <c r="S103" s="9"/>
      <c r="T103" s="9"/>
      <c r="U103" s="9"/>
      <c r="V103" s="9"/>
      <c r="W103" s="9"/>
      <c r="X103" s="9"/>
      <c r="Y103" s="9"/>
      <c r="Z103" s="9"/>
      <c r="AA103" s="9"/>
      <c r="AB103" s="9"/>
      <c r="AC103" s="53"/>
      <c r="AD103" s="9"/>
      <c r="AE103" s="53"/>
      <c r="AF103" s="53"/>
      <c r="AG103" s="9"/>
      <c r="AH103" s="53"/>
      <c r="AI103" s="53"/>
      <c r="AJ103" s="9"/>
      <c r="AK103" s="53"/>
      <c r="AL103" s="53"/>
      <c r="AM103" s="9"/>
      <c r="AN103" s="53"/>
      <c r="AO103" s="53"/>
      <c r="AP103" s="9"/>
      <c r="AQ103" s="53"/>
      <c r="AR103" s="53"/>
      <c r="AS103" s="9"/>
      <c r="AT103" s="53"/>
      <c r="AU103" s="53"/>
      <c r="AV103" s="53"/>
      <c r="AW103" s="53"/>
      <c r="AX103" s="53"/>
    </row>
    <row r="104" spans="2:50" s="2" customFormat="1" ht="161.25" customHeight="1" x14ac:dyDescent="0.35">
      <c r="B104"/>
      <c r="C104"/>
      <c r="D104"/>
      <c r="E104"/>
      <c r="F104" s="1"/>
      <c r="G104" s="1"/>
      <c r="H104" s="237"/>
      <c r="I104" s="9"/>
      <c r="J104" s="9"/>
      <c r="K104" s="9"/>
      <c r="L104" s="9"/>
      <c r="M104" s="9"/>
      <c r="N104" s="9"/>
      <c r="O104" s="9"/>
      <c r="P104" s="9"/>
      <c r="Q104" s="9"/>
      <c r="R104" s="9"/>
      <c r="S104" s="9"/>
      <c r="T104" s="9"/>
      <c r="U104" s="9"/>
      <c r="V104" s="9"/>
      <c r="W104" s="9"/>
      <c r="X104" s="9"/>
      <c r="Y104" s="9"/>
      <c r="Z104" s="9"/>
      <c r="AA104" s="9"/>
      <c r="AB104" s="9"/>
      <c r="AC104" s="53"/>
      <c r="AD104" s="9"/>
      <c r="AE104" s="53"/>
      <c r="AF104" s="53"/>
      <c r="AG104" s="9"/>
      <c r="AH104" s="53"/>
      <c r="AI104" s="53"/>
      <c r="AJ104" s="9"/>
      <c r="AK104" s="53"/>
      <c r="AL104" s="53"/>
      <c r="AM104" s="9"/>
      <c r="AN104" s="53"/>
      <c r="AO104" s="53"/>
      <c r="AP104" s="9"/>
      <c r="AQ104" s="53"/>
      <c r="AR104" s="53"/>
      <c r="AS104" s="9"/>
      <c r="AT104" s="53"/>
      <c r="AU104" s="53"/>
      <c r="AV104" s="53"/>
      <c r="AW104" s="53"/>
      <c r="AX104" s="53"/>
    </row>
    <row r="105" spans="2:50" s="2" customFormat="1" ht="161.25" customHeight="1" x14ac:dyDescent="0.35">
      <c r="B105"/>
      <c r="C105"/>
      <c r="D105"/>
      <c r="E105"/>
      <c r="F105" s="1"/>
      <c r="G105" s="1"/>
      <c r="H105" s="237"/>
      <c r="I105" s="9"/>
      <c r="J105" s="9"/>
      <c r="K105" s="9"/>
      <c r="L105" s="9"/>
      <c r="M105" s="9"/>
      <c r="N105" s="9"/>
      <c r="O105" s="9"/>
      <c r="P105" s="9"/>
      <c r="Q105" s="9"/>
      <c r="R105" s="9"/>
      <c r="S105" s="9"/>
      <c r="T105" s="9"/>
      <c r="U105" s="9"/>
      <c r="V105" s="9"/>
      <c r="W105" s="9"/>
      <c r="X105" s="9"/>
      <c r="Y105" s="9"/>
      <c r="Z105" s="9"/>
      <c r="AA105" s="9"/>
      <c r="AB105" s="9"/>
      <c r="AC105" s="53"/>
      <c r="AD105" s="9"/>
      <c r="AE105" s="53"/>
      <c r="AF105" s="53"/>
      <c r="AG105" s="9"/>
      <c r="AH105" s="53"/>
      <c r="AI105" s="53"/>
      <c r="AJ105" s="9"/>
      <c r="AK105" s="53"/>
      <c r="AL105" s="53"/>
      <c r="AM105" s="9"/>
      <c r="AN105" s="53"/>
      <c r="AO105" s="53"/>
      <c r="AP105" s="9"/>
      <c r="AQ105" s="53"/>
      <c r="AR105" s="53"/>
      <c r="AS105" s="9"/>
      <c r="AT105" s="53"/>
      <c r="AU105" s="53"/>
      <c r="AV105" s="53"/>
      <c r="AW105" s="53"/>
      <c r="AX105" s="53"/>
    </row>
    <row r="106" spans="2:50" s="2" customFormat="1" ht="161.25" customHeight="1" x14ac:dyDescent="0.35">
      <c r="B106"/>
      <c r="C106"/>
      <c r="D106"/>
      <c r="E106"/>
      <c r="F106" s="1"/>
      <c r="G106" s="1"/>
      <c r="H106" s="237"/>
      <c r="I106" s="9"/>
      <c r="J106" s="9"/>
      <c r="K106" s="9"/>
      <c r="L106" s="9"/>
      <c r="M106" s="9"/>
      <c r="N106" s="9"/>
      <c r="O106" s="9"/>
      <c r="P106" s="9"/>
      <c r="Q106" s="9"/>
      <c r="R106" s="9"/>
      <c r="S106" s="9"/>
      <c r="T106" s="9"/>
      <c r="U106" s="9"/>
      <c r="V106" s="9"/>
      <c r="W106" s="9"/>
      <c r="X106" s="9"/>
      <c r="Y106" s="9"/>
      <c r="Z106" s="9"/>
      <c r="AA106" s="9"/>
      <c r="AB106" s="9"/>
      <c r="AC106" s="53"/>
      <c r="AD106" s="9"/>
      <c r="AE106" s="53"/>
      <c r="AF106" s="53"/>
      <c r="AG106" s="9"/>
      <c r="AH106" s="53"/>
      <c r="AI106" s="53"/>
      <c r="AJ106" s="9"/>
      <c r="AK106" s="53"/>
      <c r="AL106" s="53"/>
      <c r="AM106" s="9"/>
      <c r="AN106" s="53"/>
      <c r="AO106" s="53"/>
      <c r="AP106" s="9"/>
      <c r="AQ106" s="53"/>
      <c r="AR106" s="53"/>
      <c r="AS106" s="9"/>
      <c r="AT106" s="53"/>
      <c r="AU106" s="53"/>
      <c r="AV106" s="53"/>
      <c r="AW106" s="53"/>
      <c r="AX106" s="53"/>
    </row>
    <row r="107" spans="2:50" s="2" customFormat="1" ht="161.25" customHeight="1" x14ac:dyDescent="0.35">
      <c r="B107"/>
      <c r="C107"/>
      <c r="D107"/>
      <c r="E107"/>
      <c r="F107" s="1"/>
      <c r="G107" s="1"/>
      <c r="H107" s="237"/>
      <c r="I107" s="9"/>
      <c r="J107" s="9"/>
      <c r="K107" s="9"/>
      <c r="L107" s="9"/>
      <c r="M107" s="9"/>
      <c r="N107" s="9"/>
      <c r="O107" s="9"/>
      <c r="P107" s="9"/>
      <c r="Q107" s="9"/>
      <c r="R107" s="9"/>
      <c r="S107" s="9"/>
      <c r="T107" s="9"/>
      <c r="U107" s="9"/>
      <c r="V107" s="9"/>
      <c r="W107" s="9"/>
      <c r="X107" s="9"/>
      <c r="Y107" s="9"/>
      <c r="Z107" s="9"/>
      <c r="AA107" s="9"/>
      <c r="AB107" s="9"/>
      <c r="AC107" s="53"/>
      <c r="AD107" s="9"/>
      <c r="AE107" s="53"/>
      <c r="AF107" s="53"/>
      <c r="AG107" s="9"/>
      <c r="AH107" s="53"/>
      <c r="AI107" s="53"/>
      <c r="AJ107" s="9"/>
      <c r="AK107" s="53"/>
      <c r="AL107" s="53"/>
      <c r="AM107" s="9"/>
      <c r="AN107" s="53"/>
      <c r="AO107" s="53"/>
      <c r="AP107" s="9"/>
      <c r="AQ107" s="53"/>
      <c r="AR107" s="53"/>
      <c r="AS107" s="9"/>
      <c r="AT107" s="53"/>
      <c r="AU107" s="53"/>
      <c r="AV107" s="53"/>
      <c r="AW107" s="53"/>
      <c r="AX107" s="53"/>
    </row>
    <row r="108" spans="2:50" s="2" customFormat="1" ht="161.25" customHeight="1" x14ac:dyDescent="0.35">
      <c r="B108"/>
      <c r="C108"/>
      <c r="D108"/>
      <c r="E108"/>
      <c r="F108" s="1"/>
      <c r="G108" s="1"/>
      <c r="H108" s="237"/>
      <c r="I108" s="9"/>
      <c r="J108" s="9"/>
      <c r="K108" s="9"/>
      <c r="L108" s="9"/>
      <c r="M108" s="9"/>
      <c r="N108" s="9"/>
      <c r="O108" s="9"/>
      <c r="P108" s="9"/>
      <c r="Q108" s="9"/>
      <c r="R108" s="9"/>
      <c r="S108" s="9"/>
      <c r="T108" s="9"/>
      <c r="U108" s="9"/>
      <c r="V108" s="9"/>
      <c r="W108" s="9"/>
      <c r="X108" s="9"/>
      <c r="Y108" s="9"/>
      <c r="Z108" s="9"/>
      <c r="AA108" s="9"/>
      <c r="AB108" s="9"/>
      <c r="AC108" s="53"/>
      <c r="AD108" s="9"/>
      <c r="AE108" s="53"/>
      <c r="AF108" s="53"/>
      <c r="AG108" s="9"/>
      <c r="AH108" s="53"/>
      <c r="AI108" s="53"/>
      <c r="AJ108" s="9"/>
      <c r="AK108" s="53"/>
      <c r="AL108" s="53"/>
      <c r="AM108" s="9"/>
      <c r="AN108" s="53"/>
      <c r="AO108" s="53"/>
      <c r="AP108" s="9"/>
      <c r="AQ108" s="53"/>
      <c r="AR108" s="53"/>
      <c r="AS108" s="9"/>
      <c r="AT108" s="53"/>
      <c r="AU108" s="53"/>
      <c r="AV108" s="53"/>
      <c r="AW108" s="53"/>
      <c r="AX108" s="53"/>
    </row>
    <row r="109" spans="2:50" s="2" customFormat="1" ht="161.25" customHeight="1" x14ac:dyDescent="0.35">
      <c r="B109"/>
      <c r="C109"/>
      <c r="D109"/>
      <c r="E109"/>
      <c r="F109" s="1"/>
      <c r="G109" s="1"/>
      <c r="H109" s="237"/>
      <c r="I109" s="9"/>
      <c r="J109" s="9"/>
      <c r="K109" s="9"/>
      <c r="L109" s="9"/>
      <c r="M109" s="9"/>
      <c r="N109" s="9"/>
      <c r="O109" s="9"/>
      <c r="P109" s="9"/>
      <c r="Q109" s="9"/>
      <c r="R109" s="9"/>
      <c r="S109" s="9"/>
      <c r="T109" s="9"/>
      <c r="U109" s="9"/>
      <c r="V109" s="9"/>
      <c r="W109" s="9"/>
      <c r="X109" s="9"/>
      <c r="Y109" s="9"/>
      <c r="Z109" s="9"/>
      <c r="AA109" s="9"/>
      <c r="AB109" s="9"/>
      <c r="AC109" s="53"/>
      <c r="AD109" s="9"/>
      <c r="AE109" s="53"/>
      <c r="AF109" s="53"/>
      <c r="AG109" s="9"/>
      <c r="AH109" s="53"/>
      <c r="AI109" s="53"/>
      <c r="AJ109" s="9"/>
      <c r="AK109" s="53"/>
      <c r="AL109" s="53"/>
      <c r="AM109" s="9"/>
      <c r="AN109" s="53"/>
      <c r="AO109" s="53"/>
      <c r="AP109" s="9"/>
      <c r="AQ109" s="53"/>
      <c r="AR109" s="53"/>
      <c r="AS109" s="9"/>
      <c r="AT109" s="53"/>
      <c r="AU109" s="53"/>
      <c r="AV109" s="53"/>
      <c r="AW109" s="53"/>
      <c r="AX109" s="53"/>
    </row>
    <row r="110" spans="2:50" s="2" customFormat="1" ht="161.25" customHeight="1" x14ac:dyDescent="0.35">
      <c r="B110"/>
      <c r="C110"/>
      <c r="D110"/>
      <c r="E110"/>
      <c r="F110" s="1"/>
      <c r="G110" s="1"/>
      <c r="H110" s="237"/>
      <c r="I110" s="9"/>
      <c r="J110" s="9"/>
      <c r="K110" s="9"/>
      <c r="L110" s="9"/>
      <c r="M110" s="9"/>
      <c r="N110" s="9"/>
      <c r="O110" s="9"/>
      <c r="P110" s="9"/>
      <c r="Q110" s="9"/>
      <c r="R110" s="9"/>
      <c r="S110" s="9"/>
      <c r="T110" s="9"/>
      <c r="U110" s="9"/>
      <c r="V110" s="9"/>
      <c r="W110" s="9"/>
      <c r="X110" s="9"/>
      <c r="Y110" s="9"/>
      <c r="Z110" s="9"/>
      <c r="AA110" s="9"/>
      <c r="AB110" s="9"/>
      <c r="AC110" s="53"/>
      <c r="AD110" s="9"/>
      <c r="AE110" s="53"/>
      <c r="AF110" s="53"/>
      <c r="AG110" s="9"/>
      <c r="AH110" s="53"/>
      <c r="AI110" s="53"/>
      <c r="AJ110" s="9"/>
      <c r="AK110" s="53"/>
      <c r="AL110" s="53"/>
      <c r="AM110" s="9"/>
      <c r="AN110" s="53"/>
      <c r="AO110" s="53"/>
      <c r="AP110" s="9"/>
      <c r="AQ110" s="53"/>
      <c r="AR110" s="53"/>
      <c r="AS110" s="9"/>
      <c r="AT110" s="53"/>
      <c r="AU110" s="53"/>
      <c r="AV110" s="53"/>
      <c r="AW110" s="53"/>
      <c r="AX110" s="53"/>
    </row>
    <row r="111" spans="2:50" s="2" customFormat="1" ht="161.25" customHeight="1" x14ac:dyDescent="0.35">
      <c r="B111"/>
      <c r="C111"/>
      <c r="D111"/>
      <c r="E111"/>
      <c r="F111" s="1"/>
      <c r="G111" s="1"/>
      <c r="H111" s="237"/>
      <c r="I111" s="9"/>
      <c r="J111" s="9"/>
      <c r="K111" s="9"/>
      <c r="L111" s="9"/>
      <c r="M111" s="9"/>
      <c r="N111" s="9"/>
      <c r="O111" s="9"/>
      <c r="P111" s="9"/>
      <c r="Q111" s="9"/>
      <c r="R111" s="9"/>
      <c r="S111" s="9"/>
      <c r="T111" s="9"/>
      <c r="U111" s="9"/>
      <c r="V111" s="9"/>
      <c r="W111" s="9"/>
      <c r="X111" s="9"/>
      <c r="Y111" s="9"/>
      <c r="Z111" s="9"/>
      <c r="AA111" s="9"/>
      <c r="AB111" s="9"/>
      <c r="AC111" s="53"/>
      <c r="AD111" s="9"/>
      <c r="AE111" s="53"/>
      <c r="AF111" s="53"/>
      <c r="AG111" s="9"/>
      <c r="AH111" s="53"/>
      <c r="AI111" s="53"/>
      <c r="AJ111" s="9"/>
      <c r="AK111" s="53"/>
      <c r="AL111" s="53"/>
      <c r="AM111" s="9"/>
      <c r="AN111" s="53"/>
      <c r="AO111" s="53"/>
      <c r="AP111" s="9"/>
      <c r="AQ111" s="53"/>
      <c r="AR111" s="53"/>
      <c r="AS111" s="9"/>
      <c r="AT111" s="53"/>
      <c r="AU111" s="53"/>
      <c r="AV111" s="53"/>
      <c r="AW111" s="53"/>
      <c r="AX111" s="53"/>
    </row>
    <row r="112" spans="2:50" s="2" customFormat="1" ht="161.25" customHeight="1" x14ac:dyDescent="0.35">
      <c r="B112"/>
      <c r="C112"/>
      <c r="D112"/>
      <c r="E112"/>
      <c r="F112" s="1"/>
      <c r="G112" s="1"/>
      <c r="H112" s="237"/>
      <c r="I112" s="9"/>
      <c r="J112" s="9"/>
      <c r="K112" s="9"/>
      <c r="L112" s="9"/>
      <c r="M112" s="9"/>
      <c r="N112" s="9"/>
      <c r="O112" s="9"/>
      <c r="P112" s="9"/>
      <c r="Q112" s="9"/>
      <c r="R112" s="9"/>
      <c r="S112" s="9"/>
      <c r="T112" s="9"/>
      <c r="U112" s="9"/>
      <c r="V112" s="9"/>
      <c r="W112" s="9"/>
      <c r="X112" s="9"/>
      <c r="Y112" s="9"/>
      <c r="Z112" s="9"/>
      <c r="AA112" s="9"/>
      <c r="AB112" s="9"/>
      <c r="AC112" s="53"/>
      <c r="AD112" s="9"/>
      <c r="AE112" s="53"/>
      <c r="AF112" s="53"/>
      <c r="AG112" s="9"/>
      <c r="AH112" s="53"/>
      <c r="AI112" s="53"/>
      <c r="AJ112" s="9"/>
      <c r="AK112" s="53"/>
      <c r="AL112" s="53"/>
      <c r="AM112" s="9"/>
      <c r="AN112" s="53"/>
      <c r="AO112" s="53"/>
      <c r="AP112" s="9"/>
      <c r="AQ112" s="53"/>
      <c r="AR112" s="53"/>
      <c r="AS112" s="9"/>
      <c r="AT112" s="53"/>
      <c r="AU112" s="53"/>
      <c r="AV112" s="53"/>
      <c r="AW112" s="53"/>
      <c r="AX112" s="53"/>
    </row>
    <row r="113" spans="2:50" s="2" customFormat="1" ht="161.25" customHeight="1" x14ac:dyDescent="0.35">
      <c r="B113"/>
      <c r="C113"/>
      <c r="D113"/>
      <c r="E113"/>
      <c r="F113" s="1"/>
      <c r="G113" s="1"/>
      <c r="H113" s="237"/>
      <c r="I113" s="9"/>
      <c r="J113" s="9"/>
      <c r="K113" s="9"/>
      <c r="L113" s="9"/>
      <c r="M113" s="9"/>
      <c r="N113" s="9"/>
      <c r="O113" s="9"/>
      <c r="P113" s="9"/>
      <c r="Q113" s="9"/>
      <c r="R113" s="9"/>
      <c r="S113" s="9"/>
      <c r="T113" s="9"/>
      <c r="U113" s="9"/>
      <c r="V113" s="9"/>
      <c r="W113" s="9"/>
      <c r="X113" s="9"/>
      <c r="Y113" s="9"/>
      <c r="Z113" s="9"/>
      <c r="AA113" s="9"/>
      <c r="AB113" s="9"/>
      <c r="AC113" s="53"/>
      <c r="AD113" s="9"/>
      <c r="AE113" s="53"/>
      <c r="AF113" s="53"/>
      <c r="AG113" s="9"/>
      <c r="AH113" s="53"/>
      <c r="AI113" s="53"/>
      <c r="AJ113" s="9"/>
      <c r="AK113" s="53"/>
      <c r="AL113" s="53"/>
      <c r="AM113" s="9"/>
      <c r="AN113" s="53"/>
      <c r="AO113" s="53"/>
      <c r="AP113" s="9"/>
      <c r="AQ113" s="53"/>
      <c r="AR113" s="53"/>
      <c r="AS113" s="9"/>
      <c r="AT113" s="53"/>
      <c r="AU113" s="53"/>
      <c r="AV113" s="53"/>
      <c r="AW113" s="53"/>
      <c r="AX113" s="53"/>
    </row>
    <row r="114" spans="2:50" s="2" customFormat="1" ht="161.25" customHeight="1" x14ac:dyDescent="0.35">
      <c r="B114"/>
      <c r="C114"/>
      <c r="D114"/>
      <c r="E114"/>
      <c r="F114" s="1"/>
      <c r="G114" s="1"/>
      <c r="H114" s="237"/>
      <c r="I114" s="9"/>
      <c r="J114" s="9"/>
      <c r="K114" s="9"/>
      <c r="L114" s="9"/>
      <c r="M114" s="9"/>
      <c r="N114" s="9"/>
      <c r="O114" s="9"/>
      <c r="P114" s="9"/>
      <c r="Q114" s="9"/>
      <c r="R114" s="9"/>
      <c r="S114" s="9"/>
      <c r="T114" s="9"/>
      <c r="U114" s="9"/>
      <c r="V114" s="9"/>
      <c r="W114" s="9"/>
      <c r="X114" s="9"/>
      <c r="Y114" s="9"/>
      <c r="Z114" s="9"/>
      <c r="AA114" s="9"/>
      <c r="AB114" s="9"/>
      <c r="AC114" s="53"/>
      <c r="AD114" s="9"/>
      <c r="AE114" s="53"/>
      <c r="AF114" s="53"/>
      <c r="AG114" s="9"/>
      <c r="AH114" s="53"/>
      <c r="AI114" s="53"/>
      <c r="AJ114" s="9"/>
      <c r="AK114" s="53"/>
      <c r="AL114" s="53"/>
      <c r="AM114" s="9"/>
      <c r="AN114" s="53"/>
      <c r="AO114" s="53"/>
      <c r="AP114" s="9"/>
      <c r="AQ114" s="53"/>
      <c r="AR114" s="53"/>
      <c r="AS114" s="9"/>
      <c r="AT114" s="53"/>
      <c r="AU114" s="53"/>
      <c r="AV114" s="53"/>
      <c r="AW114" s="53"/>
      <c r="AX114" s="53"/>
    </row>
    <row r="115" spans="2:50" s="2" customFormat="1" ht="161.25" customHeight="1" x14ac:dyDescent="0.35">
      <c r="B115"/>
      <c r="C115"/>
      <c r="D115"/>
      <c r="E115"/>
      <c r="F115" s="1"/>
      <c r="G115" s="1"/>
      <c r="H115" s="237"/>
      <c r="I115" s="9"/>
      <c r="J115" s="9"/>
      <c r="K115" s="9"/>
      <c r="L115" s="9"/>
      <c r="M115" s="9"/>
      <c r="N115" s="9"/>
      <c r="O115" s="9"/>
      <c r="P115" s="9"/>
      <c r="Q115" s="9"/>
      <c r="R115" s="9"/>
      <c r="S115" s="9"/>
      <c r="T115" s="9"/>
      <c r="U115" s="9"/>
      <c r="V115" s="9"/>
      <c r="W115" s="9"/>
      <c r="X115" s="9"/>
      <c r="Y115" s="9"/>
      <c r="Z115" s="9"/>
      <c r="AA115" s="9"/>
      <c r="AB115" s="9"/>
      <c r="AC115" s="53"/>
      <c r="AD115" s="9"/>
      <c r="AE115" s="53"/>
      <c r="AF115" s="53"/>
      <c r="AG115" s="9"/>
      <c r="AH115" s="53"/>
      <c r="AI115" s="53"/>
      <c r="AJ115" s="9"/>
      <c r="AK115" s="53"/>
      <c r="AL115" s="53"/>
      <c r="AM115" s="9"/>
      <c r="AN115" s="53"/>
      <c r="AO115" s="53"/>
      <c r="AP115" s="9"/>
      <c r="AQ115" s="53"/>
      <c r="AR115" s="53"/>
      <c r="AS115" s="9"/>
      <c r="AT115" s="53"/>
      <c r="AU115" s="53"/>
      <c r="AV115" s="53"/>
      <c r="AW115" s="53"/>
      <c r="AX115" s="53"/>
    </row>
    <row r="116" spans="2:50" s="2" customFormat="1" ht="161.25" customHeight="1" x14ac:dyDescent="0.35">
      <c r="B116"/>
      <c r="C116"/>
      <c r="D116"/>
      <c r="E116"/>
      <c r="F116" s="1"/>
      <c r="G116" s="1"/>
      <c r="H116" s="237"/>
      <c r="I116" s="9"/>
      <c r="J116" s="9"/>
      <c r="K116" s="9"/>
      <c r="L116" s="9"/>
      <c r="M116" s="9"/>
      <c r="N116" s="9"/>
      <c r="O116" s="9"/>
      <c r="P116" s="9"/>
      <c r="Q116" s="9"/>
      <c r="R116" s="9"/>
      <c r="S116" s="9"/>
      <c r="T116" s="9"/>
      <c r="U116" s="9"/>
      <c r="V116" s="9"/>
      <c r="W116" s="9"/>
      <c r="X116" s="9"/>
      <c r="Y116" s="9"/>
      <c r="Z116" s="9"/>
      <c r="AA116" s="9"/>
      <c r="AB116" s="9"/>
      <c r="AC116" s="53"/>
      <c r="AD116" s="9"/>
      <c r="AE116" s="53"/>
      <c r="AF116" s="53"/>
      <c r="AG116" s="9"/>
      <c r="AH116" s="53"/>
      <c r="AI116" s="53"/>
      <c r="AJ116" s="9"/>
      <c r="AK116" s="53"/>
      <c r="AL116" s="53"/>
      <c r="AM116" s="9"/>
      <c r="AN116" s="53"/>
      <c r="AO116" s="53"/>
      <c r="AP116" s="9"/>
      <c r="AQ116" s="53"/>
      <c r="AR116" s="53"/>
      <c r="AS116" s="9"/>
      <c r="AT116" s="53"/>
      <c r="AU116" s="53"/>
      <c r="AV116" s="53"/>
      <c r="AW116" s="53"/>
      <c r="AX116" s="53"/>
    </row>
    <row r="117" spans="2:50" s="2" customFormat="1" ht="161.25" customHeight="1" x14ac:dyDescent="0.35">
      <c r="B117"/>
      <c r="C117"/>
      <c r="D117"/>
      <c r="E117"/>
      <c r="F117" s="1"/>
      <c r="G117" s="1"/>
      <c r="H117" s="237"/>
      <c r="I117" s="9"/>
      <c r="J117" s="9"/>
      <c r="K117" s="9"/>
      <c r="L117" s="9"/>
      <c r="M117" s="9"/>
      <c r="N117" s="9"/>
      <c r="O117" s="9"/>
      <c r="P117" s="9"/>
      <c r="Q117" s="9"/>
      <c r="R117" s="9"/>
      <c r="S117" s="9"/>
      <c r="T117" s="9"/>
      <c r="U117" s="9"/>
      <c r="V117" s="9"/>
      <c r="W117" s="9"/>
      <c r="X117" s="9"/>
      <c r="Y117" s="9"/>
      <c r="Z117" s="9"/>
      <c r="AA117" s="9"/>
      <c r="AB117" s="9"/>
      <c r="AC117" s="53"/>
      <c r="AD117" s="9"/>
      <c r="AE117" s="53"/>
      <c r="AF117" s="53"/>
      <c r="AG117" s="9"/>
      <c r="AH117" s="53"/>
      <c r="AI117" s="53"/>
      <c r="AJ117" s="9"/>
      <c r="AK117" s="53"/>
      <c r="AL117" s="53"/>
      <c r="AM117" s="9"/>
      <c r="AN117" s="53"/>
      <c r="AO117" s="53"/>
      <c r="AP117" s="9"/>
      <c r="AQ117" s="53"/>
      <c r="AR117" s="53"/>
      <c r="AS117" s="9"/>
      <c r="AT117" s="53"/>
      <c r="AU117" s="53"/>
      <c r="AV117" s="53"/>
      <c r="AW117" s="53"/>
      <c r="AX117" s="53"/>
    </row>
    <row r="118" spans="2:50" s="2" customFormat="1" ht="161.25" customHeight="1" x14ac:dyDescent="0.35">
      <c r="B118"/>
      <c r="C118"/>
      <c r="D118"/>
      <c r="E118"/>
      <c r="F118" s="1"/>
      <c r="G118" s="1"/>
      <c r="H118" s="237"/>
      <c r="I118" s="9"/>
      <c r="J118" s="9"/>
      <c r="K118" s="9"/>
      <c r="L118" s="9"/>
      <c r="M118" s="9"/>
      <c r="N118" s="9"/>
      <c r="O118" s="9"/>
      <c r="P118" s="9"/>
      <c r="Q118" s="9"/>
      <c r="R118" s="9"/>
      <c r="S118" s="9"/>
      <c r="T118" s="9"/>
      <c r="U118" s="9"/>
      <c r="V118" s="9"/>
      <c r="W118" s="9"/>
      <c r="X118" s="9"/>
      <c r="Y118" s="9"/>
      <c r="Z118" s="9"/>
      <c r="AA118" s="9"/>
      <c r="AB118" s="9"/>
      <c r="AC118" s="53"/>
      <c r="AD118" s="9"/>
      <c r="AE118" s="53"/>
      <c r="AF118" s="53"/>
      <c r="AG118" s="9"/>
      <c r="AH118" s="53"/>
      <c r="AI118" s="53"/>
      <c r="AJ118" s="9"/>
      <c r="AK118" s="53"/>
      <c r="AL118" s="53"/>
      <c r="AM118" s="9"/>
      <c r="AN118" s="53"/>
      <c r="AO118" s="53"/>
      <c r="AP118" s="9"/>
      <c r="AQ118" s="53"/>
      <c r="AR118" s="53"/>
      <c r="AS118" s="9"/>
      <c r="AT118" s="53"/>
      <c r="AU118" s="53"/>
      <c r="AV118" s="53"/>
      <c r="AW118" s="53"/>
      <c r="AX118" s="53"/>
    </row>
    <row r="119" spans="2:50" s="2" customFormat="1" ht="161.25" customHeight="1" x14ac:dyDescent="0.35">
      <c r="B119"/>
      <c r="C119"/>
      <c r="D119"/>
      <c r="E119"/>
      <c r="F119" s="1"/>
      <c r="G119" s="1"/>
      <c r="H119" s="237"/>
      <c r="I119" s="9"/>
      <c r="J119" s="9"/>
      <c r="K119" s="9"/>
      <c r="L119" s="9"/>
      <c r="M119" s="9"/>
      <c r="N119" s="9"/>
      <c r="O119" s="9"/>
      <c r="P119" s="9"/>
      <c r="Q119" s="9"/>
      <c r="R119" s="9"/>
      <c r="S119" s="9"/>
      <c r="T119" s="9"/>
      <c r="U119" s="9"/>
      <c r="V119" s="9"/>
      <c r="W119" s="9"/>
      <c r="X119" s="9"/>
      <c r="Y119" s="9"/>
      <c r="Z119" s="9"/>
      <c r="AA119" s="9"/>
      <c r="AB119" s="9"/>
      <c r="AC119" s="53"/>
      <c r="AD119" s="9"/>
      <c r="AE119" s="53"/>
      <c r="AF119" s="53"/>
      <c r="AG119" s="9"/>
      <c r="AH119" s="53"/>
      <c r="AI119" s="53"/>
      <c r="AJ119" s="9"/>
      <c r="AK119" s="53"/>
      <c r="AL119" s="53"/>
      <c r="AM119" s="9"/>
      <c r="AN119" s="53"/>
      <c r="AO119" s="53"/>
      <c r="AP119" s="9"/>
      <c r="AQ119" s="53"/>
      <c r="AR119" s="53"/>
      <c r="AS119" s="9"/>
      <c r="AT119" s="53"/>
      <c r="AU119" s="53"/>
      <c r="AV119" s="53"/>
      <c r="AW119" s="53"/>
      <c r="AX119" s="53"/>
    </row>
    <row r="120" spans="2:50" s="2" customFormat="1" ht="161.25" customHeight="1" x14ac:dyDescent="0.35">
      <c r="B120"/>
      <c r="C120"/>
      <c r="D120"/>
      <c r="E120"/>
      <c r="F120" s="1"/>
      <c r="G120" s="1"/>
      <c r="H120" s="237"/>
      <c r="I120" s="9"/>
      <c r="J120" s="9"/>
      <c r="K120" s="9"/>
      <c r="L120" s="9"/>
      <c r="M120" s="9"/>
      <c r="N120" s="9"/>
      <c r="O120" s="9"/>
      <c r="P120" s="9"/>
      <c r="Q120" s="9"/>
      <c r="R120" s="9"/>
      <c r="S120" s="9"/>
      <c r="T120" s="9"/>
      <c r="U120" s="9"/>
      <c r="V120" s="9"/>
      <c r="W120" s="9"/>
      <c r="X120" s="9"/>
      <c r="Y120" s="9"/>
      <c r="Z120" s="9"/>
      <c r="AA120" s="9"/>
      <c r="AB120" s="9"/>
      <c r="AC120" s="53"/>
      <c r="AD120" s="9"/>
      <c r="AE120" s="53"/>
      <c r="AF120" s="53"/>
      <c r="AG120" s="9"/>
      <c r="AH120" s="53"/>
      <c r="AI120" s="53"/>
      <c r="AJ120" s="9"/>
      <c r="AK120" s="53"/>
      <c r="AL120" s="53"/>
      <c r="AM120" s="9"/>
      <c r="AN120" s="53"/>
      <c r="AO120" s="53"/>
      <c r="AP120" s="9"/>
      <c r="AQ120" s="53"/>
      <c r="AR120" s="53"/>
      <c r="AS120" s="9"/>
      <c r="AT120" s="53"/>
      <c r="AU120" s="53"/>
      <c r="AV120" s="53"/>
      <c r="AW120" s="53"/>
      <c r="AX120" s="53"/>
    </row>
    <row r="121" spans="2:50" s="2" customFormat="1" ht="161.25" customHeight="1" x14ac:dyDescent="0.35">
      <c r="B121"/>
      <c r="C121"/>
      <c r="D121"/>
      <c r="E121"/>
      <c r="F121" s="1"/>
      <c r="G121" s="1"/>
      <c r="H121" s="237"/>
      <c r="I121" s="9"/>
      <c r="J121" s="9"/>
      <c r="K121" s="9"/>
      <c r="L121" s="9"/>
      <c r="M121" s="9"/>
      <c r="N121" s="9"/>
      <c r="O121" s="9"/>
      <c r="P121" s="9"/>
      <c r="Q121" s="9"/>
      <c r="R121" s="9"/>
      <c r="S121" s="9"/>
      <c r="T121" s="9"/>
      <c r="U121" s="9"/>
      <c r="V121" s="9"/>
      <c r="W121" s="9"/>
      <c r="X121" s="9"/>
      <c r="Y121" s="9"/>
      <c r="Z121" s="9"/>
      <c r="AA121" s="9"/>
      <c r="AB121" s="9"/>
      <c r="AC121" s="53"/>
      <c r="AD121" s="9"/>
      <c r="AE121" s="53"/>
      <c r="AF121" s="53"/>
      <c r="AG121" s="9"/>
      <c r="AH121" s="53"/>
      <c r="AI121" s="53"/>
      <c r="AJ121" s="9"/>
      <c r="AK121" s="53"/>
      <c r="AL121" s="53"/>
      <c r="AM121" s="9"/>
      <c r="AN121" s="53"/>
      <c r="AO121" s="53"/>
      <c r="AP121" s="9"/>
      <c r="AQ121" s="53"/>
      <c r="AR121" s="53"/>
      <c r="AS121" s="9"/>
      <c r="AT121" s="53"/>
      <c r="AU121" s="53"/>
      <c r="AV121" s="53"/>
      <c r="AW121" s="53"/>
      <c r="AX121" s="53"/>
    </row>
    <row r="122" spans="2:50" s="2" customFormat="1" ht="161.25" customHeight="1" x14ac:dyDescent="0.35">
      <c r="B122"/>
      <c r="C122"/>
      <c r="D122"/>
      <c r="E122"/>
      <c r="F122" s="1"/>
      <c r="G122" s="1"/>
      <c r="H122" s="237"/>
      <c r="I122" s="9"/>
      <c r="J122" s="9"/>
      <c r="K122" s="9"/>
      <c r="L122" s="9"/>
      <c r="M122" s="9"/>
      <c r="N122" s="9"/>
      <c r="O122" s="9"/>
      <c r="P122" s="9"/>
      <c r="Q122" s="9"/>
      <c r="R122" s="9"/>
      <c r="S122" s="9"/>
      <c r="T122" s="9"/>
      <c r="U122" s="9"/>
      <c r="V122" s="9"/>
      <c r="W122" s="9"/>
      <c r="X122" s="9"/>
      <c r="Y122" s="9"/>
      <c r="Z122" s="9"/>
      <c r="AA122" s="9"/>
      <c r="AB122" s="9"/>
      <c r="AC122" s="53"/>
      <c r="AD122" s="9"/>
      <c r="AE122" s="53"/>
      <c r="AF122" s="53"/>
      <c r="AG122" s="9"/>
      <c r="AH122" s="53"/>
      <c r="AI122" s="53"/>
      <c r="AJ122" s="9"/>
      <c r="AK122" s="53"/>
      <c r="AL122" s="53"/>
      <c r="AM122" s="9"/>
      <c r="AN122" s="53"/>
      <c r="AO122" s="53"/>
      <c r="AP122" s="9"/>
      <c r="AQ122" s="53"/>
      <c r="AR122" s="53"/>
      <c r="AS122" s="9"/>
      <c r="AT122" s="53"/>
      <c r="AU122" s="53"/>
      <c r="AV122" s="53"/>
      <c r="AW122" s="53"/>
      <c r="AX122" s="53"/>
    </row>
    <row r="123" spans="2:50" s="2" customFormat="1" ht="161.25" customHeight="1" x14ac:dyDescent="0.35">
      <c r="B123"/>
      <c r="C123"/>
      <c r="D123"/>
      <c r="E123"/>
      <c r="F123" s="1"/>
      <c r="G123" s="1"/>
      <c r="H123" s="237"/>
      <c r="I123" s="9"/>
      <c r="J123" s="9"/>
      <c r="K123" s="9"/>
      <c r="L123" s="9"/>
      <c r="M123" s="9"/>
      <c r="N123" s="9"/>
      <c r="O123" s="9"/>
      <c r="P123" s="9"/>
      <c r="Q123" s="9"/>
      <c r="R123" s="9"/>
      <c r="S123" s="9"/>
      <c r="T123" s="9"/>
      <c r="U123" s="9"/>
      <c r="V123" s="9"/>
      <c r="W123" s="9"/>
      <c r="X123" s="9"/>
      <c r="Y123" s="9"/>
      <c r="Z123" s="9"/>
      <c r="AA123" s="9"/>
      <c r="AB123" s="9"/>
      <c r="AC123" s="53"/>
      <c r="AD123" s="9"/>
      <c r="AE123" s="53"/>
      <c r="AF123" s="53"/>
      <c r="AG123" s="9"/>
      <c r="AH123" s="53"/>
      <c r="AI123" s="53"/>
      <c r="AJ123" s="9"/>
      <c r="AK123" s="53"/>
      <c r="AL123" s="53"/>
      <c r="AM123" s="9"/>
      <c r="AN123" s="53"/>
      <c r="AO123" s="53"/>
      <c r="AP123" s="9"/>
      <c r="AQ123" s="53"/>
      <c r="AR123" s="53"/>
      <c r="AS123" s="9"/>
      <c r="AT123" s="53"/>
      <c r="AU123" s="53"/>
      <c r="AV123" s="53"/>
      <c r="AW123" s="53"/>
      <c r="AX123" s="53"/>
    </row>
    <row r="124" spans="2:50" s="2" customFormat="1" ht="161.25" customHeight="1" x14ac:dyDescent="0.35">
      <c r="B124"/>
      <c r="C124"/>
      <c r="D124"/>
      <c r="E124"/>
      <c r="F124" s="1"/>
      <c r="G124" s="1"/>
      <c r="H124" s="237"/>
      <c r="I124" s="9"/>
      <c r="J124" s="9"/>
      <c r="K124" s="9"/>
      <c r="L124" s="9"/>
      <c r="M124" s="9"/>
      <c r="N124" s="9"/>
      <c r="O124" s="9"/>
      <c r="P124" s="9"/>
      <c r="Q124" s="9"/>
      <c r="R124" s="9"/>
      <c r="S124" s="9"/>
      <c r="T124" s="9"/>
      <c r="U124" s="9"/>
      <c r="V124" s="9"/>
      <c r="W124" s="9"/>
      <c r="X124" s="9"/>
      <c r="Y124" s="9"/>
      <c r="Z124" s="9"/>
      <c r="AA124" s="9"/>
      <c r="AB124" s="9"/>
      <c r="AC124" s="53"/>
      <c r="AD124" s="9"/>
      <c r="AE124" s="53"/>
      <c r="AF124" s="53"/>
      <c r="AG124" s="9"/>
      <c r="AH124" s="53"/>
      <c r="AI124" s="53"/>
      <c r="AJ124" s="9"/>
      <c r="AK124" s="53"/>
      <c r="AL124" s="53"/>
      <c r="AM124" s="9"/>
      <c r="AN124" s="53"/>
      <c r="AO124" s="53"/>
      <c r="AP124" s="9"/>
      <c r="AQ124" s="53"/>
      <c r="AR124" s="53"/>
      <c r="AS124" s="9"/>
      <c r="AT124" s="53"/>
      <c r="AU124" s="53"/>
      <c r="AV124" s="53"/>
      <c r="AW124" s="53"/>
      <c r="AX124" s="53"/>
    </row>
    <row r="125" spans="2:50" s="2" customFormat="1" ht="161.25" customHeight="1" x14ac:dyDescent="0.35">
      <c r="B125"/>
      <c r="C125"/>
      <c r="D125"/>
      <c r="E125"/>
      <c r="F125" s="1"/>
      <c r="G125" s="1"/>
      <c r="H125" s="237"/>
      <c r="I125" s="9"/>
      <c r="J125" s="9"/>
      <c r="K125" s="9"/>
      <c r="L125" s="9"/>
      <c r="M125" s="9"/>
      <c r="N125" s="9"/>
      <c r="O125" s="9"/>
      <c r="P125" s="9"/>
      <c r="Q125" s="9"/>
      <c r="R125" s="9"/>
      <c r="S125" s="9"/>
      <c r="T125" s="9"/>
      <c r="U125" s="9"/>
      <c r="V125" s="9"/>
      <c r="W125" s="9"/>
      <c r="X125" s="9"/>
      <c r="Y125" s="9"/>
      <c r="Z125" s="9"/>
      <c r="AA125" s="9"/>
      <c r="AB125" s="9"/>
      <c r="AC125" s="53"/>
      <c r="AD125" s="9"/>
      <c r="AE125" s="53"/>
      <c r="AF125" s="53"/>
      <c r="AG125" s="9"/>
      <c r="AH125" s="53"/>
      <c r="AI125" s="53"/>
      <c r="AJ125" s="9"/>
      <c r="AK125" s="53"/>
      <c r="AL125" s="53"/>
      <c r="AM125" s="9"/>
      <c r="AN125" s="53"/>
      <c r="AO125" s="53"/>
      <c r="AP125" s="9"/>
      <c r="AQ125" s="53"/>
      <c r="AR125" s="53"/>
      <c r="AS125" s="9"/>
      <c r="AT125" s="53"/>
      <c r="AU125" s="53"/>
      <c r="AV125" s="53"/>
      <c r="AW125" s="53"/>
      <c r="AX125" s="53"/>
    </row>
    <row r="126" spans="2:50" s="2" customFormat="1" ht="161.25" customHeight="1" x14ac:dyDescent="0.35">
      <c r="B126"/>
      <c r="C126"/>
      <c r="D126"/>
      <c r="E126"/>
      <c r="F126" s="1"/>
      <c r="G126" s="1"/>
      <c r="H126" s="237"/>
      <c r="I126" s="9"/>
      <c r="J126" s="9"/>
      <c r="K126" s="9"/>
      <c r="L126" s="9"/>
      <c r="M126" s="9"/>
      <c r="N126" s="9"/>
      <c r="O126" s="9"/>
      <c r="P126" s="9"/>
      <c r="Q126" s="9"/>
      <c r="R126" s="9"/>
      <c r="S126" s="9"/>
      <c r="T126" s="9"/>
      <c r="U126" s="9"/>
      <c r="V126" s="9"/>
      <c r="W126" s="9"/>
      <c r="X126" s="9"/>
      <c r="Y126" s="9"/>
      <c r="Z126" s="9"/>
      <c r="AA126" s="9"/>
      <c r="AB126" s="9"/>
      <c r="AC126" s="53"/>
      <c r="AD126" s="9"/>
      <c r="AE126" s="53"/>
      <c r="AF126" s="53"/>
      <c r="AG126" s="9"/>
      <c r="AH126" s="53"/>
      <c r="AI126" s="53"/>
      <c r="AJ126" s="9"/>
      <c r="AK126" s="53"/>
      <c r="AL126" s="53"/>
      <c r="AM126" s="9"/>
      <c r="AN126" s="53"/>
      <c r="AO126" s="53"/>
      <c r="AP126" s="9"/>
      <c r="AQ126" s="53"/>
      <c r="AR126" s="53"/>
      <c r="AS126" s="9"/>
      <c r="AT126" s="53"/>
      <c r="AU126" s="53"/>
      <c r="AV126" s="53"/>
      <c r="AW126" s="53"/>
      <c r="AX126" s="53"/>
    </row>
    <row r="127" spans="2:50" s="2" customFormat="1" ht="161.25" customHeight="1" x14ac:dyDescent="0.35">
      <c r="B127"/>
      <c r="C127"/>
      <c r="D127"/>
      <c r="E127"/>
      <c r="F127" s="1"/>
      <c r="G127" s="1"/>
      <c r="H127" s="237"/>
      <c r="I127" s="9"/>
      <c r="J127" s="9"/>
      <c r="K127" s="9"/>
      <c r="L127" s="9"/>
      <c r="M127" s="9"/>
      <c r="N127" s="9"/>
      <c r="O127" s="9"/>
      <c r="P127" s="9"/>
      <c r="Q127" s="9"/>
      <c r="R127" s="9"/>
      <c r="S127" s="9"/>
      <c r="T127" s="9"/>
      <c r="U127" s="9"/>
      <c r="V127" s="9"/>
      <c r="W127" s="9"/>
      <c r="X127" s="9"/>
      <c r="Y127" s="9"/>
      <c r="Z127" s="9"/>
      <c r="AA127" s="9"/>
      <c r="AB127" s="9"/>
      <c r="AC127" s="53"/>
      <c r="AD127" s="9"/>
      <c r="AE127" s="53"/>
      <c r="AF127" s="53"/>
      <c r="AG127" s="9"/>
      <c r="AH127" s="53"/>
      <c r="AI127" s="53"/>
      <c r="AJ127" s="9"/>
      <c r="AK127" s="53"/>
      <c r="AL127" s="53"/>
      <c r="AM127" s="9"/>
      <c r="AN127" s="53"/>
      <c r="AO127" s="53"/>
      <c r="AP127" s="9"/>
      <c r="AQ127" s="53"/>
      <c r="AR127" s="53"/>
      <c r="AS127" s="9"/>
      <c r="AT127" s="53"/>
      <c r="AU127" s="53"/>
      <c r="AV127" s="53"/>
      <c r="AW127" s="53"/>
      <c r="AX127" s="53"/>
    </row>
    <row r="128" spans="2:50" s="2" customFormat="1" ht="161.25" customHeight="1" x14ac:dyDescent="0.35">
      <c r="B128"/>
      <c r="C128"/>
      <c r="D128"/>
      <c r="E128"/>
      <c r="F128" s="1"/>
      <c r="G128" s="1"/>
      <c r="H128" s="237"/>
      <c r="I128" s="9"/>
      <c r="J128" s="9"/>
      <c r="K128" s="9"/>
      <c r="L128" s="9"/>
      <c r="M128" s="9"/>
      <c r="N128" s="9"/>
      <c r="O128" s="9"/>
      <c r="P128" s="9"/>
      <c r="Q128" s="9"/>
      <c r="R128" s="9"/>
      <c r="S128" s="9"/>
      <c r="T128" s="9"/>
      <c r="U128" s="9"/>
      <c r="V128" s="9"/>
      <c r="W128" s="9"/>
      <c r="X128" s="9"/>
      <c r="Y128" s="9"/>
      <c r="Z128" s="9"/>
      <c r="AA128" s="9"/>
      <c r="AB128" s="9"/>
      <c r="AC128" s="53"/>
      <c r="AD128" s="9"/>
      <c r="AE128" s="53"/>
      <c r="AF128" s="53"/>
      <c r="AG128" s="9"/>
      <c r="AH128" s="53"/>
      <c r="AI128" s="53"/>
      <c r="AJ128" s="9"/>
      <c r="AK128" s="53"/>
      <c r="AL128" s="53"/>
      <c r="AM128" s="9"/>
      <c r="AN128" s="53"/>
      <c r="AO128" s="53"/>
      <c r="AP128" s="9"/>
      <c r="AQ128" s="53"/>
      <c r="AR128" s="53"/>
      <c r="AS128" s="9"/>
      <c r="AT128" s="53"/>
      <c r="AU128" s="53"/>
      <c r="AV128" s="53"/>
      <c r="AW128" s="53"/>
      <c r="AX128" s="53"/>
    </row>
    <row r="129" spans="2:50" s="2" customFormat="1" ht="161.25" customHeight="1" x14ac:dyDescent="0.35">
      <c r="B129"/>
      <c r="C129"/>
      <c r="D129"/>
      <c r="E129"/>
      <c r="F129" s="1"/>
      <c r="G129" s="1"/>
      <c r="H129" s="237"/>
      <c r="I129" s="9"/>
      <c r="J129" s="9"/>
      <c r="K129" s="9"/>
      <c r="L129" s="9"/>
      <c r="M129" s="9"/>
      <c r="N129" s="9"/>
      <c r="O129" s="9"/>
      <c r="P129" s="9"/>
      <c r="Q129" s="9"/>
      <c r="R129" s="9"/>
      <c r="S129" s="9"/>
      <c r="T129" s="9"/>
      <c r="U129" s="9"/>
      <c r="V129" s="9"/>
      <c r="W129" s="9"/>
      <c r="X129" s="9"/>
      <c r="Y129" s="9"/>
      <c r="Z129" s="9"/>
      <c r="AA129" s="9"/>
      <c r="AB129" s="9"/>
      <c r="AC129" s="53"/>
      <c r="AD129" s="9"/>
      <c r="AE129" s="53"/>
      <c r="AF129" s="53"/>
      <c r="AG129" s="9"/>
      <c r="AH129" s="53"/>
      <c r="AI129" s="53"/>
      <c r="AJ129" s="9"/>
      <c r="AK129" s="53"/>
      <c r="AL129" s="53"/>
      <c r="AM129" s="9"/>
      <c r="AN129" s="53"/>
      <c r="AO129" s="53"/>
      <c r="AP129" s="9"/>
      <c r="AQ129" s="53"/>
      <c r="AR129" s="53"/>
      <c r="AS129" s="9"/>
      <c r="AT129" s="53"/>
      <c r="AU129" s="53"/>
      <c r="AV129" s="53"/>
      <c r="AW129" s="53"/>
      <c r="AX129" s="53"/>
    </row>
    <row r="130" spans="2:50" s="2" customFormat="1" ht="161.25" customHeight="1" x14ac:dyDescent="0.35">
      <c r="B130"/>
      <c r="C130"/>
      <c r="D130"/>
      <c r="E130"/>
      <c r="F130" s="1"/>
      <c r="G130" s="1"/>
      <c r="H130" s="237"/>
      <c r="I130" s="9"/>
      <c r="J130" s="9"/>
      <c r="K130" s="9"/>
      <c r="L130" s="9"/>
      <c r="M130" s="9"/>
      <c r="N130" s="9"/>
      <c r="O130" s="9"/>
      <c r="P130" s="9"/>
      <c r="Q130" s="9"/>
      <c r="R130" s="9"/>
      <c r="S130" s="9"/>
      <c r="T130" s="9"/>
      <c r="U130" s="9"/>
      <c r="V130" s="9"/>
      <c r="W130" s="9"/>
      <c r="X130" s="9"/>
      <c r="Y130" s="9"/>
      <c r="Z130" s="9"/>
      <c r="AA130" s="9"/>
      <c r="AB130" s="9"/>
      <c r="AC130" s="53"/>
      <c r="AD130" s="9"/>
      <c r="AE130" s="53"/>
      <c r="AF130" s="53"/>
      <c r="AG130" s="9"/>
      <c r="AH130" s="53"/>
      <c r="AI130" s="53"/>
      <c r="AJ130" s="9"/>
      <c r="AK130" s="53"/>
      <c r="AL130" s="53"/>
      <c r="AM130" s="9"/>
      <c r="AN130" s="53"/>
      <c r="AO130" s="53"/>
      <c r="AP130" s="9"/>
      <c r="AQ130" s="53"/>
      <c r="AR130" s="53"/>
      <c r="AS130" s="9"/>
      <c r="AT130" s="53"/>
      <c r="AU130" s="53"/>
      <c r="AV130" s="53"/>
      <c r="AW130" s="53"/>
      <c r="AX130" s="53"/>
    </row>
    <row r="131" spans="2:50" s="2" customFormat="1" ht="161.25" customHeight="1" x14ac:dyDescent="0.35">
      <c r="B131"/>
      <c r="C131"/>
      <c r="D131"/>
      <c r="E131"/>
      <c r="F131" s="1"/>
      <c r="G131" s="1"/>
      <c r="H131" s="237"/>
      <c r="I131" s="9"/>
      <c r="J131" s="9"/>
      <c r="K131" s="9"/>
      <c r="L131" s="9"/>
      <c r="M131" s="9"/>
      <c r="N131" s="9"/>
      <c r="O131" s="9"/>
      <c r="P131" s="9"/>
      <c r="Q131" s="9"/>
      <c r="R131" s="9"/>
      <c r="S131" s="9"/>
      <c r="T131" s="9"/>
      <c r="U131" s="9"/>
      <c r="V131" s="9"/>
      <c r="W131" s="9"/>
      <c r="X131" s="9"/>
      <c r="Y131" s="9"/>
      <c r="Z131" s="9"/>
      <c r="AA131" s="9"/>
      <c r="AB131" s="9"/>
      <c r="AC131" s="53"/>
      <c r="AD131" s="9"/>
      <c r="AE131" s="53"/>
      <c r="AF131" s="53"/>
      <c r="AG131" s="9"/>
      <c r="AH131" s="53"/>
      <c r="AI131" s="53"/>
      <c r="AJ131" s="9"/>
      <c r="AK131" s="53"/>
      <c r="AL131" s="53"/>
      <c r="AM131" s="9"/>
      <c r="AN131" s="53"/>
      <c r="AO131" s="53"/>
      <c r="AP131" s="9"/>
      <c r="AQ131" s="53"/>
      <c r="AR131" s="53"/>
      <c r="AS131" s="9"/>
      <c r="AT131" s="53"/>
      <c r="AU131" s="53"/>
      <c r="AV131" s="53"/>
      <c r="AW131" s="53"/>
      <c r="AX131" s="53"/>
    </row>
    <row r="132" spans="2:50" s="2" customFormat="1" ht="161.25" customHeight="1" x14ac:dyDescent="0.35">
      <c r="B132"/>
      <c r="C132"/>
      <c r="D132"/>
      <c r="E132"/>
      <c r="F132" s="1"/>
      <c r="G132" s="1"/>
      <c r="H132" s="237"/>
      <c r="I132" s="9"/>
      <c r="J132" s="9"/>
      <c r="K132" s="9"/>
      <c r="L132" s="9"/>
      <c r="M132" s="9"/>
      <c r="N132" s="9"/>
      <c r="O132" s="9"/>
      <c r="P132" s="9"/>
      <c r="Q132" s="9"/>
      <c r="R132" s="9"/>
      <c r="S132" s="9"/>
      <c r="T132" s="9"/>
      <c r="U132" s="9"/>
      <c r="V132" s="9"/>
      <c r="W132" s="9"/>
      <c r="X132" s="9"/>
      <c r="Y132" s="9"/>
      <c r="Z132" s="9"/>
      <c r="AA132" s="9"/>
      <c r="AB132" s="9"/>
      <c r="AC132" s="53"/>
      <c r="AD132" s="9"/>
      <c r="AE132" s="53"/>
      <c r="AF132" s="53"/>
      <c r="AG132" s="9"/>
      <c r="AH132" s="53"/>
      <c r="AI132" s="53"/>
      <c r="AJ132" s="9"/>
      <c r="AK132" s="53"/>
      <c r="AL132" s="53"/>
      <c r="AM132" s="9"/>
      <c r="AN132" s="53"/>
      <c r="AO132" s="53"/>
      <c r="AP132" s="9"/>
      <c r="AQ132" s="53"/>
      <c r="AR132" s="53"/>
      <c r="AS132" s="9"/>
      <c r="AT132" s="53"/>
      <c r="AU132" s="53"/>
      <c r="AV132" s="53"/>
      <c r="AW132" s="53"/>
      <c r="AX132" s="53"/>
    </row>
    <row r="133" spans="2:50" s="2" customFormat="1" ht="161.25" customHeight="1" x14ac:dyDescent="0.35">
      <c r="B133"/>
      <c r="C133"/>
      <c r="D133"/>
      <c r="E133"/>
      <c r="F133" s="1"/>
      <c r="G133" s="1"/>
      <c r="H133" s="237"/>
      <c r="I133" s="9"/>
      <c r="J133" s="9"/>
      <c r="K133" s="9"/>
      <c r="L133" s="9"/>
      <c r="M133" s="9"/>
      <c r="N133" s="9"/>
      <c r="O133" s="9"/>
      <c r="P133" s="9"/>
      <c r="Q133" s="9"/>
      <c r="R133" s="9"/>
      <c r="S133" s="9"/>
      <c r="T133" s="9"/>
      <c r="U133" s="9"/>
      <c r="V133" s="9"/>
      <c r="W133" s="9"/>
      <c r="X133" s="9"/>
      <c r="Y133" s="9"/>
      <c r="Z133" s="9"/>
      <c r="AA133" s="9"/>
      <c r="AB133" s="9"/>
      <c r="AC133" s="53"/>
      <c r="AD133" s="9"/>
      <c r="AE133" s="53"/>
      <c r="AF133" s="53"/>
      <c r="AG133" s="9"/>
      <c r="AH133" s="53"/>
      <c r="AI133" s="53"/>
      <c r="AJ133" s="9"/>
      <c r="AK133" s="53"/>
      <c r="AL133" s="53"/>
      <c r="AM133" s="9"/>
      <c r="AN133" s="53"/>
      <c r="AO133" s="53"/>
      <c r="AP133" s="9"/>
      <c r="AQ133" s="53"/>
      <c r="AR133" s="53"/>
      <c r="AS133" s="9"/>
      <c r="AT133" s="53"/>
      <c r="AU133" s="53"/>
      <c r="AV133" s="53"/>
      <c r="AW133" s="53"/>
      <c r="AX133" s="53"/>
    </row>
    <row r="134" spans="2:50" s="2" customFormat="1" ht="161.25" customHeight="1" x14ac:dyDescent="0.35">
      <c r="B134"/>
      <c r="C134"/>
      <c r="D134"/>
      <c r="E134"/>
      <c r="F134" s="1"/>
      <c r="G134" s="1"/>
      <c r="H134" s="237"/>
      <c r="I134" s="9"/>
      <c r="J134" s="9"/>
      <c r="K134" s="9"/>
      <c r="L134" s="9"/>
      <c r="M134" s="9"/>
      <c r="N134" s="9"/>
      <c r="O134" s="9"/>
      <c r="P134" s="9"/>
      <c r="Q134" s="9"/>
      <c r="R134" s="9"/>
      <c r="S134" s="9"/>
      <c r="T134" s="9"/>
      <c r="U134" s="9"/>
      <c r="V134" s="9"/>
      <c r="W134" s="9"/>
      <c r="X134" s="9"/>
      <c r="Y134" s="9"/>
      <c r="Z134" s="9"/>
      <c r="AA134" s="9"/>
      <c r="AB134" s="9"/>
      <c r="AC134" s="53"/>
      <c r="AD134" s="9"/>
      <c r="AE134" s="53"/>
      <c r="AF134" s="53"/>
      <c r="AG134" s="9"/>
      <c r="AH134" s="53"/>
      <c r="AI134" s="53"/>
      <c r="AJ134" s="9"/>
      <c r="AK134" s="53"/>
      <c r="AL134" s="53"/>
      <c r="AM134" s="9"/>
      <c r="AN134" s="53"/>
      <c r="AO134" s="53"/>
      <c r="AP134" s="9"/>
      <c r="AQ134" s="53"/>
      <c r="AR134" s="53"/>
      <c r="AS134" s="9"/>
      <c r="AT134" s="53"/>
      <c r="AU134" s="53"/>
      <c r="AV134" s="53"/>
      <c r="AW134" s="53"/>
      <c r="AX134" s="53"/>
    </row>
    <row r="135" spans="2:50" s="2" customFormat="1" ht="161.25" customHeight="1" x14ac:dyDescent="0.35">
      <c r="B135"/>
      <c r="C135"/>
      <c r="D135"/>
      <c r="E135"/>
      <c r="F135" s="1"/>
      <c r="G135" s="1"/>
      <c r="H135" s="237"/>
      <c r="I135" s="9"/>
      <c r="J135" s="9"/>
      <c r="K135" s="9"/>
      <c r="L135" s="9"/>
      <c r="M135" s="9"/>
      <c r="N135" s="9"/>
      <c r="O135" s="9"/>
      <c r="P135" s="9"/>
      <c r="Q135" s="9"/>
      <c r="R135" s="9"/>
      <c r="S135" s="9"/>
      <c r="T135" s="9"/>
      <c r="U135" s="9"/>
      <c r="V135" s="9"/>
      <c r="W135" s="9"/>
      <c r="X135" s="9"/>
      <c r="Y135" s="9"/>
      <c r="Z135" s="9"/>
      <c r="AA135" s="9"/>
      <c r="AB135" s="9"/>
      <c r="AC135" s="53"/>
      <c r="AD135" s="9"/>
      <c r="AE135" s="53"/>
      <c r="AF135" s="53"/>
      <c r="AG135" s="9"/>
      <c r="AH135" s="53"/>
      <c r="AI135" s="53"/>
      <c r="AJ135" s="9"/>
      <c r="AK135" s="53"/>
      <c r="AL135" s="53"/>
      <c r="AM135" s="9"/>
      <c r="AN135" s="53"/>
      <c r="AO135" s="53"/>
      <c r="AP135" s="9"/>
      <c r="AQ135" s="53"/>
      <c r="AR135" s="53"/>
      <c r="AS135" s="9"/>
      <c r="AT135" s="53"/>
      <c r="AU135" s="53"/>
      <c r="AV135" s="53"/>
      <c r="AW135" s="53"/>
      <c r="AX135" s="53"/>
    </row>
    <row r="136" spans="2:50" s="2" customFormat="1" ht="161.25" customHeight="1" x14ac:dyDescent="0.35">
      <c r="B136"/>
      <c r="C136"/>
      <c r="D136"/>
      <c r="E136"/>
      <c r="F136" s="1"/>
      <c r="G136" s="1"/>
      <c r="H136" s="237"/>
      <c r="I136" s="9"/>
      <c r="J136" s="9"/>
      <c r="K136" s="9"/>
      <c r="L136" s="9"/>
      <c r="M136" s="9"/>
      <c r="N136" s="9"/>
      <c r="O136" s="9"/>
      <c r="P136" s="9"/>
      <c r="Q136" s="9"/>
      <c r="R136" s="9"/>
      <c r="S136" s="9"/>
      <c r="T136" s="9"/>
      <c r="U136" s="9"/>
      <c r="V136" s="9"/>
      <c r="W136" s="9"/>
      <c r="X136" s="9"/>
      <c r="Y136" s="9"/>
      <c r="Z136" s="9"/>
      <c r="AA136" s="9"/>
      <c r="AB136" s="9"/>
      <c r="AC136" s="53"/>
      <c r="AD136" s="9"/>
      <c r="AE136" s="53"/>
      <c r="AF136" s="53"/>
      <c r="AG136" s="9"/>
      <c r="AH136" s="53"/>
      <c r="AI136" s="53"/>
      <c r="AJ136" s="9"/>
      <c r="AK136" s="53"/>
      <c r="AL136" s="53"/>
      <c r="AM136" s="9"/>
      <c r="AN136" s="53"/>
      <c r="AO136" s="53"/>
      <c r="AP136" s="9"/>
      <c r="AQ136" s="53"/>
      <c r="AR136" s="53"/>
      <c r="AS136" s="9"/>
      <c r="AT136" s="53"/>
      <c r="AU136" s="53"/>
      <c r="AV136" s="53"/>
      <c r="AW136" s="53"/>
      <c r="AX136" s="53"/>
    </row>
    <row r="137" spans="2:50" s="2" customFormat="1" ht="161.25" customHeight="1" x14ac:dyDescent="0.35">
      <c r="B137"/>
      <c r="C137"/>
      <c r="D137"/>
      <c r="E137"/>
      <c r="F137" s="1"/>
      <c r="G137" s="1"/>
      <c r="H137" s="237"/>
      <c r="I137" s="9"/>
      <c r="J137" s="9"/>
      <c r="K137" s="9"/>
      <c r="L137" s="9"/>
      <c r="M137" s="9"/>
      <c r="N137" s="9"/>
      <c r="O137" s="9"/>
      <c r="P137" s="9"/>
      <c r="Q137" s="9"/>
      <c r="R137" s="9"/>
      <c r="S137" s="9"/>
      <c r="T137" s="9"/>
      <c r="U137" s="9"/>
      <c r="V137" s="9"/>
      <c r="W137" s="9"/>
      <c r="X137" s="9"/>
      <c r="Y137" s="9"/>
      <c r="Z137" s="9"/>
      <c r="AA137" s="9"/>
      <c r="AB137" s="9"/>
      <c r="AC137" s="53"/>
      <c r="AD137" s="9"/>
      <c r="AE137" s="53"/>
      <c r="AF137" s="53"/>
      <c r="AG137" s="9"/>
      <c r="AH137" s="53"/>
      <c r="AI137" s="53"/>
      <c r="AJ137" s="9"/>
      <c r="AK137" s="53"/>
      <c r="AL137" s="53"/>
      <c r="AM137" s="9"/>
      <c r="AN137" s="53"/>
      <c r="AO137" s="53"/>
      <c r="AP137" s="9"/>
      <c r="AQ137" s="53"/>
      <c r="AR137" s="53"/>
      <c r="AS137" s="9"/>
      <c r="AT137" s="53"/>
      <c r="AU137" s="53"/>
      <c r="AV137" s="53"/>
      <c r="AW137" s="53"/>
      <c r="AX137" s="53"/>
    </row>
    <row r="138" spans="2:50" s="2" customFormat="1" ht="161.25" customHeight="1" x14ac:dyDescent="0.35">
      <c r="B138"/>
      <c r="C138"/>
      <c r="D138"/>
      <c r="E138"/>
      <c r="F138" s="1"/>
      <c r="G138" s="1"/>
      <c r="H138" s="237"/>
      <c r="I138" s="9"/>
      <c r="J138" s="9"/>
      <c r="K138" s="9"/>
      <c r="L138" s="9"/>
      <c r="M138" s="9"/>
      <c r="N138" s="9"/>
      <c r="O138" s="9"/>
      <c r="P138" s="9"/>
      <c r="Q138" s="9"/>
      <c r="R138" s="9"/>
      <c r="S138" s="9"/>
      <c r="T138" s="9"/>
      <c r="U138" s="9"/>
      <c r="V138" s="9"/>
      <c r="W138" s="9"/>
      <c r="X138" s="9"/>
      <c r="Y138" s="9"/>
      <c r="Z138" s="9"/>
      <c r="AA138" s="9"/>
      <c r="AB138" s="9"/>
      <c r="AC138" s="53"/>
      <c r="AD138" s="9"/>
      <c r="AE138" s="53"/>
      <c r="AF138" s="53"/>
      <c r="AG138" s="9"/>
      <c r="AH138" s="53"/>
      <c r="AI138" s="53"/>
      <c r="AJ138" s="9"/>
      <c r="AK138" s="53"/>
      <c r="AL138" s="53"/>
      <c r="AM138" s="9"/>
      <c r="AN138" s="53"/>
      <c r="AO138" s="53"/>
      <c r="AP138" s="9"/>
      <c r="AQ138" s="53"/>
      <c r="AR138" s="53"/>
      <c r="AS138" s="9"/>
      <c r="AT138" s="53"/>
      <c r="AU138" s="53"/>
      <c r="AV138" s="53"/>
      <c r="AW138" s="53"/>
      <c r="AX138" s="53"/>
    </row>
    <row r="139" spans="2:50" s="2" customFormat="1" ht="161.25" customHeight="1" x14ac:dyDescent="0.35">
      <c r="B139"/>
      <c r="C139"/>
      <c r="D139"/>
      <c r="E139"/>
      <c r="F139" s="1"/>
      <c r="G139" s="1"/>
      <c r="H139" s="237"/>
      <c r="I139" s="9"/>
      <c r="J139" s="9"/>
      <c r="K139" s="9"/>
      <c r="L139" s="9"/>
      <c r="M139" s="9"/>
      <c r="N139" s="9"/>
      <c r="O139" s="9"/>
      <c r="P139" s="9"/>
      <c r="Q139" s="9"/>
      <c r="R139" s="9"/>
      <c r="S139" s="9"/>
      <c r="T139" s="9"/>
      <c r="U139" s="9"/>
      <c r="V139" s="9"/>
      <c r="W139" s="9"/>
      <c r="X139" s="9"/>
      <c r="Y139" s="9"/>
      <c r="Z139" s="9"/>
      <c r="AA139" s="9"/>
      <c r="AB139" s="9"/>
      <c r="AC139" s="53"/>
      <c r="AD139" s="9"/>
      <c r="AE139" s="53"/>
      <c r="AF139" s="53"/>
      <c r="AG139" s="9"/>
      <c r="AH139" s="53"/>
      <c r="AI139" s="53"/>
      <c r="AJ139" s="9"/>
      <c r="AK139" s="53"/>
      <c r="AL139" s="53"/>
      <c r="AM139" s="9"/>
      <c r="AN139" s="53"/>
      <c r="AO139" s="53"/>
      <c r="AP139" s="9"/>
      <c r="AQ139" s="53"/>
      <c r="AR139" s="53"/>
      <c r="AS139" s="9"/>
      <c r="AT139" s="53"/>
      <c r="AU139" s="53"/>
      <c r="AV139" s="53"/>
      <c r="AW139" s="53"/>
      <c r="AX139" s="53"/>
    </row>
    <row r="140" spans="2:50" s="2" customFormat="1" ht="161.25" customHeight="1" x14ac:dyDescent="0.35">
      <c r="B140"/>
      <c r="C140"/>
      <c r="D140"/>
      <c r="E140"/>
      <c r="F140" s="1"/>
      <c r="G140" s="1"/>
      <c r="H140" s="237"/>
      <c r="I140" s="9"/>
      <c r="J140" s="9"/>
      <c r="K140" s="9"/>
      <c r="L140" s="9"/>
      <c r="M140" s="9"/>
      <c r="N140" s="9"/>
      <c r="O140" s="9"/>
      <c r="P140" s="9"/>
      <c r="Q140" s="9"/>
      <c r="R140" s="9"/>
      <c r="S140" s="9"/>
      <c r="T140" s="9"/>
      <c r="U140" s="9"/>
      <c r="V140" s="9"/>
      <c r="W140" s="9"/>
      <c r="X140" s="9"/>
      <c r="Y140" s="9"/>
      <c r="Z140" s="9"/>
      <c r="AA140" s="9"/>
      <c r="AB140" s="9"/>
      <c r="AC140" s="53"/>
      <c r="AD140" s="9"/>
      <c r="AE140" s="53"/>
      <c r="AF140" s="53"/>
      <c r="AG140" s="9"/>
      <c r="AH140" s="53"/>
      <c r="AI140" s="53"/>
      <c r="AJ140" s="9"/>
      <c r="AK140" s="53"/>
      <c r="AL140" s="53"/>
      <c r="AM140" s="9"/>
      <c r="AN140" s="53"/>
      <c r="AO140" s="53"/>
      <c r="AP140" s="9"/>
      <c r="AQ140" s="53"/>
      <c r="AR140" s="53"/>
      <c r="AS140" s="9"/>
      <c r="AT140" s="53"/>
      <c r="AU140" s="53"/>
      <c r="AV140" s="53"/>
      <c r="AW140" s="53"/>
      <c r="AX140" s="53"/>
    </row>
    <row r="141" spans="2:50" s="2" customFormat="1" ht="161.25" customHeight="1" x14ac:dyDescent="0.35">
      <c r="B141"/>
      <c r="C141"/>
      <c r="D141"/>
      <c r="E141"/>
      <c r="F141" s="1"/>
      <c r="G141" s="1"/>
      <c r="H141" s="237"/>
      <c r="I141" s="9"/>
      <c r="J141" s="9"/>
      <c r="K141" s="9"/>
      <c r="L141" s="9"/>
      <c r="M141" s="9"/>
      <c r="N141" s="9"/>
      <c r="O141" s="9"/>
      <c r="P141" s="9"/>
      <c r="Q141" s="9"/>
      <c r="R141" s="9"/>
      <c r="S141" s="9"/>
      <c r="T141" s="9"/>
      <c r="U141" s="9"/>
      <c r="V141" s="9"/>
      <c r="W141" s="9"/>
      <c r="X141" s="9"/>
      <c r="Y141" s="9"/>
      <c r="Z141" s="9"/>
      <c r="AA141" s="9"/>
      <c r="AB141" s="9"/>
      <c r="AC141" s="53"/>
      <c r="AD141" s="9"/>
      <c r="AE141" s="53"/>
      <c r="AF141" s="53"/>
      <c r="AG141" s="9"/>
      <c r="AH141" s="53"/>
      <c r="AI141" s="53"/>
      <c r="AJ141" s="9"/>
      <c r="AK141" s="53"/>
      <c r="AL141" s="53"/>
      <c r="AM141" s="9"/>
      <c r="AN141" s="53"/>
      <c r="AO141" s="53"/>
      <c r="AP141" s="9"/>
      <c r="AQ141" s="53"/>
      <c r="AR141" s="53"/>
      <c r="AS141" s="9"/>
      <c r="AT141" s="53"/>
      <c r="AU141" s="53"/>
      <c r="AV141" s="53"/>
      <c r="AW141" s="53"/>
      <c r="AX141" s="53"/>
    </row>
    <row r="142" spans="2:50" s="2" customFormat="1" ht="161.25" customHeight="1" x14ac:dyDescent="0.35">
      <c r="B142"/>
      <c r="C142"/>
      <c r="D142"/>
      <c r="E142"/>
      <c r="F142" s="1"/>
      <c r="G142" s="1"/>
      <c r="H142" s="237"/>
      <c r="I142" s="9"/>
      <c r="J142" s="9"/>
      <c r="K142" s="9"/>
      <c r="L142" s="9"/>
      <c r="M142" s="9"/>
      <c r="N142" s="9"/>
      <c r="O142" s="9"/>
      <c r="P142" s="9"/>
      <c r="Q142" s="9"/>
      <c r="R142" s="9"/>
      <c r="S142" s="9"/>
      <c r="T142" s="9"/>
      <c r="U142" s="9"/>
      <c r="V142" s="9"/>
      <c r="W142" s="9"/>
      <c r="X142" s="9"/>
      <c r="Y142" s="9"/>
      <c r="Z142" s="9"/>
      <c r="AA142" s="9"/>
      <c r="AB142" s="9"/>
      <c r="AC142" s="53"/>
      <c r="AD142" s="9"/>
      <c r="AE142" s="53"/>
      <c r="AF142" s="53"/>
      <c r="AG142" s="9"/>
      <c r="AH142" s="53"/>
      <c r="AI142" s="53"/>
      <c r="AJ142" s="9"/>
      <c r="AK142" s="53"/>
      <c r="AL142" s="53"/>
      <c r="AM142" s="9"/>
      <c r="AN142" s="53"/>
      <c r="AO142" s="53"/>
      <c r="AP142" s="9"/>
      <c r="AQ142" s="53"/>
      <c r="AR142" s="53"/>
      <c r="AS142" s="9"/>
      <c r="AT142" s="53"/>
      <c r="AU142" s="53"/>
      <c r="AV142" s="53"/>
      <c r="AW142" s="53"/>
      <c r="AX142" s="53"/>
    </row>
    <row r="143" spans="2:50" s="2" customFormat="1" ht="161.25" customHeight="1" x14ac:dyDescent="0.35">
      <c r="B143"/>
      <c r="C143"/>
      <c r="D143"/>
      <c r="E143"/>
      <c r="F143" s="1"/>
      <c r="G143" s="1"/>
      <c r="H143" s="237"/>
      <c r="I143" s="9"/>
      <c r="J143" s="9"/>
      <c r="K143" s="9"/>
      <c r="L143" s="9"/>
      <c r="M143" s="9"/>
      <c r="N143" s="9"/>
      <c r="O143" s="9"/>
      <c r="P143" s="9"/>
      <c r="Q143" s="9"/>
      <c r="R143" s="9"/>
      <c r="S143" s="9"/>
      <c r="T143" s="9"/>
      <c r="U143" s="9"/>
      <c r="V143" s="9"/>
      <c r="W143" s="9"/>
      <c r="X143" s="9"/>
      <c r="Y143" s="9"/>
      <c r="Z143" s="9"/>
      <c r="AA143" s="9"/>
      <c r="AB143" s="9"/>
      <c r="AC143" s="53"/>
      <c r="AD143" s="9"/>
      <c r="AE143" s="53"/>
      <c r="AF143" s="53"/>
      <c r="AG143" s="9"/>
      <c r="AH143" s="53"/>
      <c r="AI143" s="53"/>
      <c r="AJ143" s="9"/>
      <c r="AK143" s="53"/>
      <c r="AL143" s="53"/>
      <c r="AM143" s="9"/>
      <c r="AN143" s="53"/>
      <c r="AO143" s="53"/>
      <c r="AP143" s="9"/>
      <c r="AQ143" s="53"/>
      <c r="AR143" s="53"/>
      <c r="AS143" s="9"/>
      <c r="AT143" s="53"/>
      <c r="AU143" s="53"/>
      <c r="AV143" s="53"/>
      <c r="AW143" s="53"/>
      <c r="AX143" s="53"/>
    </row>
    <row r="144" spans="2:50" s="2" customFormat="1" ht="161.25" customHeight="1" x14ac:dyDescent="0.35">
      <c r="B144"/>
      <c r="C144"/>
      <c r="D144"/>
      <c r="E144"/>
      <c r="F144" s="1"/>
      <c r="G144" s="1"/>
      <c r="H144" s="237"/>
      <c r="I144" s="9"/>
      <c r="J144" s="9"/>
      <c r="K144" s="9"/>
      <c r="L144" s="9"/>
      <c r="M144" s="9"/>
      <c r="N144" s="9"/>
      <c r="O144" s="9"/>
      <c r="P144" s="9"/>
      <c r="Q144" s="9"/>
      <c r="R144" s="9"/>
      <c r="S144" s="9"/>
      <c r="T144" s="9"/>
      <c r="U144" s="9"/>
      <c r="V144" s="9"/>
      <c r="W144" s="9"/>
      <c r="X144" s="9"/>
      <c r="Y144" s="9"/>
      <c r="Z144" s="9"/>
      <c r="AA144" s="9"/>
      <c r="AB144" s="9"/>
      <c r="AC144" s="53"/>
      <c r="AD144" s="9"/>
      <c r="AE144" s="53"/>
      <c r="AF144" s="53"/>
      <c r="AG144" s="9"/>
      <c r="AH144" s="53"/>
      <c r="AI144" s="53"/>
      <c r="AJ144" s="9"/>
      <c r="AK144" s="53"/>
      <c r="AL144" s="53"/>
      <c r="AM144" s="9"/>
      <c r="AN144" s="53"/>
      <c r="AO144" s="53"/>
      <c r="AP144" s="9"/>
      <c r="AQ144" s="53"/>
      <c r="AR144" s="53"/>
      <c r="AS144" s="9"/>
      <c r="AT144" s="53"/>
      <c r="AU144" s="53"/>
      <c r="AV144" s="53"/>
      <c r="AW144" s="53"/>
      <c r="AX144" s="53"/>
    </row>
  </sheetData>
  <autoFilter ref="A3:E83" xr:uid="{00000000-0009-0000-0000-000000000000}"/>
  <mergeCells count="1194">
    <mergeCell ref="AR80:AR81"/>
    <mergeCell ref="AS80:AS81"/>
    <mergeCell ref="AT80:AT81"/>
    <mergeCell ref="AR82:AR83"/>
    <mergeCell ref="AS82:AS83"/>
    <mergeCell ref="AT82:AT83"/>
    <mergeCell ref="AR64:AR65"/>
    <mergeCell ref="AS64:AS65"/>
    <mergeCell ref="AT64:AT65"/>
    <mergeCell ref="AR66:AR67"/>
    <mergeCell ref="AS66:AS67"/>
    <mergeCell ref="AT66:AT67"/>
    <mergeCell ref="AR68:AR69"/>
    <mergeCell ref="AS68:AS69"/>
    <mergeCell ref="AT68:AT69"/>
    <mergeCell ref="AR70:AR71"/>
    <mergeCell ref="AS70:AS71"/>
    <mergeCell ref="AT70:AT71"/>
    <mergeCell ref="AR72:AR73"/>
    <mergeCell ref="AS72:AS73"/>
    <mergeCell ref="AT72:AT73"/>
    <mergeCell ref="AR74:AR75"/>
    <mergeCell ref="AS74:AS75"/>
    <mergeCell ref="AT74:AT75"/>
    <mergeCell ref="AR56:AR57"/>
    <mergeCell ref="AS56:AS57"/>
    <mergeCell ref="AT56:AT57"/>
    <mergeCell ref="AR58:AR59"/>
    <mergeCell ref="AS58:AS59"/>
    <mergeCell ref="AT58:AT59"/>
    <mergeCell ref="AR60:AR61"/>
    <mergeCell ref="AS60:AS61"/>
    <mergeCell ref="AT60:AT61"/>
    <mergeCell ref="AR62:AR63"/>
    <mergeCell ref="AS62:AS63"/>
    <mergeCell ref="AT62:AT63"/>
    <mergeCell ref="AR76:AR77"/>
    <mergeCell ref="AS76:AS77"/>
    <mergeCell ref="AT76:AT77"/>
    <mergeCell ref="AR78:AR79"/>
    <mergeCell ref="AS78:AS79"/>
    <mergeCell ref="AT78:AT79"/>
    <mergeCell ref="AR44:AR45"/>
    <mergeCell ref="AS44:AS45"/>
    <mergeCell ref="AT44:AT45"/>
    <mergeCell ref="AR46:AR47"/>
    <mergeCell ref="AS46:AS47"/>
    <mergeCell ref="AT46:AT47"/>
    <mergeCell ref="AR48:AR49"/>
    <mergeCell ref="AS48:AS49"/>
    <mergeCell ref="AT48:AT49"/>
    <mergeCell ref="AR50:AR51"/>
    <mergeCell ref="AS50:AS51"/>
    <mergeCell ref="AT50:AT51"/>
    <mergeCell ref="AR52:AR53"/>
    <mergeCell ref="AS52:AS53"/>
    <mergeCell ref="AT52:AT53"/>
    <mergeCell ref="AR54:AR55"/>
    <mergeCell ref="AS54:AS55"/>
    <mergeCell ref="AT54:AT55"/>
    <mergeCell ref="AR32:AR33"/>
    <mergeCell ref="AS32:AS33"/>
    <mergeCell ref="AT32:AT33"/>
    <mergeCell ref="AR34:AR35"/>
    <mergeCell ref="AS34:AS35"/>
    <mergeCell ref="AT34:AT35"/>
    <mergeCell ref="AR36:AR37"/>
    <mergeCell ref="AS36:AS37"/>
    <mergeCell ref="AT36:AT37"/>
    <mergeCell ref="AR38:AR39"/>
    <mergeCell ref="AS38:AS39"/>
    <mergeCell ref="AT38:AT39"/>
    <mergeCell ref="AR40:AR41"/>
    <mergeCell ref="AS40:AS41"/>
    <mergeCell ref="AT40:AT41"/>
    <mergeCell ref="AR42:AR43"/>
    <mergeCell ref="AS42:AS43"/>
    <mergeCell ref="AT42:AT43"/>
    <mergeCell ref="AS20:AS21"/>
    <mergeCell ref="AT20:AT21"/>
    <mergeCell ref="AR22:AR23"/>
    <mergeCell ref="AS22:AS23"/>
    <mergeCell ref="AT22:AT23"/>
    <mergeCell ref="AR24:AR25"/>
    <mergeCell ref="AS24:AS25"/>
    <mergeCell ref="AT24:AT25"/>
    <mergeCell ref="AR26:AR27"/>
    <mergeCell ref="AS26:AS27"/>
    <mergeCell ref="AT26:AT27"/>
    <mergeCell ref="AR28:AR29"/>
    <mergeCell ref="AS28:AS29"/>
    <mergeCell ref="AT28:AT29"/>
    <mergeCell ref="AR30:AR31"/>
    <mergeCell ref="AS30:AS31"/>
    <mergeCell ref="AT30:AT31"/>
    <mergeCell ref="AO66:AO67"/>
    <mergeCell ref="AP66:AP67"/>
    <mergeCell ref="AQ66:AQ67"/>
    <mergeCell ref="AO68:AO69"/>
    <mergeCell ref="AP68:AP69"/>
    <mergeCell ref="AQ68:AQ69"/>
    <mergeCell ref="AR2:AT2"/>
    <mergeCell ref="AR4:AR5"/>
    <mergeCell ref="AS4:AS5"/>
    <mergeCell ref="AT4:AT5"/>
    <mergeCell ref="AR6:AR7"/>
    <mergeCell ref="AS6:AS7"/>
    <mergeCell ref="AT6:AT7"/>
    <mergeCell ref="AR8:AR9"/>
    <mergeCell ref="AS8:AS9"/>
    <mergeCell ref="AT8:AT9"/>
    <mergeCell ref="AR10:AR11"/>
    <mergeCell ref="AS10:AS11"/>
    <mergeCell ref="AT10:AT11"/>
    <mergeCell ref="AR12:AR13"/>
    <mergeCell ref="AS12:AS13"/>
    <mergeCell ref="AT12:AT13"/>
    <mergeCell ref="AR14:AR15"/>
    <mergeCell ref="AS14:AS15"/>
    <mergeCell ref="AT14:AT15"/>
    <mergeCell ref="AR16:AR17"/>
    <mergeCell ref="AS16:AS17"/>
    <mergeCell ref="AT16:AT17"/>
    <mergeCell ref="AR18:AR19"/>
    <mergeCell ref="AS18:AS19"/>
    <mergeCell ref="AT18:AT19"/>
    <mergeCell ref="AR20:AR21"/>
    <mergeCell ref="AO82:AO83"/>
    <mergeCell ref="AP82:AP83"/>
    <mergeCell ref="AQ82:AQ83"/>
    <mergeCell ref="AO76:AO77"/>
    <mergeCell ref="AP76:AP77"/>
    <mergeCell ref="AQ76:AQ77"/>
    <mergeCell ref="AO78:AO79"/>
    <mergeCell ref="AP78:AP79"/>
    <mergeCell ref="AQ78:AQ79"/>
    <mergeCell ref="AO80:AO81"/>
    <mergeCell ref="AP80:AP81"/>
    <mergeCell ref="AQ80:AQ81"/>
    <mergeCell ref="AO70:AO71"/>
    <mergeCell ref="AP70:AP71"/>
    <mergeCell ref="AQ70:AQ71"/>
    <mergeCell ref="AO72:AO73"/>
    <mergeCell ref="AP72:AP73"/>
    <mergeCell ref="AQ72:AQ73"/>
    <mergeCell ref="AO74:AO75"/>
    <mergeCell ref="AP74:AP75"/>
    <mergeCell ref="AQ74:AQ75"/>
    <mergeCell ref="AO54:AO55"/>
    <mergeCell ref="AP54:AP55"/>
    <mergeCell ref="AQ54:AQ55"/>
    <mergeCell ref="AO56:AO57"/>
    <mergeCell ref="AP56:AP57"/>
    <mergeCell ref="AQ56:AQ57"/>
    <mergeCell ref="AO46:AO47"/>
    <mergeCell ref="AP46:AP47"/>
    <mergeCell ref="AQ46:AQ47"/>
    <mergeCell ref="AO48:AO49"/>
    <mergeCell ref="AP48:AP49"/>
    <mergeCell ref="AQ48:AQ49"/>
    <mergeCell ref="AO50:AO51"/>
    <mergeCell ref="AP50:AP51"/>
    <mergeCell ref="AQ50:AQ51"/>
    <mergeCell ref="AO64:AO65"/>
    <mergeCell ref="AP64:AP65"/>
    <mergeCell ref="AQ64:AQ65"/>
    <mergeCell ref="AO58:AO59"/>
    <mergeCell ref="AP58:AP59"/>
    <mergeCell ref="AQ58:AQ59"/>
    <mergeCell ref="AO60:AO61"/>
    <mergeCell ref="AP60:AP61"/>
    <mergeCell ref="AQ60:AQ61"/>
    <mergeCell ref="AO62:AO63"/>
    <mergeCell ref="AP62:AP63"/>
    <mergeCell ref="AQ62:AQ63"/>
    <mergeCell ref="AO42:AO43"/>
    <mergeCell ref="AP42:AP43"/>
    <mergeCell ref="AQ42:AQ43"/>
    <mergeCell ref="AO44:AO45"/>
    <mergeCell ref="AP44:AP45"/>
    <mergeCell ref="AQ44:AQ45"/>
    <mergeCell ref="AO34:AO35"/>
    <mergeCell ref="AP34:AP35"/>
    <mergeCell ref="AQ34:AQ35"/>
    <mergeCell ref="AO36:AO37"/>
    <mergeCell ref="AP36:AP37"/>
    <mergeCell ref="AQ36:AQ37"/>
    <mergeCell ref="AO38:AO39"/>
    <mergeCell ref="AP38:AP39"/>
    <mergeCell ref="AQ38:AQ39"/>
    <mergeCell ref="AO52:AO53"/>
    <mergeCell ref="AP52:AP53"/>
    <mergeCell ref="AQ52:AQ53"/>
    <mergeCell ref="AO30:AO31"/>
    <mergeCell ref="AP30:AP31"/>
    <mergeCell ref="AQ30:AQ31"/>
    <mergeCell ref="AO32:AO33"/>
    <mergeCell ref="AP32:AP33"/>
    <mergeCell ref="AQ32:AQ33"/>
    <mergeCell ref="AO22:AO23"/>
    <mergeCell ref="AP22:AP23"/>
    <mergeCell ref="AQ22:AQ23"/>
    <mergeCell ref="AO24:AO25"/>
    <mergeCell ref="AP24:AP25"/>
    <mergeCell ref="AQ24:AQ25"/>
    <mergeCell ref="AO26:AO27"/>
    <mergeCell ref="AP26:AP27"/>
    <mergeCell ref="AQ26:AQ27"/>
    <mergeCell ref="AO40:AO41"/>
    <mergeCell ref="AP40:AP41"/>
    <mergeCell ref="AQ40:AQ41"/>
    <mergeCell ref="AP18:AP19"/>
    <mergeCell ref="AQ18:AQ19"/>
    <mergeCell ref="AO20:AO21"/>
    <mergeCell ref="AP20:AP21"/>
    <mergeCell ref="AQ20:AQ21"/>
    <mergeCell ref="AO10:AO11"/>
    <mergeCell ref="AP10:AP11"/>
    <mergeCell ref="AQ10:AQ11"/>
    <mergeCell ref="AO12:AO13"/>
    <mergeCell ref="AP12:AP13"/>
    <mergeCell ref="AQ12:AQ13"/>
    <mergeCell ref="AO14:AO15"/>
    <mergeCell ref="AP14:AP15"/>
    <mergeCell ref="AQ14:AQ15"/>
    <mergeCell ref="AO28:AO29"/>
    <mergeCell ref="AP28:AP29"/>
    <mergeCell ref="AQ28:AQ29"/>
    <mergeCell ref="AK82:AK83"/>
    <mergeCell ref="AL82:AL83"/>
    <mergeCell ref="AM82:AM83"/>
    <mergeCell ref="AN82:AN83"/>
    <mergeCell ref="AE82:AE83"/>
    <mergeCell ref="AF82:AF83"/>
    <mergeCell ref="AG82:AG83"/>
    <mergeCell ref="AH82:AH83"/>
    <mergeCell ref="AI82:AI83"/>
    <mergeCell ref="AJ82:AJ83"/>
    <mergeCell ref="AL78:AL79"/>
    <mergeCell ref="AM78:AM79"/>
    <mergeCell ref="AN78:AN79"/>
    <mergeCell ref="AH78:AH79"/>
    <mergeCell ref="AI78:AI79"/>
    <mergeCell ref="AN80:AN81"/>
    <mergeCell ref="AL76:AL77"/>
    <mergeCell ref="AM76:AM77"/>
    <mergeCell ref="AN76:AN77"/>
    <mergeCell ref="AI80:AI81"/>
    <mergeCell ref="AJ80:AJ81"/>
    <mergeCell ref="AK80:AK81"/>
    <mergeCell ref="AL80:AL81"/>
    <mergeCell ref="AM80:AM81"/>
    <mergeCell ref="AF80:AF81"/>
    <mergeCell ref="AG80:AG81"/>
    <mergeCell ref="AG78:AG79"/>
    <mergeCell ref="AF76:AF77"/>
    <mergeCell ref="AG76:AG77"/>
    <mergeCell ref="AH76:AH77"/>
    <mergeCell ref="AI76:AI77"/>
    <mergeCell ref="AB80:AB81"/>
    <mergeCell ref="AC80:AC81"/>
    <mergeCell ref="AD80:AD81"/>
    <mergeCell ref="A80:A81"/>
    <mergeCell ref="B80:B81"/>
    <mergeCell ref="C80:C81"/>
    <mergeCell ref="D80:D81"/>
    <mergeCell ref="E80:E81"/>
    <mergeCell ref="W80:W81"/>
    <mergeCell ref="AO2:AQ2"/>
    <mergeCell ref="AO4:AO5"/>
    <mergeCell ref="AP4:AP5"/>
    <mergeCell ref="AQ4:AQ5"/>
    <mergeCell ref="AO6:AO7"/>
    <mergeCell ref="AP6:AP7"/>
    <mergeCell ref="AQ6:AQ7"/>
    <mergeCell ref="AO8:AO9"/>
    <mergeCell ref="AP8:AP9"/>
    <mergeCell ref="AQ8:AQ9"/>
    <mergeCell ref="AN74:AN75"/>
    <mergeCell ref="AH74:AH75"/>
    <mergeCell ref="AI74:AI75"/>
    <mergeCell ref="AO16:AO17"/>
    <mergeCell ref="AP16:AP17"/>
    <mergeCell ref="AQ16:AQ17"/>
    <mergeCell ref="AO18:AO19"/>
    <mergeCell ref="X80:X81"/>
    <mergeCell ref="Y80:Y81"/>
    <mergeCell ref="Z80:Z81"/>
    <mergeCell ref="AA80:AA81"/>
    <mergeCell ref="AE80:AE81"/>
    <mergeCell ref="A82:E83"/>
    <mergeCell ref="F82:F83"/>
    <mergeCell ref="G82:G83"/>
    <mergeCell ref="V82:V83"/>
    <mergeCell ref="W82:W83"/>
    <mergeCell ref="Z82:Z83"/>
    <mergeCell ref="AA82:AA83"/>
    <mergeCell ref="AC82:AC83"/>
    <mergeCell ref="AD82:AD83"/>
    <mergeCell ref="AH80:AH81"/>
    <mergeCell ref="AJ76:AJ77"/>
    <mergeCell ref="AK76:AK77"/>
    <mergeCell ref="Z76:Z77"/>
    <mergeCell ref="AA76:AA77"/>
    <mergeCell ref="AB76:AB77"/>
    <mergeCell ref="AC76:AC77"/>
    <mergeCell ref="AD76:AD77"/>
    <mergeCell ref="AE76:AE77"/>
    <mergeCell ref="AJ78:AJ79"/>
    <mergeCell ref="AK78:AK79"/>
    <mergeCell ref="A76:A77"/>
    <mergeCell ref="B76:B77"/>
    <mergeCell ref="C76:C77"/>
    <mergeCell ref="D76:D77"/>
    <mergeCell ref="E76:E77"/>
    <mergeCell ref="W76:W77"/>
    <mergeCell ref="X76:X77"/>
    <mergeCell ref="Y76:Y77"/>
    <mergeCell ref="AD78:AD79"/>
    <mergeCell ref="AE78:AE79"/>
    <mergeCell ref="AF78:AF79"/>
    <mergeCell ref="X78:X79"/>
    <mergeCell ref="Y78:Y79"/>
    <mergeCell ref="Z78:Z79"/>
    <mergeCell ref="AA78:AA79"/>
    <mergeCell ref="AB78:AB79"/>
    <mergeCell ref="AC78:AC79"/>
    <mergeCell ref="A74:A75"/>
    <mergeCell ref="B74:B75"/>
    <mergeCell ref="C74:C75"/>
    <mergeCell ref="D74:D75"/>
    <mergeCell ref="E74:E75"/>
    <mergeCell ref="A78:A79"/>
    <mergeCell ref="B78:B79"/>
    <mergeCell ref="C78:C79"/>
    <mergeCell ref="D78:D79"/>
    <mergeCell ref="E78:E79"/>
    <mergeCell ref="W78:W79"/>
    <mergeCell ref="Z72:Z73"/>
    <mergeCell ref="AA72:AA73"/>
    <mergeCell ref="AB72:AB73"/>
    <mergeCell ref="AJ74:AJ75"/>
    <mergeCell ref="AK74:AK75"/>
    <mergeCell ref="AL74:AL75"/>
    <mergeCell ref="AM74:AM75"/>
    <mergeCell ref="AB74:AB75"/>
    <mergeCell ref="AC74:AC75"/>
    <mergeCell ref="AD74:AD75"/>
    <mergeCell ref="AE74:AE75"/>
    <mergeCell ref="AF74:AF75"/>
    <mergeCell ref="AG74:AG75"/>
    <mergeCell ref="V74:V75"/>
    <mergeCell ref="W74:W75"/>
    <mergeCell ref="X74:X75"/>
    <mergeCell ref="Y74:Y75"/>
    <mergeCell ref="Z74:Z75"/>
    <mergeCell ref="AA74:AA75"/>
    <mergeCell ref="B72:B73"/>
    <mergeCell ref="C72:C73"/>
    <mergeCell ref="D72:D73"/>
    <mergeCell ref="E72:E73"/>
    <mergeCell ref="AI70:AI71"/>
    <mergeCell ref="AJ70:AJ71"/>
    <mergeCell ref="AK70:AK71"/>
    <mergeCell ref="AL70:AL71"/>
    <mergeCell ref="AM70:AM71"/>
    <mergeCell ref="AN70:AN71"/>
    <mergeCell ref="AC70:AC71"/>
    <mergeCell ref="AD70:AD71"/>
    <mergeCell ref="AE70:AE71"/>
    <mergeCell ref="AF70:AF71"/>
    <mergeCell ref="AG70:AG71"/>
    <mergeCell ref="AH70:AH71"/>
    <mergeCell ref="AI72:AI73"/>
    <mergeCell ref="AJ72:AJ73"/>
    <mergeCell ref="AK72:AK73"/>
    <mergeCell ref="AL72:AL73"/>
    <mergeCell ref="AM72:AM73"/>
    <mergeCell ref="AN72:AN73"/>
    <mergeCell ref="AC72:AC73"/>
    <mergeCell ref="AD72:AD73"/>
    <mergeCell ref="AE72:AE73"/>
    <mergeCell ref="AF72:AF73"/>
    <mergeCell ref="AG72:AG73"/>
    <mergeCell ref="AH72:AH73"/>
    <mergeCell ref="W72:W73"/>
    <mergeCell ref="X72:X73"/>
    <mergeCell ref="Y72:Y73"/>
    <mergeCell ref="W70:W71"/>
    <mergeCell ref="X70:X71"/>
    <mergeCell ref="Y70:Y71"/>
    <mergeCell ref="Z70:Z71"/>
    <mergeCell ref="AA70:AA71"/>
    <mergeCell ref="AB70:AB71"/>
    <mergeCell ref="A70:A71"/>
    <mergeCell ref="B70:B71"/>
    <mergeCell ref="C70:C71"/>
    <mergeCell ref="D70:D71"/>
    <mergeCell ref="E70:E71"/>
    <mergeCell ref="AN66:AN67"/>
    <mergeCell ref="A68:A69"/>
    <mergeCell ref="B68:B69"/>
    <mergeCell ref="C68:C69"/>
    <mergeCell ref="D68:D69"/>
    <mergeCell ref="E68:E69"/>
    <mergeCell ref="F68:F81"/>
    <mergeCell ref="G68:G81"/>
    <mergeCell ref="V68:V69"/>
    <mergeCell ref="AH66:AH67"/>
    <mergeCell ref="AI66:AI67"/>
    <mergeCell ref="AJ66:AJ67"/>
    <mergeCell ref="AK66:AK67"/>
    <mergeCell ref="AL66:AL67"/>
    <mergeCell ref="AM66:AM67"/>
    <mergeCell ref="AB66:AB67"/>
    <mergeCell ref="AC66:AC67"/>
    <mergeCell ref="AI68:AI69"/>
    <mergeCell ref="A72:A73"/>
    <mergeCell ref="AJ68:AJ69"/>
    <mergeCell ref="AK68:AK69"/>
    <mergeCell ref="AL68:AL69"/>
    <mergeCell ref="AM68:AM69"/>
    <mergeCell ref="AN68:AN69"/>
    <mergeCell ref="AG66:AG67"/>
    <mergeCell ref="V66:V67"/>
    <mergeCell ref="W66:W67"/>
    <mergeCell ref="X66:X67"/>
    <mergeCell ref="Y66:Y67"/>
    <mergeCell ref="Z66:Z67"/>
    <mergeCell ref="AA66:AA67"/>
    <mergeCell ref="W68:W69"/>
    <mergeCell ref="X68:X69"/>
    <mergeCell ref="Y68:Y69"/>
    <mergeCell ref="Z68:Z69"/>
    <mergeCell ref="AA68:AA69"/>
    <mergeCell ref="AB68:AB69"/>
    <mergeCell ref="AC68:AC69"/>
    <mergeCell ref="AD68:AD69"/>
    <mergeCell ref="AE68:AE69"/>
    <mergeCell ref="AF68:AF69"/>
    <mergeCell ref="AG68:AG69"/>
    <mergeCell ref="AH68:AH69"/>
    <mergeCell ref="B62:B63"/>
    <mergeCell ref="C62:C63"/>
    <mergeCell ref="D62:D63"/>
    <mergeCell ref="E62:E63"/>
    <mergeCell ref="W64:W65"/>
    <mergeCell ref="X64:X65"/>
    <mergeCell ref="Y64:Y65"/>
    <mergeCell ref="Z64:Z65"/>
    <mergeCell ref="AA64:AA65"/>
    <mergeCell ref="AB64:AB65"/>
    <mergeCell ref="AD66:AD67"/>
    <mergeCell ref="AE66:AE67"/>
    <mergeCell ref="AF66:AF67"/>
    <mergeCell ref="AL64:AL65"/>
    <mergeCell ref="AM64:AM65"/>
    <mergeCell ref="AN64:AN65"/>
    <mergeCell ref="AC64:AC65"/>
    <mergeCell ref="AD64:AD65"/>
    <mergeCell ref="AE64:AE65"/>
    <mergeCell ref="AF64:AF65"/>
    <mergeCell ref="AG64:AG65"/>
    <mergeCell ref="AH64:AH65"/>
    <mergeCell ref="AI64:AI65"/>
    <mergeCell ref="AJ64:AJ65"/>
    <mergeCell ref="AK64:AK65"/>
    <mergeCell ref="Y60:Y61"/>
    <mergeCell ref="Z60:Z61"/>
    <mergeCell ref="AA60:AA61"/>
    <mergeCell ref="AB60:AB61"/>
    <mergeCell ref="AB62:AB63"/>
    <mergeCell ref="AC62:AC63"/>
    <mergeCell ref="AD62:AD63"/>
    <mergeCell ref="AE62:AE63"/>
    <mergeCell ref="AF62:AF63"/>
    <mergeCell ref="AG62:AG63"/>
    <mergeCell ref="V62:V63"/>
    <mergeCell ref="W62:W63"/>
    <mergeCell ref="X62:X63"/>
    <mergeCell ref="Y62:Y63"/>
    <mergeCell ref="Z62:Z63"/>
    <mergeCell ref="AA62:AA63"/>
    <mergeCell ref="A64:A65"/>
    <mergeCell ref="B64:B65"/>
    <mergeCell ref="C64:C65"/>
    <mergeCell ref="D64:D65"/>
    <mergeCell ref="E64:E65"/>
    <mergeCell ref="F64:F67"/>
    <mergeCell ref="G64:G67"/>
    <mergeCell ref="V64:V65"/>
    <mergeCell ref="A66:A67"/>
    <mergeCell ref="B66:B67"/>
    <mergeCell ref="C66:C67"/>
    <mergeCell ref="D66:D67"/>
    <mergeCell ref="E66:E67"/>
    <mergeCell ref="A62:A63"/>
    <mergeCell ref="AA58:AA59"/>
    <mergeCell ref="AL60:AL61"/>
    <mergeCell ref="AM60:AM61"/>
    <mergeCell ref="AN60:AN61"/>
    <mergeCell ref="AH60:AH61"/>
    <mergeCell ref="AI60:AI61"/>
    <mergeCell ref="AJ60:AJ61"/>
    <mergeCell ref="AN62:AN63"/>
    <mergeCell ref="AH62:AH63"/>
    <mergeCell ref="AI62:AI63"/>
    <mergeCell ref="AJ62:AJ63"/>
    <mergeCell ref="AK62:AK63"/>
    <mergeCell ref="AL62:AL63"/>
    <mergeCell ref="AM62:AM63"/>
    <mergeCell ref="AK56:AK57"/>
    <mergeCell ref="AL56:AL57"/>
    <mergeCell ref="AM56:AM57"/>
    <mergeCell ref="AC60:AC61"/>
    <mergeCell ref="AD60:AD61"/>
    <mergeCell ref="AN58:AN59"/>
    <mergeCell ref="AN56:AN57"/>
    <mergeCell ref="AE56:AE57"/>
    <mergeCell ref="AF56:AF57"/>
    <mergeCell ref="AG56:AG57"/>
    <mergeCell ref="AH56:AH57"/>
    <mergeCell ref="AI56:AI57"/>
    <mergeCell ref="AJ56:AJ57"/>
    <mergeCell ref="AE60:AE61"/>
    <mergeCell ref="AF60:AF61"/>
    <mergeCell ref="AG60:AG61"/>
    <mergeCell ref="B60:B61"/>
    <mergeCell ref="C60:C61"/>
    <mergeCell ref="D60:D61"/>
    <mergeCell ref="E60:E61"/>
    <mergeCell ref="V60:V61"/>
    <mergeCell ref="W60:W61"/>
    <mergeCell ref="X60:X61"/>
    <mergeCell ref="AH58:AH59"/>
    <mergeCell ref="AI58:AI59"/>
    <mergeCell ref="AJ58:AJ59"/>
    <mergeCell ref="AK58:AK59"/>
    <mergeCell ref="AL58:AL59"/>
    <mergeCell ref="AM58:AM59"/>
    <mergeCell ref="AB58:AB59"/>
    <mergeCell ref="AC58:AC59"/>
    <mergeCell ref="A58:A59"/>
    <mergeCell ref="B58:B59"/>
    <mergeCell ref="C58:C59"/>
    <mergeCell ref="D58:D59"/>
    <mergeCell ref="E58:E59"/>
    <mergeCell ref="V58:V59"/>
    <mergeCell ref="W58:W59"/>
    <mergeCell ref="X58:X59"/>
    <mergeCell ref="Y58:Y59"/>
    <mergeCell ref="Z58:Z59"/>
    <mergeCell ref="AD58:AD59"/>
    <mergeCell ref="AE58:AE59"/>
    <mergeCell ref="AF58:AF59"/>
    <mergeCell ref="AG58:AG59"/>
    <mergeCell ref="AK60:AK61"/>
    <mergeCell ref="AN52:AN53"/>
    <mergeCell ref="AH52:AH53"/>
    <mergeCell ref="AN54:AN55"/>
    <mergeCell ref="A56:A57"/>
    <mergeCell ref="B56:B57"/>
    <mergeCell ref="C56:C57"/>
    <mergeCell ref="D56:D57"/>
    <mergeCell ref="E56:E57"/>
    <mergeCell ref="V56:V57"/>
    <mergeCell ref="W56:W57"/>
    <mergeCell ref="X56:X57"/>
    <mergeCell ref="AH54:AH55"/>
    <mergeCell ref="AI54:AI55"/>
    <mergeCell ref="AJ54:AJ55"/>
    <mergeCell ref="AK54:AK55"/>
    <mergeCell ref="AL54:AL55"/>
    <mergeCell ref="AM54:AM55"/>
    <mergeCell ref="AB54:AB55"/>
    <mergeCell ref="C54:C55"/>
    <mergeCell ref="D54:D55"/>
    <mergeCell ref="X54:X55"/>
    <mergeCell ref="Y54:Y55"/>
    <mergeCell ref="Z54:Z55"/>
    <mergeCell ref="AF54:AF55"/>
    <mergeCell ref="AG54:AG55"/>
    <mergeCell ref="W54:W55"/>
    <mergeCell ref="Y56:Y57"/>
    <mergeCell ref="Z56:Z57"/>
    <mergeCell ref="AA56:AA57"/>
    <mergeCell ref="AB56:AB57"/>
    <mergeCell ref="A52:A53"/>
    <mergeCell ref="B52:B53"/>
    <mergeCell ref="C52:C53"/>
    <mergeCell ref="D52:D53"/>
    <mergeCell ref="E52:E53"/>
    <mergeCell ref="F52:F63"/>
    <mergeCell ref="G52:G63"/>
    <mergeCell ref="W52:W53"/>
    <mergeCell ref="AH50:AH51"/>
    <mergeCell ref="AI50:AI51"/>
    <mergeCell ref="AJ50:AJ51"/>
    <mergeCell ref="AK50:AK51"/>
    <mergeCell ref="AL50:AL51"/>
    <mergeCell ref="AM50:AM51"/>
    <mergeCell ref="AA50:AA51"/>
    <mergeCell ref="AB50:AB51"/>
    <mergeCell ref="AJ52:AJ53"/>
    <mergeCell ref="AK52:AK53"/>
    <mergeCell ref="AL52:AL53"/>
    <mergeCell ref="AM52:AM53"/>
    <mergeCell ref="A54:A55"/>
    <mergeCell ref="B54:B55"/>
    <mergeCell ref="E54:E55"/>
    <mergeCell ref="AD52:AD53"/>
    <mergeCell ref="AG52:AG53"/>
    <mergeCell ref="X52:X53"/>
    <mergeCell ref="Y52:Y53"/>
    <mergeCell ref="Z52:Z53"/>
    <mergeCell ref="AC56:AC57"/>
    <mergeCell ref="AD56:AD57"/>
    <mergeCell ref="A60:A61"/>
    <mergeCell ref="A50:A51"/>
    <mergeCell ref="B50:B51"/>
    <mergeCell ref="C50:C51"/>
    <mergeCell ref="D50:D51"/>
    <mergeCell ref="E50:E51"/>
    <mergeCell ref="V50:V51"/>
    <mergeCell ref="X50:X51"/>
    <mergeCell ref="AG48:AG49"/>
    <mergeCell ref="AH48:AH49"/>
    <mergeCell ref="AI48:AI49"/>
    <mergeCell ref="AJ48:AJ49"/>
    <mergeCell ref="AK48:AK49"/>
    <mergeCell ref="AL48:AL49"/>
    <mergeCell ref="AA48:AA49"/>
    <mergeCell ref="AB48:AB49"/>
    <mergeCell ref="A48:A49"/>
    <mergeCell ref="B48:B49"/>
    <mergeCell ref="AI52:AI53"/>
    <mergeCell ref="AA52:AA53"/>
    <mergeCell ref="AB52:AB53"/>
    <mergeCell ref="AC52:AC53"/>
    <mergeCell ref="AA54:AA55"/>
    <mergeCell ref="AC54:AC55"/>
    <mergeCell ref="AD54:AD55"/>
    <mergeCell ref="AE54:AE55"/>
    <mergeCell ref="AC48:AC49"/>
    <mergeCell ref="AD48:AD49"/>
    <mergeCell ref="AE48:AE49"/>
    <mergeCell ref="AF48:AF49"/>
    <mergeCell ref="F48:F51"/>
    <mergeCell ref="G48:G51"/>
    <mergeCell ref="W48:W49"/>
    <mergeCell ref="X48:X49"/>
    <mergeCell ref="Y48:Y49"/>
    <mergeCell ref="Z48:Z49"/>
    <mergeCell ref="Y50:Y51"/>
    <mergeCell ref="Z50:Z51"/>
    <mergeCell ref="AE52:AE53"/>
    <mergeCell ref="AF52:AF53"/>
    <mergeCell ref="AI46:AI47"/>
    <mergeCell ref="AJ46:AJ47"/>
    <mergeCell ref="AK46:AK47"/>
    <mergeCell ref="AD50:AD51"/>
    <mergeCell ref="AE50:AE51"/>
    <mergeCell ref="AF50:AF51"/>
    <mergeCell ref="AG50:AG51"/>
    <mergeCell ref="AL46:AL47"/>
    <mergeCell ref="AM46:AM47"/>
    <mergeCell ref="AN46:AN47"/>
    <mergeCell ref="AC46:AC47"/>
    <mergeCell ref="AD46:AD47"/>
    <mergeCell ref="AE46:AE47"/>
    <mergeCell ref="AF46:AF47"/>
    <mergeCell ref="AG46:AG47"/>
    <mergeCell ref="AH46:AH47"/>
    <mergeCell ref="W46:W47"/>
    <mergeCell ref="X46:X47"/>
    <mergeCell ref="Y46:Y47"/>
    <mergeCell ref="Z46:Z47"/>
    <mergeCell ref="AA46:AA47"/>
    <mergeCell ref="AB46:AB47"/>
    <mergeCell ref="AM48:AM49"/>
    <mergeCell ref="AN48:AN49"/>
    <mergeCell ref="AN50:AN51"/>
    <mergeCell ref="AH44:AH45"/>
    <mergeCell ref="W44:W45"/>
    <mergeCell ref="X44:X45"/>
    <mergeCell ref="Y44:Y45"/>
    <mergeCell ref="Z44:Z45"/>
    <mergeCell ref="AA44:AA45"/>
    <mergeCell ref="AB44:AB45"/>
    <mergeCell ref="AJ44:AJ45"/>
    <mergeCell ref="AK44:AK45"/>
    <mergeCell ref="AL44:AL45"/>
    <mergeCell ref="AM44:AM45"/>
    <mergeCell ref="AN44:AN45"/>
    <mergeCell ref="AC44:AC45"/>
    <mergeCell ref="AD44:AD45"/>
    <mergeCell ref="AE44:AE45"/>
    <mergeCell ref="AF44:AF45"/>
    <mergeCell ref="AG44:AG45"/>
    <mergeCell ref="A44:A45"/>
    <mergeCell ref="B44:B45"/>
    <mergeCell ref="C44:C45"/>
    <mergeCell ref="D44:D45"/>
    <mergeCell ref="E44:E45"/>
    <mergeCell ref="C48:C49"/>
    <mergeCell ref="D48:D49"/>
    <mergeCell ref="E48:E49"/>
    <mergeCell ref="AL42:AL43"/>
    <mergeCell ref="AM42:AM43"/>
    <mergeCell ref="AN42:AN43"/>
    <mergeCell ref="AC42:AC43"/>
    <mergeCell ref="AD42:AD43"/>
    <mergeCell ref="AE42:AE43"/>
    <mergeCell ref="AF42:AF43"/>
    <mergeCell ref="AG42:AG43"/>
    <mergeCell ref="AH42:AH43"/>
    <mergeCell ref="W42:W43"/>
    <mergeCell ref="X42:X43"/>
    <mergeCell ref="Y42:Y43"/>
    <mergeCell ref="Z42:Z43"/>
    <mergeCell ref="AA42:AA43"/>
    <mergeCell ref="AB42:AB43"/>
    <mergeCell ref="A46:A47"/>
    <mergeCell ref="B46:B47"/>
    <mergeCell ref="C46:C47"/>
    <mergeCell ref="D46:D47"/>
    <mergeCell ref="E46:E47"/>
    <mergeCell ref="AI44:AI45"/>
    <mergeCell ref="AL40:AL41"/>
    <mergeCell ref="AM40:AM41"/>
    <mergeCell ref="AN40:AN41"/>
    <mergeCell ref="AC40:AC41"/>
    <mergeCell ref="AD40:AD41"/>
    <mergeCell ref="AE40:AE41"/>
    <mergeCell ref="AF40:AF41"/>
    <mergeCell ref="AG40:AG41"/>
    <mergeCell ref="AH40:AH41"/>
    <mergeCell ref="W40:W41"/>
    <mergeCell ref="X40:X41"/>
    <mergeCell ref="Y40:Y41"/>
    <mergeCell ref="Z40:Z41"/>
    <mergeCell ref="AA40:AA41"/>
    <mergeCell ref="AB40:AB41"/>
    <mergeCell ref="A40:A41"/>
    <mergeCell ref="B40:B41"/>
    <mergeCell ref="C40:C41"/>
    <mergeCell ref="D40:D41"/>
    <mergeCell ref="E40:E41"/>
    <mergeCell ref="A38:A39"/>
    <mergeCell ref="B38:B39"/>
    <mergeCell ref="C38:C39"/>
    <mergeCell ref="D38:D39"/>
    <mergeCell ref="E38:E39"/>
    <mergeCell ref="AI38:AI39"/>
    <mergeCell ref="AJ38:AJ39"/>
    <mergeCell ref="AK38:AK39"/>
    <mergeCell ref="A42:A43"/>
    <mergeCell ref="B42:B43"/>
    <mergeCell ref="C42:C43"/>
    <mergeCell ref="D42:D43"/>
    <mergeCell ref="E42:E43"/>
    <mergeCell ref="AI40:AI41"/>
    <mergeCell ref="AJ40:AJ41"/>
    <mergeCell ref="AK40:AK41"/>
    <mergeCell ref="AI42:AI43"/>
    <mergeCell ref="AJ42:AJ43"/>
    <mergeCell ref="AK42:AK43"/>
    <mergeCell ref="AH36:AH37"/>
    <mergeCell ref="W38:W39"/>
    <mergeCell ref="X38:X39"/>
    <mergeCell ref="Y38:Y39"/>
    <mergeCell ref="Z38:Z39"/>
    <mergeCell ref="AA38:AA39"/>
    <mergeCell ref="AB38:AB39"/>
    <mergeCell ref="AL34:AL35"/>
    <mergeCell ref="AM34:AM35"/>
    <mergeCell ref="AN34:AN35"/>
    <mergeCell ref="AH34:AH35"/>
    <mergeCell ref="AI34:AI35"/>
    <mergeCell ref="AJ34:AJ35"/>
    <mergeCell ref="AK34:AK35"/>
    <mergeCell ref="AI36:AI37"/>
    <mergeCell ref="AJ36:AJ37"/>
    <mergeCell ref="AK36:AK37"/>
    <mergeCell ref="AL36:AL37"/>
    <mergeCell ref="AM36:AM37"/>
    <mergeCell ref="AN36:AN37"/>
    <mergeCell ref="AL38:AL39"/>
    <mergeCell ref="AM38:AM39"/>
    <mergeCell ref="AN38:AN39"/>
    <mergeCell ref="AC38:AC39"/>
    <mergeCell ref="AD38:AD39"/>
    <mergeCell ref="AE38:AE39"/>
    <mergeCell ref="AF38:AF39"/>
    <mergeCell ref="AG38:AG39"/>
    <mergeCell ref="AH38:AH39"/>
    <mergeCell ref="A36:A37"/>
    <mergeCell ref="B36:B37"/>
    <mergeCell ref="C36:C37"/>
    <mergeCell ref="D36:D37"/>
    <mergeCell ref="E36:E37"/>
    <mergeCell ref="V36:V37"/>
    <mergeCell ref="AF34:AF35"/>
    <mergeCell ref="AG34:AG35"/>
    <mergeCell ref="Z34:Z35"/>
    <mergeCell ref="AA34:AA35"/>
    <mergeCell ref="AB34:AB35"/>
    <mergeCell ref="AC34:AC35"/>
    <mergeCell ref="AD34:AD35"/>
    <mergeCell ref="AE34:AE35"/>
    <mergeCell ref="W36:W37"/>
    <mergeCell ref="X36:X37"/>
    <mergeCell ref="Y36:Y37"/>
    <mergeCell ref="Z36:Z37"/>
    <mergeCell ref="AA36:AA37"/>
    <mergeCell ref="AB36:AB37"/>
    <mergeCell ref="AC36:AC37"/>
    <mergeCell ref="AD36:AD37"/>
    <mergeCell ref="AE36:AE37"/>
    <mergeCell ref="AF36:AF37"/>
    <mergeCell ref="AG36:AG37"/>
    <mergeCell ref="A34:A35"/>
    <mergeCell ref="B34:B35"/>
    <mergeCell ref="C34:C35"/>
    <mergeCell ref="D34:D35"/>
    <mergeCell ref="E34:E35"/>
    <mergeCell ref="V34:V35"/>
    <mergeCell ref="X34:X35"/>
    <mergeCell ref="Y34:Y35"/>
    <mergeCell ref="AH32:AH33"/>
    <mergeCell ref="AI32:AI33"/>
    <mergeCell ref="AJ32:AJ33"/>
    <mergeCell ref="AK32:AK33"/>
    <mergeCell ref="AL32:AL33"/>
    <mergeCell ref="AM32:AM33"/>
    <mergeCell ref="AB32:AB33"/>
    <mergeCell ref="AC32:AC33"/>
    <mergeCell ref="AD32:AD33"/>
    <mergeCell ref="AE32:AE33"/>
    <mergeCell ref="AF32:AF33"/>
    <mergeCell ref="AG32:AG33"/>
    <mergeCell ref="V32:V33"/>
    <mergeCell ref="W32:W33"/>
    <mergeCell ref="X32:X33"/>
    <mergeCell ref="Y32:Y33"/>
    <mergeCell ref="Z32:Z33"/>
    <mergeCell ref="AA32:AA33"/>
    <mergeCell ref="A32:A33"/>
    <mergeCell ref="B32:B33"/>
    <mergeCell ref="C32:C33"/>
    <mergeCell ref="D32:D33"/>
    <mergeCell ref="E32:E33"/>
    <mergeCell ref="AI30:AI31"/>
    <mergeCell ref="AJ30:AJ31"/>
    <mergeCell ref="AK30:AK31"/>
    <mergeCell ref="AL30:AL31"/>
    <mergeCell ref="AM30:AM31"/>
    <mergeCell ref="AN30:AN31"/>
    <mergeCell ref="AC30:AC31"/>
    <mergeCell ref="AD30:AD31"/>
    <mergeCell ref="AE30:AE31"/>
    <mergeCell ref="AF30:AF31"/>
    <mergeCell ref="AG30:AG31"/>
    <mergeCell ref="AH30:AH31"/>
    <mergeCell ref="W30:W31"/>
    <mergeCell ref="X30:X31"/>
    <mergeCell ref="Y30:Y31"/>
    <mergeCell ref="Z30:Z31"/>
    <mergeCell ref="AA30:AA31"/>
    <mergeCell ref="AB30:AB31"/>
    <mergeCell ref="AN32:AN33"/>
    <mergeCell ref="A30:A31"/>
    <mergeCell ref="B30:B31"/>
    <mergeCell ref="C30:C31"/>
    <mergeCell ref="D30:D31"/>
    <mergeCell ref="E30:E31"/>
    <mergeCell ref="AI28:AI29"/>
    <mergeCell ref="AJ28:AJ29"/>
    <mergeCell ref="AK28:AK29"/>
    <mergeCell ref="AL28:AL29"/>
    <mergeCell ref="AM28:AM29"/>
    <mergeCell ref="AN28:AN29"/>
    <mergeCell ref="AI26:AI27"/>
    <mergeCell ref="AJ26:AJ27"/>
    <mergeCell ref="AE28:AE29"/>
    <mergeCell ref="AF28:AF29"/>
    <mergeCell ref="AG28:AG29"/>
    <mergeCell ref="AH28:AH29"/>
    <mergeCell ref="A28:A29"/>
    <mergeCell ref="B28:B29"/>
    <mergeCell ref="C28:C29"/>
    <mergeCell ref="D28:D29"/>
    <mergeCell ref="E28:E29"/>
    <mergeCell ref="W28:W29"/>
    <mergeCell ref="X28:X29"/>
    <mergeCell ref="Y28:Y29"/>
    <mergeCell ref="Z28:Z29"/>
    <mergeCell ref="AA28:AA29"/>
    <mergeCell ref="AB28:AB29"/>
    <mergeCell ref="AC28:AC29"/>
    <mergeCell ref="AD28:AD29"/>
    <mergeCell ref="A26:A27"/>
    <mergeCell ref="B26:B27"/>
    <mergeCell ref="C26:C27"/>
    <mergeCell ref="D26:D27"/>
    <mergeCell ref="E26:E27"/>
    <mergeCell ref="V26:V27"/>
    <mergeCell ref="AF24:AF25"/>
    <mergeCell ref="AG24:AG25"/>
    <mergeCell ref="Z24:Z25"/>
    <mergeCell ref="AA24:AA25"/>
    <mergeCell ref="AB24:AB25"/>
    <mergeCell ref="AC24:AC25"/>
    <mergeCell ref="AD24:AD25"/>
    <mergeCell ref="Y26:Y27"/>
    <mergeCell ref="Z26:Z27"/>
    <mergeCell ref="AA26:AA27"/>
    <mergeCell ref="AB26:AB27"/>
    <mergeCell ref="AC26:AC27"/>
    <mergeCell ref="AD26:AD27"/>
    <mergeCell ref="A24:A25"/>
    <mergeCell ref="B24:B25"/>
    <mergeCell ref="C24:C25"/>
    <mergeCell ref="D24:D25"/>
    <mergeCell ref="E24:E25"/>
    <mergeCell ref="V24:V25"/>
    <mergeCell ref="Z22:Z23"/>
    <mergeCell ref="AA22:AA23"/>
    <mergeCell ref="AB22:AB23"/>
    <mergeCell ref="AC22:AC23"/>
    <mergeCell ref="AD22:AD23"/>
    <mergeCell ref="X24:X25"/>
    <mergeCell ref="Y24:Y25"/>
    <mergeCell ref="X26:X27"/>
    <mergeCell ref="AE24:AE25"/>
    <mergeCell ref="AN26:AN27"/>
    <mergeCell ref="AH26:AH27"/>
    <mergeCell ref="AL22:AL23"/>
    <mergeCell ref="AM22:AM23"/>
    <mergeCell ref="AN22:AN23"/>
    <mergeCell ref="AH22:AH23"/>
    <mergeCell ref="AI22:AI23"/>
    <mergeCell ref="AJ22:AJ23"/>
    <mergeCell ref="AK22:AK23"/>
    <mergeCell ref="AE26:AE27"/>
    <mergeCell ref="AF26:AF27"/>
    <mergeCell ref="AG26:AG27"/>
    <mergeCell ref="AL24:AL25"/>
    <mergeCell ref="AM24:AM25"/>
    <mergeCell ref="AN24:AN25"/>
    <mergeCell ref="AH24:AH25"/>
    <mergeCell ref="AI24:AI25"/>
    <mergeCell ref="AJ24:AJ25"/>
    <mergeCell ref="AK24:AK25"/>
    <mergeCell ref="AK26:AK27"/>
    <mergeCell ref="AL26:AL27"/>
    <mergeCell ref="AM26:AM27"/>
    <mergeCell ref="A22:A23"/>
    <mergeCell ref="B22:B23"/>
    <mergeCell ref="C22:C23"/>
    <mergeCell ref="D22:D23"/>
    <mergeCell ref="E22:E23"/>
    <mergeCell ref="AI20:AI21"/>
    <mergeCell ref="AJ20:AJ21"/>
    <mergeCell ref="AK20:AK21"/>
    <mergeCell ref="A20:A21"/>
    <mergeCell ref="B20:B21"/>
    <mergeCell ref="C20:C21"/>
    <mergeCell ref="D20:D21"/>
    <mergeCell ref="E20:E21"/>
    <mergeCell ref="V20:V21"/>
    <mergeCell ref="AE22:AE23"/>
    <mergeCell ref="F22:F47"/>
    <mergeCell ref="G22:G47"/>
    <mergeCell ref="V22:V23"/>
    <mergeCell ref="W22:W23"/>
    <mergeCell ref="X22:X23"/>
    <mergeCell ref="Y22:Y23"/>
    <mergeCell ref="W24:W25"/>
    <mergeCell ref="W20:W21"/>
    <mergeCell ref="X20:X21"/>
    <mergeCell ref="Y20:Y21"/>
    <mergeCell ref="Z20:Z21"/>
    <mergeCell ref="AA20:AA21"/>
    <mergeCell ref="AB20:AB21"/>
    <mergeCell ref="AF22:AF23"/>
    <mergeCell ref="AG22:AG23"/>
    <mergeCell ref="AL20:AL21"/>
    <mergeCell ref="AM20:AM21"/>
    <mergeCell ref="AN20:AN21"/>
    <mergeCell ref="AC20:AC21"/>
    <mergeCell ref="AD20:AD21"/>
    <mergeCell ref="AE20:AE21"/>
    <mergeCell ref="AF20:AF21"/>
    <mergeCell ref="AG20:AG21"/>
    <mergeCell ref="AH20:AH21"/>
    <mergeCell ref="AN16:AN17"/>
    <mergeCell ref="A18:A19"/>
    <mergeCell ref="B18:B19"/>
    <mergeCell ref="C18:C19"/>
    <mergeCell ref="D18:D19"/>
    <mergeCell ref="E18:E19"/>
    <mergeCell ref="V18:V19"/>
    <mergeCell ref="W18:W19"/>
    <mergeCell ref="AG16:AG17"/>
    <mergeCell ref="AH16:AH17"/>
    <mergeCell ref="AI16:AI17"/>
    <mergeCell ref="AJ16:AJ17"/>
    <mergeCell ref="AK16:AK17"/>
    <mergeCell ref="AL16:AL17"/>
    <mergeCell ref="AA16:AA17"/>
    <mergeCell ref="AB16:AB17"/>
    <mergeCell ref="AC16:AC17"/>
    <mergeCell ref="AD16:AD17"/>
    <mergeCell ref="AE16:AE17"/>
    <mergeCell ref="AF16:AF17"/>
    <mergeCell ref="AL18:AL19"/>
    <mergeCell ref="AM18:AM19"/>
    <mergeCell ref="AN18:AN19"/>
    <mergeCell ref="AN14:AN15"/>
    <mergeCell ref="A16:A17"/>
    <mergeCell ref="B16:B17"/>
    <mergeCell ref="C16:C17"/>
    <mergeCell ref="D16:D17"/>
    <mergeCell ref="E16:E17"/>
    <mergeCell ref="W16:W17"/>
    <mergeCell ref="X16:X17"/>
    <mergeCell ref="AG14:AG15"/>
    <mergeCell ref="AH14:AH15"/>
    <mergeCell ref="AI14:AI15"/>
    <mergeCell ref="AJ14:AJ15"/>
    <mergeCell ref="AK14:AK15"/>
    <mergeCell ref="AL14:AL15"/>
    <mergeCell ref="AA14:AA15"/>
    <mergeCell ref="AB14:AB15"/>
    <mergeCell ref="AC14:AC15"/>
    <mergeCell ref="AD14:AD15"/>
    <mergeCell ref="AE14:AE15"/>
    <mergeCell ref="AF14:AF15"/>
    <mergeCell ref="G14:G21"/>
    <mergeCell ref="V14:V15"/>
    <mergeCell ref="AM16:AM17"/>
    <mergeCell ref="X14:X15"/>
    <mergeCell ref="Y14:Y15"/>
    <mergeCell ref="Z14:Z15"/>
    <mergeCell ref="Y16:Y17"/>
    <mergeCell ref="Z16:Z17"/>
    <mergeCell ref="X18:X19"/>
    <mergeCell ref="Y18:Y19"/>
    <mergeCell ref="AM14:AM15"/>
    <mergeCell ref="AH18:AH19"/>
    <mergeCell ref="AI18:AI19"/>
    <mergeCell ref="AJ18:AJ19"/>
    <mergeCell ref="AK18:AK19"/>
    <mergeCell ref="AF18:AF19"/>
    <mergeCell ref="AG18:AG19"/>
    <mergeCell ref="Z18:Z19"/>
    <mergeCell ref="AA18:AA19"/>
    <mergeCell ref="AB18:AB19"/>
    <mergeCell ref="AC18:AC19"/>
    <mergeCell ref="AD18:AD19"/>
    <mergeCell ref="AE18:AE19"/>
    <mergeCell ref="V10:V11"/>
    <mergeCell ref="W10:W11"/>
    <mergeCell ref="AM12:AM13"/>
    <mergeCell ref="Y10:Y11"/>
    <mergeCell ref="Z10:Z11"/>
    <mergeCell ref="AA10:AA11"/>
    <mergeCell ref="AC10:AC11"/>
    <mergeCell ref="AD10:AD11"/>
    <mergeCell ref="AE10:AE11"/>
    <mergeCell ref="AF10:AF11"/>
    <mergeCell ref="AG10:AG11"/>
    <mergeCell ref="A14:A15"/>
    <mergeCell ref="B14:B15"/>
    <mergeCell ref="C14:C15"/>
    <mergeCell ref="D14:D15"/>
    <mergeCell ref="E14:E15"/>
    <mergeCell ref="F14:F21"/>
    <mergeCell ref="AF12:AF13"/>
    <mergeCell ref="AG12:AG13"/>
    <mergeCell ref="AH12:AH13"/>
    <mergeCell ref="AI12:AI13"/>
    <mergeCell ref="AJ12:AJ13"/>
    <mergeCell ref="AK12:AK13"/>
    <mergeCell ref="Z12:Z13"/>
    <mergeCell ref="AA12:AA13"/>
    <mergeCell ref="AB12:AB13"/>
    <mergeCell ref="AC12:AC13"/>
    <mergeCell ref="AD12:AD13"/>
    <mergeCell ref="AE12:AE13"/>
    <mergeCell ref="W14:W15"/>
    <mergeCell ref="AL8:AL9"/>
    <mergeCell ref="AM8:AM9"/>
    <mergeCell ref="AN8:AN9"/>
    <mergeCell ref="AH8:AH9"/>
    <mergeCell ref="AI8:AI9"/>
    <mergeCell ref="AN10:AN11"/>
    <mergeCell ref="A12:A13"/>
    <mergeCell ref="B12:B13"/>
    <mergeCell ref="D12:D13"/>
    <mergeCell ref="E12:E13"/>
    <mergeCell ref="V12:V13"/>
    <mergeCell ref="W12:W13"/>
    <mergeCell ref="X12:X13"/>
    <mergeCell ref="Y12:Y13"/>
    <mergeCell ref="AH10:AH11"/>
    <mergeCell ref="AI10:AI11"/>
    <mergeCell ref="AJ10:AJ11"/>
    <mergeCell ref="AK10:AK11"/>
    <mergeCell ref="AL10:AL11"/>
    <mergeCell ref="AM10:AM11"/>
    <mergeCell ref="AB10:AB11"/>
    <mergeCell ref="AG8:AG9"/>
    <mergeCell ref="X8:X9"/>
    <mergeCell ref="Y8:Y9"/>
    <mergeCell ref="Z8:Z9"/>
    <mergeCell ref="AA8:AA9"/>
    <mergeCell ref="AB8:AB9"/>
    <mergeCell ref="AC8:AC9"/>
    <mergeCell ref="X10:X11"/>
    <mergeCell ref="AN12:AN13"/>
    <mergeCell ref="AL12:AL13"/>
    <mergeCell ref="AG6:AG7"/>
    <mergeCell ref="AH6:AH7"/>
    <mergeCell ref="AI6:AI7"/>
    <mergeCell ref="AJ6:AJ7"/>
    <mergeCell ref="AK6:AK7"/>
    <mergeCell ref="Z6:Z7"/>
    <mergeCell ref="AA6:AA7"/>
    <mergeCell ref="AB6:AB7"/>
    <mergeCell ref="AC6:AC7"/>
    <mergeCell ref="AD6:AD7"/>
    <mergeCell ref="AE6:AE7"/>
    <mergeCell ref="AD8:AD9"/>
    <mergeCell ref="AE8:AE9"/>
    <mergeCell ref="AF8:AF9"/>
    <mergeCell ref="V6:V7"/>
    <mergeCell ref="W6:W7"/>
    <mergeCell ref="X6:X7"/>
    <mergeCell ref="Y6:Y7"/>
    <mergeCell ref="AJ8:AJ9"/>
    <mergeCell ref="AK8:AK9"/>
    <mergeCell ref="A4:A5"/>
    <mergeCell ref="B4:B5"/>
    <mergeCell ref="C4:C13"/>
    <mergeCell ref="D4:D5"/>
    <mergeCell ref="E4:E5"/>
    <mergeCell ref="F4:F13"/>
    <mergeCell ref="G4:G13"/>
    <mergeCell ref="A6:A7"/>
    <mergeCell ref="B6:B7"/>
    <mergeCell ref="D6:D7"/>
    <mergeCell ref="E6:E7"/>
    <mergeCell ref="A10:A11"/>
    <mergeCell ref="B10:B11"/>
    <mergeCell ref="D10:D11"/>
    <mergeCell ref="E10:E11"/>
    <mergeCell ref="A8:A9"/>
    <mergeCell ref="B8:B9"/>
    <mergeCell ref="D8:D9"/>
    <mergeCell ref="E8:E9"/>
    <mergeCell ref="V4:V5"/>
    <mergeCell ref="W4:W5"/>
    <mergeCell ref="AL6:AL7"/>
    <mergeCell ref="H3:I3"/>
    <mergeCell ref="AM6:AM7"/>
    <mergeCell ref="AN6:AN7"/>
    <mergeCell ref="V8:V9"/>
    <mergeCell ref="W8:W9"/>
    <mergeCell ref="W2:Y2"/>
    <mergeCell ref="Z2:AB2"/>
    <mergeCell ref="AC2:AE2"/>
    <mergeCell ref="AF2:AH2"/>
    <mergeCell ref="AI2:AK2"/>
    <mergeCell ref="AL2:AN2"/>
    <mergeCell ref="X4:X5"/>
    <mergeCell ref="Y4:Y5"/>
    <mergeCell ref="Z4:Z5"/>
    <mergeCell ref="AA4:AA5"/>
    <mergeCell ref="AN4:AN5"/>
    <mergeCell ref="AM4:AM5"/>
    <mergeCell ref="AH4:AH5"/>
    <mergeCell ref="AI4:AI5"/>
    <mergeCell ref="AJ4:AJ5"/>
    <mergeCell ref="AK4:AK5"/>
    <mergeCell ref="AL4:AL5"/>
    <mergeCell ref="AB4:AB5"/>
    <mergeCell ref="AC4:AC5"/>
    <mergeCell ref="AD4:AD5"/>
    <mergeCell ref="AE4:AE5"/>
    <mergeCell ref="AF4:AF5"/>
    <mergeCell ref="AG4:AG5"/>
    <mergeCell ref="AF6:AF7"/>
  </mergeCells>
  <phoneticPr fontId="28" type="noConversion"/>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5"/>
  <sheetViews>
    <sheetView workbookViewId="0">
      <selection activeCell="AM82" sqref="AM82:AM83"/>
    </sheetView>
  </sheetViews>
  <sheetFormatPr baseColWidth="10" defaultRowHeight="15" x14ac:dyDescent="0.25"/>
  <cols>
    <col min="3" max="3" width="11.5703125" bestFit="1" customWidth="1"/>
    <col min="5" max="5" width="14.42578125" bestFit="1" customWidth="1"/>
    <col min="6" max="6" width="18.7109375" bestFit="1" customWidth="1"/>
  </cols>
  <sheetData>
    <row r="2" spans="3:6" ht="15.75" thickBot="1" x14ac:dyDescent="0.3"/>
    <row r="3" spans="3:6" ht="24.75" thickBot="1" x14ac:dyDescent="0.3">
      <c r="C3" s="57" t="s">
        <v>224</v>
      </c>
      <c r="D3" s="57" t="s">
        <v>225</v>
      </c>
      <c r="E3" s="57" t="s">
        <v>226</v>
      </c>
      <c r="F3" s="57" t="s">
        <v>227</v>
      </c>
    </row>
    <row r="4" spans="3:6" ht="16.5" thickTop="1" thickBot="1" x14ac:dyDescent="0.3">
      <c r="C4" s="58">
        <v>16</v>
      </c>
      <c r="D4" s="59" t="s">
        <v>229</v>
      </c>
      <c r="E4" s="59">
        <v>33.5</v>
      </c>
      <c r="F4" s="59">
        <v>33.5</v>
      </c>
    </row>
    <row r="5" spans="3:6" ht="25.5" thickBot="1" x14ac:dyDescent="0.3">
      <c r="C5" s="60">
        <v>20</v>
      </c>
      <c r="D5" s="61" t="s">
        <v>230</v>
      </c>
      <c r="E5" s="61">
        <v>59.5</v>
      </c>
      <c r="F5" s="61">
        <v>37.869999999999997</v>
      </c>
    </row>
    <row r="6" spans="3:6" ht="25.5" thickBot="1" x14ac:dyDescent="0.3">
      <c r="C6" s="62">
        <v>3</v>
      </c>
      <c r="D6" s="63" t="s">
        <v>231</v>
      </c>
      <c r="E6" s="63">
        <v>7</v>
      </c>
      <c r="F6" s="63" t="s">
        <v>228</v>
      </c>
    </row>
    <row r="7" spans="3:6" ht="15.75" thickBot="1" x14ac:dyDescent="0.3">
      <c r="C7" s="82">
        <v>39</v>
      </c>
      <c r="D7" s="83"/>
      <c r="E7" s="84">
        <v>1</v>
      </c>
      <c r="F7" s="85">
        <v>0.7137</v>
      </c>
    </row>
    <row r="12" spans="3:6" ht="15.75" thickBot="1" x14ac:dyDescent="0.3"/>
    <row r="13" spans="3:6" ht="35.25" thickBot="1" x14ac:dyDescent="0.5">
      <c r="F13" s="75">
        <v>33.5</v>
      </c>
    </row>
    <row r="14" spans="3:6" ht="36" thickTop="1" thickBot="1" x14ac:dyDescent="0.5">
      <c r="F14" s="76">
        <v>37.869999999999997</v>
      </c>
    </row>
    <row r="15" spans="3:6" ht="35.25" thickBot="1" x14ac:dyDescent="0.5">
      <c r="F15" s="77" t="s">
        <v>228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0"/>
  <sheetViews>
    <sheetView topLeftCell="E1" zoomScale="50" zoomScaleNormal="50" workbookViewId="0">
      <selection activeCell="AM82" sqref="AM82:AM83"/>
    </sheetView>
  </sheetViews>
  <sheetFormatPr baseColWidth="10" defaultRowHeight="21" x14ac:dyDescent="0.35"/>
  <cols>
    <col min="1" max="1" width="7" style="37" customWidth="1"/>
    <col min="2" max="2" width="37.28515625" style="39" customWidth="1"/>
    <col min="3" max="3" width="37.5703125" style="38" customWidth="1"/>
    <col min="4" max="4" width="49.140625" style="39" customWidth="1"/>
    <col min="5" max="5" width="27.42578125" style="36" customWidth="1"/>
    <col min="6" max="6" width="29.140625" style="36" customWidth="1"/>
    <col min="7" max="9" width="24" style="38" customWidth="1"/>
    <col min="10" max="10" width="11.42578125" style="33"/>
    <col min="30" max="30" width="20.85546875" customWidth="1"/>
  </cols>
  <sheetData>
    <row r="1" spans="1:30" ht="48" customHeight="1" x14ac:dyDescent="0.35">
      <c r="A1" s="198" t="s">
        <v>220</v>
      </c>
      <c r="B1" s="198"/>
      <c r="C1" s="198"/>
      <c r="D1" s="198"/>
      <c r="E1" s="198"/>
      <c r="F1" s="198"/>
      <c r="G1" s="198"/>
      <c r="H1" s="198"/>
      <c r="I1" s="55"/>
    </row>
    <row r="2" spans="1:30" s="31" customFormat="1" ht="67.5" customHeight="1" x14ac:dyDescent="0.25">
      <c r="A2" s="40" t="s">
        <v>222</v>
      </c>
      <c r="B2" s="40" t="s">
        <v>181</v>
      </c>
      <c r="C2" s="40" t="s">
        <v>216</v>
      </c>
      <c r="D2" s="40" t="s">
        <v>215</v>
      </c>
      <c r="E2" s="41" t="s">
        <v>211</v>
      </c>
      <c r="F2" s="41" t="s">
        <v>212</v>
      </c>
      <c r="G2" s="40" t="s">
        <v>213</v>
      </c>
      <c r="H2" s="40" t="s">
        <v>214</v>
      </c>
      <c r="I2" s="55"/>
      <c r="J2" s="32"/>
    </row>
    <row r="3" spans="1:30" ht="21.75" thickBot="1" x14ac:dyDescent="0.4">
      <c r="A3" s="37">
        <v>1</v>
      </c>
      <c r="B3" s="44" t="s">
        <v>89</v>
      </c>
      <c r="C3" s="38" t="s">
        <v>30</v>
      </c>
      <c r="D3" s="200" t="s">
        <v>87</v>
      </c>
      <c r="E3" s="197">
        <v>0.15000000000000002</v>
      </c>
      <c r="F3" s="197">
        <v>9.6200000000000008E-2</v>
      </c>
      <c r="G3" s="34">
        <v>0.03</v>
      </c>
      <c r="H3" s="34">
        <v>0.03</v>
      </c>
      <c r="I3" s="34"/>
    </row>
    <row r="4" spans="1:30" ht="35.25" thickBot="1" x14ac:dyDescent="0.5">
      <c r="A4" s="37">
        <v>2</v>
      </c>
      <c r="B4" s="44" t="s">
        <v>89</v>
      </c>
      <c r="C4" s="38" t="s">
        <v>30</v>
      </c>
      <c r="D4" s="200"/>
      <c r="E4" s="197"/>
      <c r="F4" s="197"/>
      <c r="G4" s="34">
        <v>0.04</v>
      </c>
      <c r="H4" s="34">
        <v>3.6000000000000004E-2</v>
      </c>
      <c r="I4" s="12">
        <f>+G4+G6+G10+G11+G14+G17+G18+G20+G21+G22+G23+G29+G32+G33+G38+G39+G42+G43+G46+G47</f>
        <v>0.59500000000000008</v>
      </c>
      <c r="J4" s="12">
        <f>+H4+H6+H10+H11+H14+H17+H18+H20+H21+H22+H23+H29+H32+H33+H38+H39+H42+H43+H46+H47</f>
        <v>0.37870000000000009</v>
      </c>
      <c r="K4" s="12">
        <f>+J4+J6+J10+J11+J14+J17+J18+J20+J21+J22+J23+J29+J32+J33+J38+J39+J42+J42+J42+J46+J47</f>
        <v>0.37870000000000009</v>
      </c>
      <c r="AD4" s="75">
        <v>33.5</v>
      </c>
    </row>
    <row r="5" spans="1:30" ht="36" thickTop="1" thickBot="1" x14ac:dyDescent="0.5">
      <c r="A5" s="37">
        <v>3</v>
      </c>
      <c r="B5" s="44" t="s">
        <v>89</v>
      </c>
      <c r="C5" s="38" t="s">
        <v>30</v>
      </c>
      <c r="D5" s="200"/>
      <c r="E5" s="197"/>
      <c r="F5" s="197"/>
      <c r="G5" s="34">
        <v>0.03</v>
      </c>
      <c r="H5" s="34">
        <v>0.03</v>
      </c>
      <c r="I5" s="34">
        <f>+G3+G5+G9+G12+G16+G24+G25+G26+G28+G31+G34+G35+G36+G41+G44+G45</f>
        <v>0.33499999999999996</v>
      </c>
      <c r="J5" s="34">
        <f>+H3+H5+H9+H12+H16+H24+H25+H26+H28+H31+H34+H35+H36+H41+H44+H45</f>
        <v>0.33499999999999996</v>
      </c>
      <c r="AD5" s="76">
        <v>59.5</v>
      </c>
    </row>
    <row r="6" spans="1:30" ht="35.25" thickBot="1" x14ac:dyDescent="0.5">
      <c r="A6" s="37">
        <v>4</v>
      </c>
      <c r="B6" s="44" t="s">
        <v>89</v>
      </c>
      <c r="C6" s="38" t="s">
        <v>8</v>
      </c>
      <c r="D6" s="200"/>
      <c r="E6" s="197"/>
      <c r="F6" s="197"/>
      <c r="G6" s="34">
        <v>0.02</v>
      </c>
      <c r="H6" s="34">
        <v>2.0000000000000001E-4</v>
      </c>
      <c r="I6" s="34"/>
      <c r="AD6" s="77">
        <v>8</v>
      </c>
    </row>
    <row r="7" spans="1:30" x14ac:dyDescent="0.35">
      <c r="A7" s="37">
        <v>5</v>
      </c>
      <c r="B7" s="44" t="s">
        <v>87</v>
      </c>
      <c r="C7" s="38" t="s">
        <v>30</v>
      </c>
      <c r="D7" s="200"/>
      <c r="E7" s="197"/>
      <c r="F7" s="197"/>
      <c r="G7" s="34">
        <v>0.03</v>
      </c>
      <c r="H7" s="34">
        <v>0</v>
      </c>
      <c r="I7" s="34"/>
    </row>
    <row r="8" spans="1:30" x14ac:dyDescent="0.35">
      <c r="B8" s="44"/>
      <c r="E8" s="34"/>
      <c r="F8" s="34"/>
      <c r="G8" s="43">
        <f>SUM(G3:G7)</f>
        <v>0.15000000000000002</v>
      </c>
      <c r="H8" s="43">
        <f>SUM(H3:H7)</f>
        <v>9.6200000000000008E-2</v>
      </c>
      <c r="I8" s="43"/>
    </row>
    <row r="9" spans="1:30" ht="21.75" thickBot="1" x14ac:dyDescent="0.4">
      <c r="A9" s="37">
        <v>6</v>
      </c>
      <c r="B9" s="44" t="s">
        <v>84</v>
      </c>
      <c r="C9" s="38" t="s">
        <v>8</v>
      </c>
      <c r="D9" s="199" t="s">
        <v>77</v>
      </c>
      <c r="E9" s="197">
        <v>9.9999999999999992E-2</v>
      </c>
      <c r="F9" s="197">
        <v>6.9999999999999993E-2</v>
      </c>
      <c r="G9" s="34">
        <v>0.01</v>
      </c>
      <c r="H9" s="34">
        <v>0.01</v>
      </c>
      <c r="I9" s="34"/>
    </row>
    <row r="10" spans="1:30" ht="54.75" thickBot="1" x14ac:dyDescent="0.5">
      <c r="A10" s="37">
        <v>7</v>
      </c>
      <c r="B10" s="44" t="s">
        <v>84</v>
      </c>
      <c r="C10" s="45" t="s">
        <v>82</v>
      </c>
      <c r="D10" s="199"/>
      <c r="E10" s="197"/>
      <c r="F10" s="197"/>
      <c r="G10" s="34">
        <v>0.04</v>
      </c>
      <c r="H10" s="34">
        <v>0.03</v>
      </c>
      <c r="I10" s="34"/>
      <c r="AD10" s="78">
        <v>9.6199999999999994E-2</v>
      </c>
    </row>
    <row r="11" spans="1:30" ht="36" thickTop="1" thickBot="1" x14ac:dyDescent="0.5">
      <c r="A11" s="37">
        <v>8</v>
      </c>
      <c r="B11" s="44" t="s">
        <v>78</v>
      </c>
      <c r="C11" s="38" t="s">
        <v>8</v>
      </c>
      <c r="D11" s="199"/>
      <c r="E11" s="197"/>
      <c r="F11" s="197"/>
      <c r="G11" s="34">
        <v>0.04</v>
      </c>
      <c r="H11" s="34">
        <v>0.02</v>
      </c>
      <c r="I11" s="34"/>
      <c r="AD11" s="79">
        <v>7.0000000000000007E-2</v>
      </c>
    </row>
    <row r="12" spans="1:30" ht="35.25" thickBot="1" x14ac:dyDescent="0.5">
      <c r="A12" s="37">
        <v>9</v>
      </c>
      <c r="B12" s="44" t="s">
        <v>78</v>
      </c>
      <c r="C12" s="38" t="s">
        <v>8</v>
      </c>
      <c r="D12" s="199"/>
      <c r="E12" s="197"/>
      <c r="F12" s="197"/>
      <c r="G12" s="34">
        <v>0.01</v>
      </c>
      <c r="H12" s="34">
        <v>0.01</v>
      </c>
      <c r="I12" s="34"/>
      <c r="AD12" s="80">
        <v>0.1615</v>
      </c>
    </row>
    <row r="13" spans="1:30" ht="35.25" thickBot="1" x14ac:dyDescent="0.5">
      <c r="B13" s="44"/>
      <c r="E13" s="34"/>
      <c r="F13" s="34"/>
      <c r="G13" s="43">
        <f>SUM(G9:G12)</f>
        <v>9.9999999999999992E-2</v>
      </c>
      <c r="H13" s="43">
        <f>SUM(H9:H12)</f>
        <v>6.9999999999999993E-2</v>
      </c>
      <c r="I13" s="43"/>
      <c r="AD13" s="81">
        <v>0.04</v>
      </c>
    </row>
    <row r="14" spans="1:30" ht="35.25" thickBot="1" x14ac:dyDescent="0.5">
      <c r="A14" s="37">
        <v>10</v>
      </c>
      <c r="B14" s="44" t="s">
        <v>73</v>
      </c>
      <c r="C14" s="38" t="s">
        <v>64</v>
      </c>
      <c r="D14" s="199" t="s">
        <v>51</v>
      </c>
      <c r="E14" s="197">
        <v>0.25000000000000006</v>
      </c>
      <c r="F14" s="197">
        <v>0.16150000000000003</v>
      </c>
      <c r="G14" s="34">
        <v>0.01</v>
      </c>
      <c r="H14" s="34">
        <v>5.0000000000000001E-3</v>
      </c>
      <c r="I14" s="34"/>
      <c r="AD14" s="80">
        <v>8.4000000000000005E-2</v>
      </c>
    </row>
    <row r="15" spans="1:30" ht="35.25" thickBot="1" x14ac:dyDescent="0.5">
      <c r="A15" s="37">
        <v>11</v>
      </c>
      <c r="B15" s="44" t="s">
        <v>73</v>
      </c>
      <c r="C15" s="38" t="s">
        <v>64</v>
      </c>
      <c r="D15" s="199"/>
      <c r="E15" s="197"/>
      <c r="F15" s="197"/>
      <c r="G15" s="34">
        <v>0.01</v>
      </c>
      <c r="H15" s="34">
        <v>0</v>
      </c>
      <c r="I15" s="34"/>
      <c r="AD15" s="81">
        <v>6.7000000000000004E-2</v>
      </c>
    </row>
    <row r="16" spans="1:30" ht="35.25" thickBot="1" x14ac:dyDescent="0.5">
      <c r="A16" s="37">
        <v>12</v>
      </c>
      <c r="B16" s="44" t="s">
        <v>73</v>
      </c>
      <c r="C16" s="38" t="s">
        <v>64</v>
      </c>
      <c r="D16" s="199"/>
      <c r="E16" s="197"/>
      <c r="F16" s="197"/>
      <c r="G16" s="34">
        <v>3.0000000000000002E-2</v>
      </c>
      <c r="H16" s="34">
        <v>0.03</v>
      </c>
      <c r="I16" s="34"/>
      <c r="AD16" s="80">
        <v>0.19500000000000001</v>
      </c>
    </row>
    <row r="17" spans="1:9" x14ac:dyDescent="0.35">
      <c r="A17" s="37">
        <v>13</v>
      </c>
      <c r="B17" s="44" t="s">
        <v>63</v>
      </c>
      <c r="C17" s="38" t="s">
        <v>64</v>
      </c>
      <c r="D17" s="199"/>
      <c r="E17" s="197"/>
      <c r="F17" s="197"/>
      <c r="G17" s="34">
        <v>0.03</v>
      </c>
      <c r="H17" s="34">
        <v>0.02</v>
      </c>
      <c r="I17" s="34"/>
    </row>
    <row r="18" spans="1:9" x14ac:dyDescent="0.35">
      <c r="A18" s="37">
        <v>14</v>
      </c>
      <c r="B18" s="44" t="s">
        <v>63</v>
      </c>
      <c r="C18" s="38" t="s">
        <v>64</v>
      </c>
      <c r="D18" s="199"/>
      <c r="E18" s="197"/>
      <c r="F18" s="197"/>
      <c r="G18" s="34">
        <v>0.03</v>
      </c>
      <c r="H18" s="34">
        <v>2.5000000000000001E-2</v>
      </c>
      <c r="I18" s="34"/>
    </row>
    <row r="19" spans="1:9" x14ac:dyDescent="0.35">
      <c r="A19" s="37">
        <v>15</v>
      </c>
      <c r="B19" s="44" t="s">
        <v>63</v>
      </c>
      <c r="C19" s="38" t="s">
        <v>64</v>
      </c>
      <c r="D19" s="199"/>
      <c r="E19" s="197"/>
      <c r="F19" s="197"/>
      <c r="G19" s="34">
        <v>0.03</v>
      </c>
      <c r="H19" s="34">
        <v>0</v>
      </c>
      <c r="I19" s="34"/>
    </row>
    <row r="20" spans="1:9" x14ac:dyDescent="0.35">
      <c r="A20" s="37">
        <v>16</v>
      </c>
      <c r="B20" s="44" t="s">
        <v>63</v>
      </c>
      <c r="C20" s="38" t="s">
        <v>64</v>
      </c>
      <c r="D20" s="199"/>
      <c r="E20" s="197"/>
      <c r="F20" s="197"/>
      <c r="G20" s="34">
        <v>0.02</v>
      </c>
      <c r="H20" s="34">
        <v>1.4999999999999999E-2</v>
      </c>
      <c r="I20" s="34"/>
    </row>
    <row r="21" spans="1:9" x14ac:dyDescent="0.35">
      <c r="A21" s="37">
        <v>17</v>
      </c>
      <c r="B21" s="44" t="s">
        <v>63</v>
      </c>
      <c r="C21" s="38" t="s">
        <v>61</v>
      </c>
      <c r="D21" s="199"/>
      <c r="E21" s="197"/>
      <c r="F21" s="197"/>
      <c r="G21" s="34">
        <v>0.01</v>
      </c>
      <c r="H21" s="34">
        <v>2.5000000000000001E-3</v>
      </c>
      <c r="I21" s="34"/>
    </row>
    <row r="22" spans="1:9" ht="36" x14ac:dyDescent="0.35">
      <c r="A22" s="37">
        <v>18</v>
      </c>
      <c r="B22" s="44" t="s">
        <v>41</v>
      </c>
      <c r="C22" s="45" t="s">
        <v>8</v>
      </c>
      <c r="D22" s="199"/>
      <c r="E22" s="197"/>
      <c r="F22" s="197"/>
      <c r="G22" s="34">
        <v>0.01</v>
      </c>
      <c r="H22" s="34">
        <v>6.0000000000000001E-3</v>
      </c>
      <c r="I22" s="34"/>
    </row>
    <row r="23" spans="1:9" ht="36" x14ac:dyDescent="0.35">
      <c r="A23" s="37">
        <v>19</v>
      </c>
      <c r="B23" s="44" t="s">
        <v>52</v>
      </c>
      <c r="C23" s="45" t="s">
        <v>39</v>
      </c>
      <c r="D23" s="199"/>
      <c r="E23" s="197"/>
      <c r="F23" s="197"/>
      <c r="G23" s="34">
        <v>4.0000000000000008E-2</v>
      </c>
      <c r="H23" s="34">
        <v>2.8000000000000001E-2</v>
      </c>
      <c r="I23" s="34"/>
    </row>
    <row r="24" spans="1:9" ht="54" x14ac:dyDescent="0.35">
      <c r="A24" s="37">
        <v>20</v>
      </c>
      <c r="B24" s="44" t="s">
        <v>52</v>
      </c>
      <c r="C24" s="45" t="s">
        <v>217</v>
      </c>
      <c r="D24" s="199"/>
      <c r="E24" s="197"/>
      <c r="F24" s="197"/>
      <c r="G24" s="34">
        <v>0.01</v>
      </c>
      <c r="H24" s="34">
        <v>0.01</v>
      </c>
      <c r="I24" s="34"/>
    </row>
    <row r="25" spans="1:9" ht="36" x14ac:dyDescent="0.35">
      <c r="A25" s="37">
        <v>21</v>
      </c>
      <c r="B25" s="44" t="s">
        <v>52</v>
      </c>
      <c r="C25" s="45" t="s">
        <v>39</v>
      </c>
      <c r="D25" s="199"/>
      <c r="E25" s="197"/>
      <c r="F25" s="197"/>
      <c r="G25" s="34">
        <v>0.01</v>
      </c>
      <c r="H25" s="34">
        <v>0.01</v>
      </c>
      <c r="I25" s="34"/>
    </row>
    <row r="26" spans="1:9" ht="36" x14ac:dyDescent="0.35">
      <c r="A26" s="37">
        <v>22</v>
      </c>
      <c r="B26" s="44" t="s">
        <v>52</v>
      </c>
      <c r="C26" s="45" t="s">
        <v>39</v>
      </c>
      <c r="D26" s="199"/>
      <c r="E26" s="197"/>
      <c r="F26" s="197"/>
      <c r="G26" s="34">
        <v>0.01</v>
      </c>
      <c r="H26" s="34">
        <v>0.01</v>
      </c>
      <c r="I26" s="34"/>
    </row>
    <row r="27" spans="1:9" x14ac:dyDescent="0.35">
      <c r="B27" s="44"/>
      <c r="C27" s="45"/>
      <c r="E27" s="34"/>
      <c r="F27" s="34"/>
      <c r="G27" s="43">
        <f>SUM(G14:G26)</f>
        <v>0.25000000000000006</v>
      </c>
      <c r="H27" s="43">
        <f>SUM(H14:H26)</f>
        <v>0.16150000000000003</v>
      </c>
      <c r="I27" s="43"/>
    </row>
    <row r="28" spans="1:9" ht="36" x14ac:dyDescent="0.35">
      <c r="A28" s="37">
        <v>23</v>
      </c>
      <c r="B28" s="44" t="s">
        <v>45</v>
      </c>
      <c r="C28" s="45" t="s">
        <v>8</v>
      </c>
      <c r="D28" s="199" t="s">
        <v>44</v>
      </c>
      <c r="E28" s="197">
        <v>0.05</v>
      </c>
      <c r="F28" s="197">
        <v>0.04</v>
      </c>
      <c r="G28" s="34">
        <v>2.5000000000000001E-2</v>
      </c>
      <c r="H28" s="34">
        <v>2.5000000000000001E-2</v>
      </c>
      <c r="I28" s="34"/>
    </row>
    <row r="29" spans="1:9" ht="36" x14ac:dyDescent="0.35">
      <c r="A29" s="37">
        <v>24</v>
      </c>
      <c r="B29" s="44" t="s">
        <v>45</v>
      </c>
      <c r="C29" s="38" t="s">
        <v>42</v>
      </c>
      <c r="D29" s="199"/>
      <c r="E29" s="197"/>
      <c r="F29" s="197"/>
      <c r="G29" s="34">
        <v>2.5000000000000001E-2</v>
      </c>
      <c r="H29" s="34">
        <v>1.4999999999999999E-2</v>
      </c>
      <c r="I29" s="34"/>
    </row>
    <row r="30" spans="1:9" x14ac:dyDescent="0.35">
      <c r="B30" s="44"/>
      <c r="E30" s="34"/>
      <c r="F30" s="34"/>
      <c r="G30" s="43">
        <f>SUM(G28:G29)</f>
        <v>0.05</v>
      </c>
      <c r="H30" s="43">
        <f>SUM(H28:H29)</f>
        <v>0.04</v>
      </c>
      <c r="I30" s="43"/>
    </row>
    <row r="31" spans="1:9" ht="36" x14ac:dyDescent="0.35">
      <c r="A31" s="37">
        <v>25</v>
      </c>
      <c r="B31" s="44" t="s">
        <v>41</v>
      </c>
      <c r="C31" s="38" t="s">
        <v>39</v>
      </c>
      <c r="D31" s="200" t="s">
        <v>32</v>
      </c>
      <c r="E31" s="197">
        <v>0.1</v>
      </c>
      <c r="F31" s="197">
        <v>8.4000000000000005E-2</v>
      </c>
      <c r="G31" s="34">
        <v>0.01</v>
      </c>
      <c r="H31" s="34">
        <v>0.01</v>
      </c>
      <c r="I31" s="34"/>
    </row>
    <row r="32" spans="1:9" x14ac:dyDescent="0.35">
      <c r="A32" s="37">
        <v>26</v>
      </c>
      <c r="B32" s="44" t="s">
        <v>33</v>
      </c>
      <c r="C32" s="38" t="s">
        <v>30</v>
      </c>
      <c r="D32" s="200"/>
      <c r="E32" s="197"/>
      <c r="F32" s="197"/>
      <c r="G32" s="34">
        <v>0.02</v>
      </c>
      <c r="H32" s="34">
        <v>1.2E-2</v>
      </c>
      <c r="I32" s="34"/>
    </row>
    <row r="33" spans="1:9" x14ac:dyDescent="0.35">
      <c r="A33" s="37">
        <v>27</v>
      </c>
      <c r="B33" s="44" t="s">
        <v>33</v>
      </c>
      <c r="C33" s="38" t="s">
        <v>30</v>
      </c>
      <c r="D33" s="200"/>
      <c r="E33" s="197"/>
      <c r="F33" s="197"/>
      <c r="G33" s="34">
        <v>0.02</v>
      </c>
      <c r="H33" s="34">
        <v>1.2E-2</v>
      </c>
      <c r="I33" s="34"/>
    </row>
    <row r="34" spans="1:9" x14ac:dyDescent="0.35">
      <c r="A34" s="37">
        <v>28</v>
      </c>
      <c r="B34" s="44" t="s">
        <v>33</v>
      </c>
      <c r="C34" s="38" t="s">
        <v>30</v>
      </c>
      <c r="D34" s="200"/>
      <c r="E34" s="197"/>
      <c r="F34" s="197"/>
      <c r="G34" s="34">
        <v>0.01</v>
      </c>
      <c r="H34" s="34">
        <v>0.01</v>
      </c>
      <c r="I34" s="34"/>
    </row>
    <row r="35" spans="1:9" x14ac:dyDescent="0.35">
      <c r="A35" s="37">
        <v>29</v>
      </c>
      <c r="B35" s="44" t="s">
        <v>33</v>
      </c>
      <c r="C35" s="38" t="s">
        <v>30</v>
      </c>
      <c r="D35" s="200"/>
      <c r="E35" s="197"/>
      <c r="F35" s="197"/>
      <c r="G35" s="34">
        <v>0.01</v>
      </c>
      <c r="H35" s="34">
        <v>0.01</v>
      </c>
      <c r="I35" s="34"/>
    </row>
    <row r="36" spans="1:9" x14ac:dyDescent="0.35">
      <c r="A36" s="37">
        <v>30</v>
      </c>
      <c r="B36" s="44" t="s">
        <v>33</v>
      </c>
      <c r="C36" s="38" t="s">
        <v>30</v>
      </c>
      <c r="D36" s="200"/>
      <c r="E36" s="197"/>
      <c r="F36" s="197"/>
      <c r="G36" s="34">
        <v>3.0000000000000002E-2</v>
      </c>
      <c r="H36" s="34">
        <v>0.03</v>
      </c>
      <c r="I36" s="34"/>
    </row>
    <row r="37" spans="1:9" x14ac:dyDescent="0.35">
      <c r="B37" s="44"/>
      <c r="E37" s="35"/>
      <c r="F37" s="35"/>
      <c r="G37" s="43">
        <f>SUM(G31:G36)</f>
        <v>0.1</v>
      </c>
      <c r="H37" s="43">
        <f>SUM(H31:H36)</f>
        <v>8.4000000000000005E-2</v>
      </c>
      <c r="I37" s="43"/>
    </row>
    <row r="38" spans="1:9" ht="109.5" x14ac:dyDescent="0.35">
      <c r="A38" s="37">
        <v>31</v>
      </c>
      <c r="B38" s="44" t="s">
        <v>25</v>
      </c>
      <c r="C38" s="46" t="s">
        <v>27</v>
      </c>
      <c r="D38" s="200" t="s">
        <v>24</v>
      </c>
      <c r="E38" s="197">
        <v>0.1</v>
      </c>
      <c r="F38" s="197">
        <v>6.7000000000000004E-2</v>
      </c>
      <c r="G38" s="34">
        <v>0.05</v>
      </c>
      <c r="H38" s="34">
        <v>2.5000000000000001E-2</v>
      </c>
      <c r="I38" s="34"/>
    </row>
    <row r="39" spans="1:9" ht="37.5" x14ac:dyDescent="0.35">
      <c r="A39" s="37">
        <v>32</v>
      </c>
      <c r="B39" s="44" t="s">
        <v>25</v>
      </c>
      <c r="C39" s="46" t="s">
        <v>218</v>
      </c>
      <c r="D39" s="200"/>
      <c r="E39" s="197"/>
      <c r="F39" s="197"/>
      <c r="G39" s="34">
        <v>0.05</v>
      </c>
      <c r="H39" s="34">
        <v>4.2000000000000003E-2</v>
      </c>
      <c r="I39" s="34"/>
    </row>
    <row r="40" spans="1:9" x14ac:dyDescent="0.35">
      <c r="B40" s="44"/>
      <c r="E40" s="35"/>
      <c r="F40" s="35"/>
      <c r="G40" s="42">
        <f>SUM(G38:G39)</f>
        <v>0.1</v>
      </c>
      <c r="H40" s="42">
        <f>SUM(H38:H39)</f>
        <v>6.7000000000000004E-2</v>
      </c>
      <c r="I40" s="42"/>
    </row>
    <row r="41" spans="1:9" x14ac:dyDescent="0.35">
      <c r="A41" s="37">
        <v>33</v>
      </c>
      <c r="B41" s="44" t="s">
        <v>5</v>
      </c>
      <c r="C41" s="38" t="s">
        <v>19</v>
      </c>
      <c r="D41" s="199" t="s">
        <v>5</v>
      </c>
      <c r="E41" s="197">
        <v>0.25</v>
      </c>
      <c r="F41" s="197">
        <v>0.19500000000000001</v>
      </c>
      <c r="G41" s="34">
        <v>0.02</v>
      </c>
      <c r="H41" s="34">
        <v>0.02</v>
      </c>
      <c r="I41" s="34"/>
    </row>
    <row r="42" spans="1:9" x14ac:dyDescent="0.35">
      <c r="A42" s="37">
        <v>34</v>
      </c>
      <c r="B42" s="44" t="s">
        <v>5</v>
      </c>
      <c r="C42" s="38" t="s">
        <v>8</v>
      </c>
      <c r="D42" s="199"/>
      <c r="E42" s="197"/>
      <c r="F42" s="197"/>
      <c r="G42" s="34">
        <v>0.04</v>
      </c>
      <c r="H42" s="34">
        <v>2.5000000000000001E-2</v>
      </c>
      <c r="I42" s="34"/>
    </row>
    <row r="43" spans="1:9" x14ac:dyDescent="0.35">
      <c r="A43" s="37">
        <v>35</v>
      </c>
      <c r="B43" s="44" t="s">
        <v>5</v>
      </c>
      <c r="C43" s="38" t="s">
        <v>219</v>
      </c>
      <c r="D43" s="199"/>
      <c r="E43" s="197"/>
      <c r="F43" s="197"/>
      <c r="G43" s="34">
        <v>0.03</v>
      </c>
      <c r="H43" s="34">
        <v>0.02</v>
      </c>
      <c r="I43" s="34"/>
    </row>
    <row r="44" spans="1:9" x14ac:dyDescent="0.35">
      <c r="A44" s="37">
        <v>36</v>
      </c>
      <c r="B44" s="44" t="s">
        <v>5</v>
      </c>
      <c r="C44" s="38" t="s">
        <v>64</v>
      </c>
      <c r="D44" s="199"/>
      <c r="E44" s="197"/>
      <c r="F44" s="197"/>
      <c r="G44" s="34">
        <v>0.04</v>
      </c>
      <c r="H44" s="34">
        <v>0.04</v>
      </c>
      <c r="I44" s="34"/>
    </row>
    <row r="45" spans="1:9" x14ac:dyDescent="0.35">
      <c r="A45" s="37">
        <v>37</v>
      </c>
      <c r="B45" s="44" t="s">
        <v>5</v>
      </c>
      <c r="C45" s="38" t="s">
        <v>8</v>
      </c>
      <c r="D45" s="199"/>
      <c r="E45" s="197"/>
      <c r="F45" s="197"/>
      <c r="G45" s="34">
        <v>0.05</v>
      </c>
      <c r="H45" s="34">
        <v>0.05</v>
      </c>
      <c r="I45" s="34"/>
    </row>
    <row r="46" spans="1:9" ht="55.5" x14ac:dyDescent="0.35">
      <c r="A46" s="37">
        <v>38</v>
      </c>
      <c r="B46" s="44" t="s">
        <v>5</v>
      </c>
      <c r="C46" s="46" t="s">
        <v>6</v>
      </c>
      <c r="D46" s="199"/>
      <c r="E46" s="197"/>
      <c r="F46" s="197"/>
      <c r="G46" s="34">
        <v>0.04</v>
      </c>
      <c r="H46" s="34">
        <v>2.5000000000000001E-2</v>
      </c>
      <c r="I46" s="34"/>
    </row>
    <row r="47" spans="1:9" x14ac:dyDescent="0.35">
      <c r="A47" s="37">
        <v>39</v>
      </c>
      <c r="B47" s="44" t="s">
        <v>5</v>
      </c>
      <c r="C47" s="38" t="s">
        <v>30</v>
      </c>
      <c r="D47" s="199"/>
      <c r="E47" s="197"/>
      <c r="F47" s="197"/>
      <c r="G47" s="34">
        <v>3.0000000000000002E-2</v>
      </c>
      <c r="H47" s="34">
        <v>1.4999999999999999E-2</v>
      </c>
      <c r="I47" s="34"/>
    </row>
    <row r="48" spans="1:9" x14ac:dyDescent="0.35">
      <c r="E48" s="34"/>
      <c r="F48" s="34"/>
      <c r="G48" s="42">
        <f>SUM(G41:G47)</f>
        <v>0.25</v>
      </c>
      <c r="H48" s="42">
        <f>SUM(H41:H47)</f>
        <v>0.19500000000000001</v>
      </c>
      <c r="I48" s="42"/>
    </row>
    <row r="49" spans="1:9" x14ac:dyDescent="0.35">
      <c r="A49" s="47" t="s">
        <v>2</v>
      </c>
      <c r="E49" s="34">
        <f>SUM(E3:E47)</f>
        <v>1</v>
      </c>
      <c r="F49" s="34">
        <f>SUM(F3:F47)</f>
        <v>0.7137</v>
      </c>
      <c r="G49" s="34" t="s">
        <v>16</v>
      </c>
      <c r="H49" s="34" t="s">
        <v>16</v>
      </c>
      <c r="I49" s="34"/>
    </row>
    <row r="50" spans="1:9" x14ac:dyDescent="0.35">
      <c r="G50" s="34" t="s">
        <v>16</v>
      </c>
      <c r="H50" s="34" t="s">
        <v>16</v>
      </c>
      <c r="I50" s="34"/>
    </row>
  </sheetData>
  <mergeCells count="22">
    <mergeCell ref="D3:D7"/>
    <mergeCell ref="D9:D12"/>
    <mergeCell ref="E3:E7"/>
    <mergeCell ref="F3:F7"/>
    <mergeCell ref="E9:E12"/>
    <mergeCell ref="F9:F12"/>
    <mergeCell ref="E41:E47"/>
    <mergeCell ref="F41:F47"/>
    <mergeCell ref="E14:E26"/>
    <mergeCell ref="F14:F26"/>
    <mergeCell ref="A1:H1"/>
    <mergeCell ref="E31:E36"/>
    <mergeCell ref="F31:F36"/>
    <mergeCell ref="E38:E39"/>
    <mergeCell ref="F38:F39"/>
    <mergeCell ref="E28:E29"/>
    <mergeCell ref="F28:F29"/>
    <mergeCell ref="D14:D26"/>
    <mergeCell ref="D28:D29"/>
    <mergeCell ref="D31:D36"/>
    <mergeCell ref="D38:D39"/>
    <mergeCell ref="D41:D4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
  <sheetViews>
    <sheetView zoomScale="80" zoomScaleNormal="80" workbookViewId="0">
      <selection activeCell="Q6" sqref="Q6"/>
    </sheetView>
  </sheetViews>
  <sheetFormatPr baseColWidth="10" defaultRowHeight="15" x14ac:dyDescent="0.25"/>
  <cols>
    <col min="1" max="1" width="25.28515625" customWidth="1"/>
    <col min="2" max="2" width="24.28515625" customWidth="1"/>
    <col min="4" max="5" width="13" bestFit="1" customWidth="1"/>
  </cols>
  <sheetData>
    <row r="1" spans="1:5" ht="15.75" x14ac:dyDescent="0.25">
      <c r="A1" s="56" t="s">
        <v>87</v>
      </c>
      <c r="B1" s="11">
        <v>0.15000000000000002</v>
      </c>
      <c r="C1" s="11"/>
      <c r="D1" s="11">
        <v>9.6200000000000008E-2</v>
      </c>
    </row>
    <row r="2" spans="1:5" ht="15.75" x14ac:dyDescent="0.25">
      <c r="A2" s="56" t="s">
        <v>77</v>
      </c>
      <c r="B2" s="11">
        <v>9.9999999999999992E-2</v>
      </c>
      <c r="C2" s="11"/>
      <c r="D2" s="11">
        <v>6.9999999999999993E-2</v>
      </c>
    </row>
    <row r="3" spans="1:5" ht="15.75" x14ac:dyDescent="0.25">
      <c r="A3" s="56" t="s">
        <v>51</v>
      </c>
      <c r="B3" s="11">
        <v>0.25000000000000006</v>
      </c>
      <c r="C3" s="11"/>
      <c r="D3" s="11">
        <v>0.16150000000000003</v>
      </c>
    </row>
    <row r="4" spans="1:5" ht="15.75" x14ac:dyDescent="0.25">
      <c r="A4" s="56" t="s">
        <v>44</v>
      </c>
      <c r="B4" s="11">
        <v>0.05</v>
      </c>
      <c r="C4" s="11"/>
      <c r="D4" s="11">
        <v>0.04</v>
      </c>
    </row>
    <row r="5" spans="1:5" ht="15.75" x14ac:dyDescent="0.25">
      <c r="A5" s="56" t="s">
        <v>32</v>
      </c>
      <c r="B5" s="11">
        <v>0.1</v>
      </c>
      <c r="C5" s="11"/>
      <c r="D5" s="11">
        <v>8.4000000000000005E-2</v>
      </c>
    </row>
    <row r="6" spans="1:5" ht="15.75" x14ac:dyDescent="0.25">
      <c r="A6" s="56" t="s">
        <v>24</v>
      </c>
      <c r="B6" s="11">
        <v>0.1</v>
      </c>
      <c r="C6" s="11"/>
      <c r="D6" s="11">
        <v>6.7000000000000004E-2</v>
      </c>
    </row>
    <row r="7" spans="1:5" ht="15.75" x14ac:dyDescent="0.25">
      <c r="A7" s="56" t="s">
        <v>5</v>
      </c>
      <c r="B7" s="11">
        <v>0.25</v>
      </c>
      <c r="C7" s="11"/>
      <c r="D7" s="11">
        <v>0.20499999999999999</v>
      </c>
    </row>
    <row r="8" spans="1:5" x14ac:dyDescent="0.25">
      <c r="B8" s="11">
        <f>SUM(B1:B7)</f>
        <v>1</v>
      </c>
      <c r="C8" s="11"/>
      <c r="D8" s="11">
        <f>SUM(D1:D7)</f>
        <v>0.72370000000000001</v>
      </c>
    </row>
    <row r="9" spans="1:5" ht="15.75" thickBot="1" x14ac:dyDescent="0.3"/>
    <row r="10" spans="1:5" ht="23.25" thickBot="1" x14ac:dyDescent="0.3">
      <c r="B10" s="64" t="s">
        <v>225</v>
      </c>
      <c r="C10" s="64" t="s">
        <v>224</v>
      </c>
      <c r="D10" s="64" t="s">
        <v>226</v>
      </c>
      <c r="E10" s="64" t="s">
        <v>227</v>
      </c>
    </row>
    <row r="11" spans="1:5" ht="16.5" thickTop="1" thickBot="1" x14ac:dyDescent="0.3">
      <c r="B11" s="66" t="s">
        <v>87</v>
      </c>
      <c r="C11" s="65">
        <v>5</v>
      </c>
      <c r="D11" s="67">
        <v>0.15</v>
      </c>
      <c r="E11" s="67">
        <v>9.6199999999999994E-2</v>
      </c>
    </row>
    <row r="12" spans="1:5" ht="24" thickBot="1" x14ac:dyDescent="0.3">
      <c r="B12" s="69" t="s">
        <v>77</v>
      </c>
      <c r="C12" s="68">
        <v>4</v>
      </c>
      <c r="D12" s="70">
        <v>0.1</v>
      </c>
      <c r="E12" s="70">
        <v>7.0000000000000007E-2</v>
      </c>
    </row>
    <row r="13" spans="1:5" ht="24" thickBot="1" x14ac:dyDescent="0.3">
      <c r="B13" s="72" t="s">
        <v>51</v>
      </c>
      <c r="C13" s="71">
        <v>13</v>
      </c>
      <c r="D13" s="73">
        <v>0.25</v>
      </c>
      <c r="E13" s="73">
        <v>0.1615</v>
      </c>
    </row>
    <row r="14" spans="1:5" ht="15.75" thickBot="1" x14ac:dyDescent="0.3">
      <c r="B14" s="69" t="s">
        <v>44</v>
      </c>
      <c r="C14" s="68">
        <v>2</v>
      </c>
      <c r="D14" s="70">
        <v>0.05</v>
      </c>
      <c r="E14" s="70">
        <v>0.04</v>
      </c>
    </row>
    <row r="15" spans="1:5" ht="15.75" thickBot="1" x14ac:dyDescent="0.3">
      <c r="B15" s="72" t="s">
        <v>32</v>
      </c>
      <c r="C15" s="71">
        <v>6</v>
      </c>
      <c r="D15" s="73">
        <v>0.1</v>
      </c>
      <c r="E15" s="73">
        <v>8.4000000000000005E-2</v>
      </c>
    </row>
    <row r="16" spans="1:5" ht="24" thickBot="1" x14ac:dyDescent="0.3">
      <c r="B16" s="69" t="s">
        <v>24</v>
      </c>
      <c r="C16" s="68">
        <v>2</v>
      </c>
      <c r="D16" s="70">
        <v>0.1</v>
      </c>
      <c r="E16" s="70">
        <v>6.7000000000000004E-2</v>
      </c>
    </row>
    <row r="17" spans="1:5" ht="15.75" thickBot="1" x14ac:dyDescent="0.3">
      <c r="B17" s="72" t="s">
        <v>5</v>
      </c>
      <c r="C17" s="71">
        <v>7</v>
      </c>
      <c r="D17" s="73">
        <v>0.25</v>
      </c>
      <c r="E17" s="73">
        <v>0.20499999999999999</v>
      </c>
    </row>
    <row r="18" spans="1:5" x14ac:dyDescent="0.25">
      <c r="A18">
        <f>SUM(C11:C17)</f>
        <v>39</v>
      </c>
      <c r="B18">
        <f t="shared" ref="B18:E18" si="0">SUM(B11:B17)</f>
        <v>0</v>
      </c>
      <c r="D18" s="74">
        <f t="shared" si="0"/>
        <v>1</v>
      </c>
      <c r="E18" s="74">
        <f t="shared" si="0"/>
        <v>0.7236999999999999</v>
      </c>
    </row>
    <row r="21" spans="1:5" ht="15.75" thickBot="1" x14ac:dyDescent="0.3"/>
    <row r="22" spans="1:5" ht="35.25" thickBot="1" x14ac:dyDescent="0.5">
      <c r="E22" s="75">
        <v>26.5</v>
      </c>
    </row>
    <row r="23" spans="1:5" ht="36" thickTop="1" thickBot="1" x14ac:dyDescent="0.5">
      <c r="E23" s="76">
        <v>64.5</v>
      </c>
    </row>
    <row r="24" spans="1:5" ht="35.25" thickBot="1" x14ac:dyDescent="0.5">
      <c r="E24" s="77">
        <v>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Seguimientos </vt:lpstr>
      <vt:lpstr>Hoja3</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 ROA</dc:creator>
  <cp:lastModifiedBy>Diana Castro</cp:lastModifiedBy>
  <dcterms:created xsi:type="dcterms:W3CDTF">2020-07-30T22:56:43Z</dcterms:created>
  <dcterms:modified xsi:type="dcterms:W3CDTF">2021-03-04T13:04:21Z</dcterms:modified>
</cp:coreProperties>
</file>