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mc:AlternateContent xmlns:mc="http://schemas.openxmlformats.org/markup-compatibility/2006">
    <mc:Choice Requires="x15">
      <x15ac:absPath xmlns:x15ac="http://schemas.microsoft.com/office/spreadsheetml/2010/11/ac" url="Q:\OCI 2019\3. Trabajos de Acompañamiento y Asesoramiento\1. Seguimiento PM Interno\"/>
    </mc:Choice>
  </mc:AlternateContent>
  <xr:revisionPtr revIDLastSave="0" documentId="13_ncr:1_{D0C3181F-485B-4E35-BF03-00D71FCB4EC6}" xr6:coauthVersionLast="36" xr6:coauthVersionMax="36" xr10:uidLastSave="{00000000-0000-0000-0000-000000000000}"/>
  <bookViews>
    <workbookView xWindow="0" yWindow="0" windowWidth="28800" windowHeight="12435" xr2:uid="{00000000-000D-0000-FFFF-FFFF00000000}"/>
  </bookViews>
  <sheets>
    <sheet name="FINAL" sheetId="1" r:id="rId1"/>
    <sheet name="RESUMEN" sheetId="5" r:id="rId2"/>
    <sheet name="INFORMES ENVIADOS" sheetId="4" state="hidden" r:id="rId3"/>
  </sheets>
  <externalReferences>
    <externalReference r:id="rId4"/>
    <externalReference r:id="rId5"/>
    <externalReference r:id="rId6"/>
    <externalReference r:id="rId7"/>
    <externalReference r:id="rId8"/>
  </externalReferences>
  <definedNames>
    <definedName name="_1_SE" localSheetId="0">#REF!</definedName>
    <definedName name="_1_SE" localSheetId="2">#REF!</definedName>
    <definedName name="_1_SE">#REF!</definedName>
    <definedName name="_xlnm._FilterDatabase" localSheetId="0" hidden="1">FINAL!$A$4:$XEY$104</definedName>
    <definedName name="A" localSheetId="0">#REF!</definedName>
    <definedName name="A" localSheetId="2">#REF!</definedName>
    <definedName name="A">#REF!</definedName>
    <definedName name="AA" localSheetId="0">#REF!</definedName>
    <definedName name="AA" localSheetId="2">#REF!</definedName>
    <definedName name="AA">#REF!</definedName>
    <definedName name="accion" localSheetId="0">#REF!</definedName>
    <definedName name="accion" localSheetId="2">#REF!</definedName>
    <definedName name="accion">#REF!</definedName>
    <definedName name="ACCIONES" localSheetId="0">#REF!</definedName>
    <definedName name="ACCIONES" localSheetId="2">#REF!</definedName>
    <definedName name="ACCIONES">#REF!</definedName>
    <definedName name="ACTIVIDADES_DE_GESTION_Y_CONTROL" localSheetId="0">#REF!</definedName>
    <definedName name="ACTIVIDADES_DE_GESTION_Y_CONTROL" localSheetId="2">#REF!</definedName>
    <definedName name="ACTIVIDADES_DE_GESTION_Y_CONTROL">#REF!</definedName>
    <definedName name="AGENTE" localSheetId="0">#REF!</definedName>
    <definedName name="AGENTE" localSheetId="2">#REF!</definedName>
    <definedName name="AGENTE">#REF!</definedName>
    <definedName name="AREA_IMPACTO" localSheetId="0">#REF!</definedName>
    <definedName name="AREA_IMPACTO" localSheetId="2">#REF!</definedName>
    <definedName name="AREA_IMPACTO">#REF!</definedName>
    <definedName name="AREAS_IMPACTO" localSheetId="0">#REF!</definedName>
    <definedName name="AREAS_IMPACTO" localSheetId="2">#REF!</definedName>
    <definedName name="AREAS_IMPACTO">#REF!</definedName>
    <definedName name="ASUNTOS_TECNICOS" localSheetId="0">#REF!</definedName>
    <definedName name="ASUNTOS_TECNICOS" localSheetId="2">#REF!</definedName>
    <definedName name="ASUNTOS_TECNICOS">#REF!</definedName>
    <definedName name="ASUNTOS_TECNOLOGICOS" localSheetId="0">#REF!</definedName>
    <definedName name="ASUNTOS_TECNOLOGICOS" localSheetId="2">#REF!</definedName>
    <definedName name="ASUNTOS_TECNOLOGICOS">#REF!</definedName>
    <definedName name="B" localSheetId="0">#REF!</definedName>
    <definedName name="B" localSheetId="2">#REF!</definedName>
    <definedName name="B">#REF!</definedName>
    <definedName name="BASE_DE_ACTIVOS_Y_RECURSOS_DE_LA_ORGANIZACIÓN" localSheetId="0">#REF!</definedName>
    <definedName name="BASE_DE_ACTIVOS_Y_RECURSOS_DE_LA_ORGANIZACIÓN" localSheetId="2">#REF!</definedName>
    <definedName name="BASE_DE_ACTIVOS_Y_RECURSOS_DE_LA_ORGANIZACIÓN">#REF!</definedName>
    <definedName name="CALIF">'[1]BASE OCULTAR'!$C$6:$D$107</definedName>
    <definedName name="CALIFICACION" localSheetId="0">#REF!</definedName>
    <definedName name="CALIFICACION" localSheetId="2">#REF!</definedName>
    <definedName name="CALIFICACION">#REF!</definedName>
    <definedName name="CANAL_DE_DISTRIBUCION">[2]DATOS!$C$16:$C$27</definedName>
    <definedName name="CAUSA" localSheetId="0">#REF!</definedName>
    <definedName name="CAUSA" localSheetId="2">#REF!</definedName>
    <definedName name="CAUSA">#REF!</definedName>
    <definedName name="CAUSAS">[3]CAUSAS!$C$6:$O$11</definedName>
    <definedName name="CAUSASDERIESGO" localSheetId="0">#REF!</definedName>
    <definedName name="CAUSASDERIESGO" localSheetId="2">#REF!</definedName>
    <definedName name="CAUSASDERIESGO">#REF!</definedName>
    <definedName name="CAUSASDERIESGO1" localSheetId="0">#REF!</definedName>
    <definedName name="CAUSASDERIESGO1" localSheetId="2">#REF!</definedName>
    <definedName name="CAUSASDERIESGO1">#REF!</definedName>
    <definedName name="CIRCUNSTANCIAS_ECONOMICAS_Y_DE_MERCADO" localSheetId="0">#REF!</definedName>
    <definedName name="CIRCUNSTANCIAS_ECONOMICAS_Y_DE_MERCADO" localSheetId="2">#REF!</definedName>
    <definedName name="CIRCUNSTANCIAS_ECONOMICAS_Y_DE_MERCADO">#REF!</definedName>
    <definedName name="CIRCUNSTANCIAS_ECONOMICAS_Y_DEL_ESTADO" localSheetId="0">#REF!</definedName>
    <definedName name="CIRCUNSTANCIAS_ECONOMICAS_Y_DEL_ESTADO" localSheetId="2">#REF!</definedName>
    <definedName name="CIRCUNSTANCIAS_ECONOMICAS_Y_DEL_ESTADO">#REF!</definedName>
    <definedName name="CIRCUNSTANCIAS_POLITICAS_Y_LEGISLATIVAS" localSheetId="0">#REF!</definedName>
    <definedName name="CIRCUNSTANCIAS_POLITICAS_Y_LEGISLATIVAS" localSheetId="2">#REF!</definedName>
    <definedName name="CIRCUNSTANCIAS_POLITICAS_Y_LEGISLATIVAS">#REF!</definedName>
    <definedName name="CIRCUNSTANCIAS_POLITICAS_Y_LEGISSLATIVAS" localSheetId="0">#REF!</definedName>
    <definedName name="CIRCUNSTANCIAS_POLITICAS_Y_LEGISSLATIVAS" localSheetId="2">#REF!</definedName>
    <definedName name="CIRCUNSTANCIAS_POLITICAS_Y_LEGISSLATIVAS">#REF!</definedName>
    <definedName name="CLAVE" localSheetId="0">#REF!</definedName>
    <definedName name="CLAVE" localSheetId="2">#REF!</definedName>
    <definedName name="CLAVE">#REF!</definedName>
    <definedName name="CLAVECAUSA">[3]CAUSAS!$C$12:$O$12</definedName>
    <definedName name="CLAVECONT" localSheetId="0">#REF!</definedName>
    <definedName name="CLAVECONT" localSheetId="2">#REF!</definedName>
    <definedName name="CLAVECONT">#REF!</definedName>
    <definedName name="CLAVECONTROL">'[3]NO BORRAR'!$B$41:$B$57</definedName>
    <definedName name="CLAVEOBJ" localSheetId="0">#REF!</definedName>
    <definedName name="CLAVEOBJ" localSheetId="2">#REF!</definedName>
    <definedName name="CLAVEOBJ">#REF!</definedName>
    <definedName name="CLAVEPOL" localSheetId="0">#REF!</definedName>
    <definedName name="CLAVEPOL" localSheetId="2">#REF!</definedName>
    <definedName name="CLAVEPOL">#REF!</definedName>
    <definedName name="CLAVEPOLITICA">'[3]NO BORRAR'!$B$3:$B$17</definedName>
    <definedName name="CLAVEPROC" localSheetId="0">#REF!</definedName>
    <definedName name="CLAVEPROC" localSheetId="2">#REF!</definedName>
    <definedName name="CLAVEPROC">#REF!</definedName>
    <definedName name="CLAVEPROCEDIMIENTO">'[3]NO BORRAR'!$B$22:$B$38</definedName>
    <definedName name="CLAVERIESGO" localSheetId="0">#REF!</definedName>
    <definedName name="CLAVERIESGO" localSheetId="2">#REF!</definedName>
    <definedName name="CLAVERIESGO">#REF!</definedName>
    <definedName name="CLIENTE" localSheetId="0">#REF!</definedName>
    <definedName name="CLIENTE" localSheetId="2">#REF!</definedName>
    <definedName name="CLIENTE">#REF!</definedName>
    <definedName name="CLIENTES" localSheetId="0">#REF!</definedName>
    <definedName name="CLIENTES" localSheetId="2">#REF!</definedName>
    <definedName name="CLIENTES">#REF!</definedName>
    <definedName name="CODIGO" localSheetId="0">#REF!</definedName>
    <definedName name="CODIGO" localSheetId="2">#REF!</definedName>
    <definedName name="CODIGO">#REF!</definedName>
    <definedName name="CODIGO_RIESGO" localSheetId="0">#REF!</definedName>
    <definedName name="CODIGO_RIESGO" localSheetId="2">#REF!</definedName>
    <definedName name="CODIGO_RIESGO">#REF!</definedName>
    <definedName name="CODIGO1" localSheetId="0">#REF!</definedName>
    <definedName name="CODIGO1" localSheetId="2">#REF!</definedName>
    <definedName name="CODIGO1">#REF!</definedName>
    <definedName name="COMPORTAMIENTO_HUMANO" localSheetId="0">#REF!</definedName>
    <definedName name="COMPORTAMIENTO_HUMANO" localSheetId="2">#REF!</definedName>
    <definedName name="COMPORTAMIENTO_HUMANO">#REF!</definedName>
    <definedName name="COMPORTAMIENTO_ORGANIZACIONAL" localSheetId="0">#REF!</definedName>
    <definedName name="COMPORTAMIENTO_ORGANIZACIONAL" localSheetId="2">#REF!</definedName>
    <definedName name="COMPORTAMIENTO_ORGANIZACIONAL">#REF!</definedName>
    <definedName name="CONFLICTOS_SOCIALES" localSheetId="0">#REF!</definedName>
    <definedName name="CONFLICTOS_SOCIALES" localSheetId="2">#REF!</definedName>
    <definedName name="CONFLICTOS_SOCIALES">#REF!</definedName>
    <definedName name="CONTEXTO_ECONOMICO_DE_MERCADO" localSheetId="0">#REF!</definedName>
    <definedName name="CONTEXTO_ECONOMICO_DE_MERCADO" localSheetId="2">#REF!</definedName>
    <definedName name="CONTEXTO_ECONOMICO_DE_MERCADO">#REF!</definedName>
    <definedName name="CONTEXTO_POLITICO" localSheetId="0">#REF!</definedName>
    <definedName name="CONTEXTO_POLITICO" localSheetId="2">#REF!</definedName>
    <definedName name="CONTEXTO_POLITICO">#REF!</definedName>
    <definedName name="CONTROL">'[3]NO BORRAR'!$C$41:$C$53</definedName>
    <definedName name="CONTROLES" localSheetId="0">#REF!</definedName>
    <definedName name="CONTROLES" localSheetId="2">#REF!</definedName>
    <definedName name="CONTROLES">#REF!</definedName>
    <definedName name="COSTO_DE_ACTIVIDADES" localSheetId="0">#REF!</definedName>
    <definedName name="COSTO_DE_ACTIVIDADES" localSheetId="2">#REF!</definedName>
    <definedName name="COSTO_DE_ACTIVIDADES">#REF!</definedName>
    <definedName name="CRONOGRAMA_DE_ACTIVIDADES" localSheetId="0">#REF!</definedName>
    <definedName name="CRONOGRAMA_DE_ACTIVIDADES" localSheetId="2">#REF!</definedName>
    <definedName name="CRONOGRAMA_DE_ACTIVIDADES">#REF!</definedName>
    <definedName name="Cual_serà_el_nombre_del_procedimiento?" localSheetId="0">#REF!</definedName>
    <definedName name="Cual_serà_el_nombre_del_procedimiento?" localSheetId="2">#REF!</definedName>
    <definedName name="Cual_serà_el_nombre_del_procedimiento?">#REF!</definedName>
    <definedName name="DAÑOS_A_ACTIVOS" localSheetId="0">#REF!</definedName>
    <definedName name="DAÑOS_A_ACTIVOS" localSheetId="2">#REF!</definedName>
    <definedName name="DAÑOS_A_ACTIVOS">#REF!</definedName>
    <definedName name="DESEMPEÑO" localSheetId="0">#REF!</definedName>
    <definedName name="DESEMPEÑO" localSheetId="2">#REF!</definedName>
    <definedName name="DESEMPEÑO">#REF!</definedName>
    <definedName name="DIRECCION_ACTIVIDADES_MARITIMAS" localSheetId="0">#REF!</definedName>
    <definedName name="DIRECCION_ACTIVIDADES_MARITIMAS" localSheetId="2">#REF!</definedName>
    <definedName name="DIRECCION_ACTIVIDADES_MARITIMAS">#REF!</definedName>
    <definedName name="EFECTORIESGO1" localSheetId="0">#REF!</definedName>
    <definedName name="EFECTORIESGO1" localSheetId="2">#REF!</definedName>
    <definedName name="EFECTORIESGO1">#REF!</definedName>
    <definedName name="EJECUCION_Y__ADMINISTRACION_DEL_PROCESO" localSheetId="0">#REF!</definedName>
    <definedName name="EJECUCION_Y__ADMINISTRACION_DEL_PROCESO" localSheetId="2">#REF!</definedName>
    <definedName name="EJECUCION_Y__ADMINISTRACION_DEL_PROCESO">#REF!</definedName>
    <definedName name="EJECUCION_Y_ADMINISTRACION_DEL_PROCESO" localSheetId="0">#REF!</definedName>
    <definedName name="EJECUCION_Y_ADMINISTRACION_DEL_PROCESO" localSheetId="2">#REF!</definedName>
    <definedName name="EJECUCION_Y_ADMINISTRACION_DEL_PROCESO">#REF!</definedName>
    <definedName name="ENTORNO" localSheetId="0">#REF!</definedName>
    <definedName name="ENTORNO" localSheetId="2">#REF!</definedName>
    <definedName name="ENTORNO">#REF!</definedName>
    <definedName name="ESTABILIDAD_POLITICA" localSheetId="0">#REF!</definedName>
    <definedName name="ESTABILIDAD_POLITICA" localSheetId="2">#REF!</definedName>
    <definedName name="ESTABILIDAD_POLITICA">#REF!</definedName>
    <definedName name="ESTADOS" localSheetId="2">#REF!</definedName>
    <definedName name="ESTADOS">FINAL!$EJ$1:$EJ$3</definedName>
    <definedName name="EVENTOS" localSheetId="0">#REF!</definedName>
    <definedName name="EVENTOS" localSheetId="2">#REF!</definedName>
    <definedName name="EVENTOS">#REF!</definedName>
    <definedName name="EVENTOS_NATUALES" localSheetId="0">#REF!</definedName>
    <definedName name="EVENTOS_NATUALES" localSheetId="2">#REF!</definedName>
    <definedName name="EVENTOS_NATUALES">#REF!</definedName>
    <definedName name="EVENTOS_NATURALES" localSheetId="0">#REF!</definedName>
    <definedName name="EVENTOS_NATURALES" localSheetId="2">#REF!</definedName>
    <definedName name="EVENTOS_NATURALES">#REF!</definedName>
    <definedName name="EVENTOS_NATURALES_" localSheetId="0">#REF!</definedName>
    <definedName name="EVENTOS_NATURALES_" localSheetId="2">#REF!</definedName>
    <definedName name="EVENTOS_NATURALES_">#REF!</definedName>
    <definedName name="FACTOR">[2]DATOS!$A$16:$E$16</definedName>
    <definedName name="FACTOR_DEL_RIESGO">[4]FUENTES!$A$2:$A$10</definedName>
    <definedName name="FACTORES" localSheetId="0">#REF!</definedName>
    <definedName name="FACTORES" localSheetId="2">#REF!</definedName>
    <definedName name="FACTORES">#REF!</definedName>
    <definedName name="FALLAS_TECNOLOGICAS" localSheetId="0">#REF!</definedName>
    <definedName name="FALLAS_TECNOLOGICAS" localSheetId="2">#REF!</definedName>
    <definedName name="FALLAS_TECNOLOGICAS">#REF!</definedName>
    <definedName name="FRAUD_EXTERNO" localSheetId="0">#REF!</definedName>
    <definedName name="FRAUD_EXTERNO" localSheetId="2">#REF!</definedName>
    <definedName name="FRAUD_EXTERNO">#REF!</definedName>
    <definedName name="FRAUDE_EXTERNO" localSheetId="0">#REF!</definedName>
    <definedName name="FRAUDE_EXTERNO" localSheetId="2">#REF!</definedName>
    <definedName name="FRAUDE_EXTERNO">#REF!</definedName>
    <definedName name="FRAUDE_INTERNO" localSheetId="0">#REF!</definedName>
    <definedName name="FRAUDE_INTERNO" localSheetId="2">#REF!</definedName>
    <definedName name="FRAUDE_INTERNO">#REF!</definedName>
    <definedName name="FRECUENCIA" localSheetId="0">#REF!</definedName>
    <definedName name="FRECUENCIA" localSheetId="2">#REF!</definedName>
    <definedName name="FRECUENCIA">#REF!</definedName>
    <definedName name="FUENTE" localSheetId="0">#REF!</definedName>
    <definedName name="FUENTE" localSheetId="2">#REF!</definedName>
    <definedName name="FUENTE">#REF!</definedName>
    <definedName name="FUENTES_DE_RIESGO" localSheetId="0">#REF!</definedName>
    <definedName name="FUENTES_DE_RIESGO" localSheetId="2">#REF!</definedName>
    <definedName name="FUENTES_DE_RIESGO">#REF!</definedName>
    <definedName name="FUENTES_RIESGO" localSheetId="0">#REF!</definedName>
    <definedName name="FUENTES_RIESGO" localSheetId="2">#REF!</definedName>
    <definedName name="FUENTES_RIESGO">#REF!</definedName>
    <definedName name="GENTE" localSheetId="0">#REF!</definedName>
    <definedName name="GENTE" localSheetId="2">#REF!</definedName>
    <definedName name="GENTE">#REF!</definedName>
    <definedName name="GESTION" localSheetId="0">#REF!</definedName>
    <definedName name="GESTION" localSheetId="2">#REF!</definedName>
    <definedName name="GESTION">#REF!</definedName>
    <definedName name="GESTION_CONTROL" localSheetId="0">#REF!</definedName>
    <definedName name="GESTION_CONTROL" localSheetId="2">#REF!</definedName>
    <definedName name="GESTION_CONTROL">#REF!</definedName>
    <definedName name="GESTION_TECNICA" localSheetId="0">#REF!</definedName>
    <definedName name="GESTION_TECNICA" localSheetId="2">#REF!</definedName>
    <definedName name="GESTION_TECNICA">#REF!</definedName>
    <definedName name="GRAVEDAD" localSheetId="0">#REF!</definedName>
    <definedName name="GRAVEDAD" localSheetId="2">#REF!</definedName>
    <definedName name="GRAVEDAD">#REF!</definedName>
    <definedName name="IMPACTO" localSheetId="0">#REF!</definedName>
    <definedName name="IMPACTO" localSheetId="2">#REF!</definedName>
    <definedName name="IMPACTO">#REF!</definedName>
    <definedName name="IMPACTORIESGO" localSheetId="0">#REF!</definedName>
    <definedName name="IMPACTORIESGO" localSheetId="2">#REF!</definedName>
    <definedName name="IMPACTORIESGO">#REF!</definedName>
    <definedName name="INGRESOS_Y_DERECHOS" localSheetId="0">#REF!</definedName>
    <definedName name="INGRESOS_Y_DERECHOS" localSheetId="2">#REF!</definedName>
    <definedName name="INGRESOS_Y_DERECHOS">#REF!</definedName>
    <definedName name="INSTALACIONES" localSheetId="0">#REF!</definedName>
    <definedName name="INSTALACIONES" localSheetId="2">#REF!</definedName>
    <definedName name="INSTALACIONES">#REF!</definedName>
    <definedName name="INSTALACIONES_" localSheetId="0">#REF!</definedName>
    <definedName name="INSTALACIONES_" localSheetId="2">#REF!</definedName>
    <definedName name="INSTALACIONES_">#REF!</definedName>
    <definedName name="INTANGIBLES" localSheetId="0">#REF!</definedName>
    <definedName name="INTANGIBLES" localSheetId="2">#REF!</definedName>
    <definedName name="INTANGIBLES">#REF!</definedName>
    <definedName name="LEGAL" localSheetId="0">#REF!</definedName>
    <definedName name="LEGAL" localSheetId="2">#REF!</definedName>
    <definedName name="LEGAL">#REF!</definedName>
    <definedName name="LET" localSheetId="0">#REF!</definedName>
    <definedName name="LET" localSheetId="2">#REF!</definedName>
    <definedName name="LET">#REF!</definedName>
    <definedName name="MACROPROCESO" localSheetId="0">#REF!</definedName>
    <definedName name="MACROPROCESO" localSheetId="2">#REF!</definedName>
    <definedName name="MACROPROCESO">#REF!</definedName>
    <definedName name="MERCADO" localSheetId="0">#REF!</definedName>
    <definedName name="MERCADO" localSheetId="2">#REF!</definedName>
    <definedName name="MERCADO">#REF!</definedName>
    <definedName name="NN" localSheetId="0">#REF!</definedName>
    <definedName name="NN" localSheetId="2">#REF!</definedName>
    <definedName name="NN">#REF!</definedName>
    <definedName name="NOMBRE_RIESGO" localSheetId="0">#REF!</definedName>
    <definedName name="NOMBRE_RIESGO" localSheetId="2">#REF!</definedName>
    <definedName name="NOMBRE_RIESGO">#REF!</definedName>
    <definedName name="NUM" localSheetId="0">#REF!</definedName>
    <definedName name="NUM" localSheetId="2">#REF!</definedName>
    <definedName name="NUM">#REF!</definedName>
    <definedName name="OBJETIVOS" localSheetId="0">#REF!</definedName>
    <definedName name="OBJETIVOS" localSheetId="2">#REF!</definedName>
    <definedName name="OBJETIVOS">#REF!</definedName>
    <definedName name="OPERACIÓN">[2]DATOS!$E$16:$E$27</definedName>
    <definedName name="OTROS" localSheetId="0">#REF!</definedName>
    <definedName name="OTROS" localSheetId="2">#REF!</definedName>
    <definedName name="OTROS">#REF!</definedName>
    <definedName name="PERSONA" localSheetId="0">#REF!</definedName>
    <definedName name="PERSONA" localSheetId="2">#REF!</definedName>
    <definedName name="PERSONA">#REF!</definedName>
    <definedName name="PERSONAS" localSheetId="0">#REF!</definedName>
    <definedName name="PERSONAS" localSheetId="2">#REF!</definedName>
    <definedName name="PERSONAS">#REF!</definedName>
    <definedName name="PESO" localSheetId="0">#REF!</definedName>
    <definedName name="PESO" localSheetId="2">#REF!</definedName>
    <definedName name="PESO">#REF!</definedName>
    <definedName name="POLITICA">'[3]NO BORRAR'!$C$3:$C$17</definedName>
    <definedName name="POLITICAS_GUBERNAMENTALES" localSheetId="0">#REF!</definedName>
    <definedName name="POLITICAS_GUBERNAMENTALES" localSheetId="2">#REF!</definedName>
    <definedName name="POLITICAS_GUBERNAMENTALES">#REF!</definedName>
    <definedName name="PROCEDIMIENTO" localSheetId="0">#REF!</definedName>
    <definedName name="PROCEDIMIENTO" localSheetId="2">#REF!</definedName>
    <definedName name="PROCEDIMIENTO">#REF!</definedName>
    <definedName name="PROCESO" localSheetId="0">#REF!</definedName>
    <definedName name="PROCESO" localSheetId="2">#REF!</definedName>
    <definedName name="PROCESO">#REF!</definedName>
    <definedName name="PROCESOS">[2]DATOS!$A$4:$A$7</definedName>
    <definedName name="PRODUCTO">[2]DATOS!$D$16:$D$27</definedName>
    <definedName name="PUNTAJE" localSheetId="0">#REF!</definedName>
    <definedName name="PUNTAJE" localSheetId="2">#REF!</definedName>
    <definedName name="PUNTAJE">#REF!</definedName>
    <definedName name="PUNTAJEF" localSheetId="0">#REF!</definedName>
    <definedName name="PUNTAJEF" localSheetId="2">#REF!</definedName>
    <definedName name="PUNTAJEF">#REF!</definedName>
    <definedName name="PUNTAJEG" localSheetId="0">#REF!</definedName>
    <definedName name="PUNTAJEG" localSheetId="2">#REF!</definedName>
    <definedName name="PUNTAJEG">#REF!</definedName>
    <definedName name="q" localSheetId="0">#REF!</definedName>
    <definedName name="q" localSheetId="2">#REF!</definedName>
    <definedName name="q">#REF!</definedName>
    <definedName name="RELACIONADO" localSheetId="0">#REF!</definedName>
    <definedName name="RELACIONADO" localSheetId="2">#REF!</definedName>
    <definedName name="RELACIONADO">#REF!</definedName>
    <definedName name="RELACIONADOCON" localSheetId="0">#REF!</definedName>
    <definedName name="RELACIONADOCON" localSheetId="2">#REF!</definedName>
    <definedName name="RELACIONADOCON">#REF!</definedName>
    <definedName name="RELACIONADOS_INSTALACIONES" localSheetId="0">#REF!</definedName>
    <definedName name="RELACIONADOS_INSTALACIONES" localSheetId="2">#REF!</definedName>
    <definedName name="RELACIONADOS_INSTALACIONES">#REF!</definedName>
    <definedName name="RELACIONES_CON_EL_CLIENTE" localSheetId="0">#REF!</definedName>
    <definedName name="RELACIONES_CON_EL_CLIENTE" localSheetId="2">#REF!</definedName>
    <definedName name="RELACIONES_CON_EL_CLIENTE">#REF!</definedName>
    <definedName name="RELACIONES_CON_EL_USUARIO" localSheetId="0">#REF!</definedName>
    <definedName name="RELACIONES_CON_EL_USUARIO" localSheetId="2">#REF!</definedName>
    <definedName name="RELACIONES_CON_EL_USUARIO">#REF!</definedName>
    <definedName name="RELACIONES_CON_EL_USUSARIO" localSheetId="0">#REF!</definedName>
    <definedName name="RELACIONES_CON_EL_USUSARIO" localSheetId="2">#REF!</definedName>
    <definedName name="RELACIONES_CON_EL_USUSARIO">#REF!</definedName>
    <definedName name="RELACIONES_CON_USUARIO" localSheetId="0">#REF!</definedName>
    <definedName name="RELACIONES_CON_USUARIO" localSheetId="2">#REF!</definedName>
    <definedName name="RELACIONES_CON_USUARIO">#REF!</definedName>
    <definedName name="RELACIONES_LABORALES" localSheetId="0">#REF!</definedName>
    <definedName name="RELACIONES_LABORALES" localSheetId="2">#REF!</definedName>
    <definedName name="RELACIONES_LABORALES">#REF!</definedName>
    <definedName name="RESPUESTA">'[3]NO BORRAR'!$G$1:$G$5</definedName>
    <definedName name="RIESGO_ASOCIADO" localSheetId="0">#REF!</definedName>
    <definedName name="RIESGO_ASOCIADO" localSheetId="2">#REF!</definedName>
    <definedName name="RIESGO_ASOCIADO">#REF!</definedName>
    <definedName name="RIESGO_ASOCIADO_POR_CAUSA">[4]FUENTES!$A$11:$A$15</definedName>
    <definedName name="RIESGO_ASOCIADO_POR_IMPACTO">[4]FUENTES!$A$17:$A$22</definedName>
    <definedName name="RIESGOESPECIFICO" localSheetId="0">#REF!</definedName>
    <definedName name="RIESGOESPECIFICO" localSheetId="2">#REF!</definedName>
    <definedName name="RIESGOESPECIFICO">#REF!</definedName>
    <definedName name="RIESGOESPECIFICO2" localSheetId="0">#REF!</definedName>
    <definedName name="RIESGOESPECIFICO2" localSheetId="2">#REF!</definedName>
    <definedName name="RIESGOESPECIFICO2">#REF!</definedName>
    <definedName name="RIESGOS" localSheetId="0">#REF!</definedName>
    <definedName name="RIESGOS" localSheetId="2">#REF!</definedName>
    <definedName name="RIESGOS">#REF!</definedName>
    <definedName name="SE" localSheetId="0">#REF!</definedName>
    <definedName name="SE" localSheetId="2">#REF!</definedName>
    <definedName name="SE">#REF!</definedName>
    <definedName name="SI_NO">'[5]NO BORRAR'!$F$1:$F$2</definedName>
    <definedName name="SINO" localSheetId="0">#REF!</definedName>
    <definedName name="SINO" localSheetId="2">#REF!</definedName>
    <definedName name="SINO">#REF!</definedName>
    <definedName name="SISTEMAS" localSheetId="0">#REF!</definedName>
    <definedName name="SISTEMAS" localSheetId="2">#REF!</definedName>
    <definedName name="SISTEMAS">#REF!</definedName>
    <definedName name="SISTEMAS_DE_INFORMACION" localSheetId="0">#REF!</definedName>
    <definedName name="SISTEMAS_DE_INFORMACION" localSheetId="2">#REF!</definedName>
    <definedName name="SISTEMAS_DE_INFORMACION">#REF!</definedName>
    <definedName name="TECNOLOGIA" localSheetId="0">#REF!</definedName>
    <definedName name="TECNOLOGIA" localSheetId="2">#REF!</definedName>
    <definedName name="TECNOLOGIA">#REF!</definedName>
    <definedName name="TECNOLOGIA_" localSheetId="0">#REF!</definedName>
    <definedName name="TECNOLOGIA_" localSheetId="2">#REF!</definedName>
    <definedName name="TECNOLOGIA_">#REF!</definedName>
    <definedName name="TIPOACCION">'[3]NO BORRAR'!$I$1:$I$9</definedName>
    <definedName name="TOTAL_PUNTAJE_RIESGO" localSheetId="0">#REF!</definedName>
    <definedName name="TOTAL_PUNTAJE_RIESGO" localSheetId="2">#REF!</definedName>
    <definedName name="TOTAL_PUNTAJE_RIESGO">#REF!</definedName>
    <definedName name="TRATAMIENTO" localSheetId="0">#REF!</definedName>
    <definedName name="TRATAMIENTO" localSheetId="2">#REF!</definedName>
    <definedName name="TRATAMIENTO">#REF!</definedName>
    <definedName name="TRATAMIENTO_RIESGO">'[5]NO BORRAR'!$G$1:$G$5</definedName>
    <definedName name="USUARIO" localSheetId="0">#REF!</definedName>
    <definedName name="USUARIO" localSheetId="2">#REF!</definedName>
    <definedName name="USUARIO">#REF!</definedName>
    <definedName name="VALORES_ETICOS" localSheetId="0">#REF!</definedName>
    <definedName name="VALORES_ETICOS" localSheetId="2">#REF!</definedName>
    <definedName name="VALORES_ETICOS">#REF!</definedName>
    <definedName name="X" localSheetId="0">#REF!</definedName>
    <definedName name="X" localSheetId="2">#REF!</definedName>
    <definedName name="X">#REF!</definedName>
    <definedName name="Y" localSheetId="0">#REF!</definedName>
    <definedName name="Y" localSheetId="2">#REF!</definedName>
    <definedName name="Y">#REF!</definedName>
    <definedName name="Z" localSheetId="0">#REF!</definedName>
    <definedName name="Z" localSheetId="2">#REF!</definedName>
    <definedName name="Z">#REF!</definedName>
    <definedName name="zona" localSheetId="0">#REF!</definedName>
    <definedName name="zona" localSheetId="2">#REF!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2" i="5" l="1"/>
  <c r="C12" i="5"/>
  <c r="B12" i="5"/>
  <c r="AK53" i="1" l="1"/>
  <c r="AK52" i="1"/>
  <c r="AK50" i="1"/>
  <c r="AK49" i="1"/>
  <c r="E18" i="5" l="1"/>
  <c r="C16" i="5"/>
  <c r="C15" i="5"/>
  <c r="C14" i="5"/>
  <c r="C13" i="5"/>
  <c r="C11" i="5"/>
  <c r="C10" i="5"/>
  <c r="C9" i="5"/>
  <c r="C8" i="5"/>
  <c r="C7" i="5"/>
  <c r="C6" i="5"/>
  <c r="C5" i="5"/>
  <c r="C4" i="5"/>
  <c r="C3" i="5"/>
  <c r="C2" i="5"/>
  <c r="B16" i="5"/>
  <c r="B15" i="5"/>
  <c r="B14" i="5"/>
  <c r="B13" i="5"/>
  <c r="B11" i="5"/>
  <c r="B10" i="5"/>
  <c r="B9" i="5"/>
  <c r="B8" i="5"/>
  <c r="B7" i="5"/>
  <c r="B6" i="5"/>
  <c r="B5" i="5"/>
  <c r="B4" i="5"/>
  <c r="B3" i="5"/>
  <c r="B2" i="5"/>
  <c r="B17" i="5" l="1"/>
  <c r="D16" i="5"/>
  <c r="D15" i="5"/>
  <c r="D14" i="5"/>
  <c r="D13" i="5"/>
  <c r="D11" i="5"/>
  <c r="D10" i="5"/>
  <c r="D9" i="5"/>
  <c r="D8" i="5"/>
  <c r="D7" i="5"/>
  <c r="D6" i="5"/>
  <c r="D5" i="5"/>
  <c r="D4" i="5"/>
  <c r="D3" i="5"/>
  <c r="D2" i="5"/>
  <c r="E2" i="5" s="1"/>
  <c r="E16" i="5" l="1"/>
  <c r="D17" i="5"/>
  <c r="E9" i="5"/>
  <c r="E15" i="5"/>
  <c r="E4" i="5"/>
  <c r="E12" i="5"/>
  <c r="E3" i="5"/>
  <c r="C17" i="5"/>
  <c r="E6" i="5"/>
  <c r="E8" i="5"/>
  <c r="E10" i="5"/>
  <c r="E14" i="5"/>
  <c r="E5" i="5"/>
  <c r="E7" i="5"/>
  <c r="E11" i="5"/>
  <c r="E13" i="5"/>
  <c r="E17" i="5" l="1"/>
  <c r="E19" i="5" s="1"/>
  <c r="I85" i="4"/>
  <c r="H85" i="4"/>
  <c r="G85" i="4"/>
  <c r="F84" i="4"/>
  <c r="F85" i="4" s="1"/>
  <c r="F76" i="4"/>
  <c r="F75" i="4"/>
  <c r="F68" i="4"/>
  <c r="F67" i="4"/>
  <c r="H52" i="4"/>
  <c r="F51" i="4"/>
  <c r="F52" i="4" s="1"/>
  <c r="G44" i="4"/>
  <c r="F44" i="4" s="1"/>
  <c r="F43" i="4"/>
  <c r="F41" i="4"/>
  <c r="I34" i="4"/>
  <c r="H34" i="4"/>
  <c r="G34" i="4"/>
  <c r="F33" i="4"/>
  <c r="F32" i="4"/>
  <c r="I25" i="4"/>
  <c r="H25" i="4"/>
  <c r="G25" i="4"/>
  <c r="F24" i="4"/>
  <c r="F25" i="4" s="1"/>
  <c r="H17" i="4"/>
  <c r="I9" i="4"/>
  <c r="H9" i="4"/>
  <c r="G9" i="4"/>
  <c r="C9" i="4"/>
  <c r="F8" i="4"/>
  <c r="F7" i="4"/>
  <c r="F6" i="4"/>
  <c r="F9" i="4" l="1"/>
  <c r="F34" i="4"/>
  <c r="F77" i="4"/>
  <c r="G94" i="4"/>
  <c r="H94" i="4"/>
  <c r="I94" i="4"/>
  <c r="F94"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Alicia Castro Roa</author>
  </authors>
  <commentList>
    <comment ref="N3" authorId="0" shapeId="0" xr:uid="{00000000-0006-0000-0000-000001000000}">
      <text>
        <r>
          <rPr>
            <b/>
            <sz val="9"/>
            <color indexed="81"/>
            <rFont val="Tahoma"/>
            <family val="2"/>
          </rPr>
          <t>Abierto o Cerrado</t>
        </r>
      </text>
    </comment>
    <comment ref="O4" authorId="0" shapeId="0" xr:uid="{00000000-0006-0000-0000-000002000000}">
      <text>
        <r>
          <rPr>
            <b/>
            <sz val="9"/>
            <color indexed="81"/>
            <rFont val="Tahoma"/>
            <family val="2"/>
          </rPr>
          <t>día-mes-año de la realización del seguimiento.</t>
        </r>
      </text>
    </comment>
    <comment ref="P4" authorId="0" shapeId="0" xr:uid="{00000000-0006-0000-0000-000003000000}">
      <text>
        <r>
          <rPr>
            <b/>
            <sz val="9"/>
            <color indexed="81"/>
            <rFont val="Tahoma"/>
            <family val="2"/>
          </rPr>
          <t>Descripción del resultado de la eficiencia y eficacia de la acción.</t>
        </r>
      </text>
    </comment>
    <comment ref="Q4" authorId="0" shapeId="0" xr:uid="{00000000-0006-0000-0000-000004000000}">
      <text>
        <r>
          <rPr>
            <b/>
            <sz val="9"/>
            <color indexed="81"/>
            <rFont val="Tahoma"/>
            <family val="2"/>
          </rPr>
          <t>Porcentaje de cumplimiento de la acción con respecto a la meta establecida.</t>
        </r>
      </text>
    </comment>
    <comment ref="R4" authorId="0" shapeId="0" xr:uid="{00000000-0006-0000-0000-000005000000}">
      <text>
        <r>
          <rPr>
            <b/>
            <sz val="9"/>
            <color indexed="81"/>
            <rFont val="Tahoma"/>
            <family val="2"/>
          </rPr>
          <t>Nombre y apellido del servidor que realizó el seguimiento de la acción.</t>
        </r>
        <r>
          <rPr>
            <sz val="9"/>
            <color indexed="81"/>
            <rFont val="Tahoma"/>
            <family val="2"/>
          </rPr>
          <t xml:space="preserve">
</t>
        </r>
      </text>
    </comment>
    <comment ref="S4" authorId="0" shapeId="0" xr:uid="{00000000-0006-0000-0000-000006000000}">
      <text>
        <r>
          <rPr>
            <b/>
            <sz val="9"/>
            <color indexed="81"/>
            <rFont val="Tahoma"/>
            <family val="2"/>
          </rPr>
          <t>Descripción de las novedades encontradas o aspectos que merecen atención.</t>
        </r>
        <r>
          <rPr>
            <sz val="9"/>
            <color indexed="81"/>
            <rFont val="Tahoma"/>
            <family val="2"/>
          </rPr>
          <t xml:space="preserve">
</t>
        </r>
      </text>
    </comment>
    <comment ref="T4" authorId="0" shapeId="0" xr:uid="{00000000-0006-0000-0000-000007000000}">
      <text>
        <r>
          <rPr>
            <b/>
            <sz val="9"/>
            <color indexed="81"/>
            <rFont val="Tahoma"/>
            <family val="2"/>
          </rPr>
          <t>día-mes-año de la realización del seguimiento.</t>
        </r>
      </text>
    </comment>
    <comment ref="U4" authorId="0" shapeId="0" xr:uid="{00000000-0006-0000-0000-000008000000}">
      <text>
        <r>
          <rPr>
            <b/>
            <sz val="9"/>
            <color indexed="81"/>
            <rFont val="Tahoma"/>
            <family val="2"/>
          </rPr>
          <t>Descripción del resultado de la eficiencia y eficacia de la acción.</t>
        </r>
      </text>
    </comment>
    <comment ref="V4" authorId="0" shapeId="0" xr:uid="{00000000-0006-0000-0000-000009000000}">
      <text>
        <r>
          <rPr>
            <b/>
            <sz val="9"/>
            <color indexed="81"/>
            <rFont val="Tahoma"/>
            <family val="2"/>
          </rPr>
          <t>Porcentaje de cumplimiento de la acción con respecto a la meta establecida.</t>
        </r>
      </text>
    </comment>
    <comment ref="W4" authorId="0" shapeId="0" xr:uid="{00000000-0006-0000-0000-00000A000000}">
      <text>
        <r>
          <rPr>
            <b/>
            <sz val="9"/>
            <color indexed="81"/>
            <rFont val="Tahoma"/>
            <family val="2"/>
          </rPr>
          <t>Nombre y apellido del servidor que realizó el seguimiento de la acción.</t>
        </r>
        <r>
          <rPr>
            <sz val="9"/>
            <color indexed="81"/>
            <rFont val="Tahoma"/>
            <family val="2"/>
          </rPr>
          <t xml:space="preserve">
</t>
        </r>
      </text>
    </comment>
    <comment ref="X4" authorId="0" shapeId="0" xr:uid="{00000000-0006-0000-0000-00000B000000}">
      <text>
        <r>
          <rPr>
            <b/>
            <sz val="9"/>
            <color indexed="81"/>
            <rFont val="Tahoma"/>
            <family val="2"/>
          </rPr>
          <t>Descripción de las novedades encontradas o aspectos que merecen atención.</t>
        </r>
        <r>
          <rPr>
            <sz val="9"/>
            <color indexed="81"/>
            <rFont val="Tahoma"/>
            <family val="2"/>
          </rPr>
          <t xml:space="preserve">
</t>
        </r>
      </text>
    </comment>
    <comment ref="Y4" authorId="0" shapeId="0" xr:uid="{00000000-0006-0000-0000-00000C000000}">
      <text>
        <r>
          <rPr>
            <b/>
            <sz val="9"/>
            <color indexed="81"/>
            <rFont val="Tahoma"/>
            <family val="2"/>
          </rPr>
          <t>día-mes-año de la realización del seguimiento.</t>
        </r>
      </text>
    </comment>
    <comment ref="Z4" authorId="0" shapeId="0" xr:uid="{00000000-0006-0000-0000-00000D000000}">
      <text>
        <r>
          <rPr>
            <b/>
            <sz val="9"/>
            <color indexed="81"/>
            <rFont val="Tahoma"/>
            <family val="2"/>
          </rPr>
          <t>Descripción del resultado de la eficiencia y eficacia de la acción.</t>
        </r>
      </text>
    </comment>
    <comment ref="AA4" authorId="0" shapeId="0" xr:uid="{00000000-0006-0000-0000-00000E000000}">
      <text>
        <r>
          <rPr>
            <b/>
            <sz val="9"/>
            <color indexed="81"/>
            <rFont val="Tahoma"/>
            <family val="2"/>
          </rPr>
          <t>Porcentaje de cumplimiento de la acción con respecto a la meta establecida.</t>
        </r>
      </text>
    </comment>
    <comment ref="AB4" authorId="0" shapeId="0" xr:uid="{00000000-0006-0000-0000-00000F000000}">
      <text>
        <r>
          <rPr>
            <b/>
            <sz val="9"/>
            <color indexed="81"/>
            <rFont val="Tahoma"/>
            <family val="2"/>
          </rPr>
          <t>Nombre y apellido del servidor que realizó el seguimiento de la acción.</t>
        </r>
        <r>
          <rPr>
            <sz val="9"/>
            <color indexed="81"/>
            <rFont val="Tahoma"/>
            <family val="2"/>
          </rPr>
          <t xml:space="preserve">
</t>
        </r>
      </text>
    </comment>
    <comment ref="AC4" authorId="0" shapeId="0" xr:uid="{00000000-0006-0000-0000-000010000000}">
      <text>
        <r>
          <rPr>
            <b/>
            <sz val="9"/>
            <color indexed="81"/>
            <rFont val="Tahoma"/>
            <family val="2"/>
          </rPr>
          <t>Descripción de las novedades encontradas o aspectos que merecen atención.</t>
        </r>
        <r>
          <rPr>
            <sz val="9"/>
            <color indexed="81"/>
            <rFont val="Tahoma"/>
            <family val="2"/>
          </rPr>
          <t xml:space="preserve">
</t>
        </r>
      </text>
    </comment>
    <comment ref="AD4" authorId="0" shapeId="0" xr:uid="{00000000-0006-0000-0000-000011000000}">
      <text>
        <r>
          <rPr>
            <b/>
            <sz val="9"/>
            <color indexed="81"/>
            <rFont val="Tahoma"/>
            <family val="2"/>
          </rPr>
          <t>día-mes-año de la realización del seguimiento.</t>
        </r>
      </text>
    </comment>
    <comment ref="AE4" authorId="0" shapeId="0" xr:uid="{00000000-0006-0000-0000-000012000000}">
      <text>
        <r>
          <rPr>
            <b/>
            <sz val="9"/>
            <color indexed="81"/>
            <rFont val="Tahoma"/>
            <family val="2"/>
          </rPr>
          <t>Descripción del resultado de la eficiencia y eficacia de la acción.</t>
        </r>
      </text>
    </comment>
    <comment ref="AF4" authorId="0" shapeId="0" xr:uid="{00000000-0006-0000-0000-000013000000}">
      <text>
        <r>
          <rPr>
            <b/>
            <sz val="9"/>
            <color indexed="81"/>
            <rFont val="Tahoma"/>
            <family val="2"/>
          </rPr>
          <t>Porcentaje de cumplimiento de la acción con respecto a la meta establecida.</t>
        </r>
      </text>
    </comment>
    <comment ref="AG4" authorId="0" shapeId="0" xr:uid="{00000000-0006-0000-0000-000014000000}">
      <text>
        <r>
          <rPr>
            <b/>
            <sz val="9"/>
            <color indexed="81"/>
            <rFont val="Tahoma"/>
            <family val="2"/>
          </rPr>
          <t>Nombre y apellido del servidor que realizó el seguimiento de la acción.</t>
        </r>
        <r>
          <rPr>
            <sz val="9"/>
            <color indexed="81"/>
            <rFont val="Tahoma"/>
            <family val="2"/>
          </rPr>
          <t xml:space="preserve">
</t>
        </r>
      </text>
    </comment>
    <comment ref="AH4" authorId="0" shapeId="0" xr:uid="{00000000-0006-0000-0000-000015000000}">
      <text>
        <r>
          <rPr>
            <b/>
            <sz val="9"/>
            <color indexed="81"/>
            <rFont val="Tahoma"/>
            <family val="2"/>
          </rPr>
          <t>Descripción de las novedades encontradas o aspectos que merecen atención.</t>
        </r>
        <r>
          <rPr>
            <sz val="9"/>
            <color indexed="81"/>
            <rFont val="Tahoma"/>
            <family val="2"/>
          </rPr>
          <t xml:space="preserve">
</t>
        </r>
      </text>
    </comment>
    <comment ref="AI4" authorId="0" shapeId="0" xr:uid="{00000000-0006-0000-0000-000016000000}">
      <text>
        <r>
          <rPr>
            <b/>
            <sz val="9"/>
            <color indexed="81"/>
            <rFont val="Tahoma"/>
            <family val="2"/>
          </rPr>
          <t>día-mes-año de la realización del seguimiento.</t>
        </r>
      </text>
    </comment>
    <comment ref="AJ4" authorId="0" shapeId="0" xr:uid="{00000000-0006-0000-0000-000017000000}">
      <text>
        <r>
          <rPr>
            <b/>
            <sz val="9"/>
            <color indexed="81"/>
            <rFont val="Tahoma"/>
            <family val="2"/>
          </rPr>
          <t>Descripción del resultado de la eficiencia y eficacia de la acción.</t>
        </r>
      </text>
    </comment>
    <comment ref="AK4" authorId="0" shapeId="0" xr:uid="{00000000-0006-0000-0000-000018000000}">
      <text>
        <r>
          <rPr>
            <b/>
            <sz val="9"/>
            <color indexed="81"/>
            <rFont val="Tahoma"/>
            <family val="2"/>
          </rPr>
          <t>Porcentaje de cumplimiento de la acción con respecto a la meta establecida.</t>
        </r>
      </text>
    </comment>
    <comment ref="AL4" authorId="0" shapeId="0" xr:uid="{00000000-0006-0000-0000-000019000000}">
      <text>
        <r>
          <rPr>
            <b/>
            <sz val="9"/>
            <color indexed="81"/>
            <rFont val="Tahoma"/>
            <family val="2"/>
          </rPr>
          <t>Nombre y apellido del servidor que realizó el seguimiento de la acción.</t>
        </r>
        <r>
          <rPr>
            <sz val="9"/>
            <color indexed="81"/>
            <rFont val="Tahoma"/>
            <family val="2"/>
          </rPr>
          <t xml:space="preserve">
</t>
        </r>
      </text>
    </comment>
    <comment ref="AM4" authorId="0" shapeId="0" xr:uid="{00000000-0006-0000-0000-00001A000000}">
      <text>
        <r>
          <rPr>
            <b/>
            <sz val="9"/>
            <color indexed="81"/>
            <rFont val="Tahoma"/>
            <family val="2"/>
          </rPr>
          <t>Descripción de las novedades encontradas o aspectos que merecen atención.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López Salas</author>
  </authors>
  <commentList>
    <comment ref="N9" authorId="0" shapeId="0" xr:uid="{00000000-0006-0000-0200-000001000000}">
      <text>
        <r>
          <rPr>
            <b/>
            <sz val="9"/>
            <color indexed="81"/>
            <rFont val="Tahoma"/>
            <family val="2"/>
          </rPr>
          <t>Natalia López Salas:</t>
        </r>
        <r>
          <rPr>
            <sz val="9"/>
            <color indexed="81"/>
            <rFont val="Tahoma"/>
            <family val="2"/>
          </rPr>
          <t xml:space="preserve">
Son las Ejecutadas en el seguimiento de Junio 2018.</t>
        </r>
      </text>
    </comment>
    <comment ref="A88" authorId="0" shapeId="0" xr:uid="{00000000-0006-0000-0200-000002000000}">
      <text>
        <r>
          <rPr>
            <b/>
            <sz val="9"/>
            <color indexed="81"/>
            <rFont val="Tahoma"/>
            <family val="2"/>
          </rPr>
          <t>Natalia López Salas:</t>
        </r>
        <r>
          <rPr>
            <sz val="9"/>
            <color indexed="81"/>
            <rFont val="Tahoma"/>
            <family val="2"/>
          </rPr>
          <t xml:space="preserve">
No se realizó informe.
</t>
        </r>
      </text>
    </comment>
  </commentList>
</comments>
</file>

<file path=xl/sharedStrings.xml><?xml version="1.0" encoding="utf-8"?>
<sst xmlns="http://schemas.openxmlformats.org/spreadsheetml/2006/main" count="3418" uniqueCount="818">
  <si>
    <t>CERRADA</t>
  </si>
  <si>
    <t>Preventiva</t>
  </si>
  <si>
    <t>N/A</t>
  </si>
  <si>
    <t>Gestión de Asuntos Disciplinarios</t>
  </si>
  <si>
    <t>Subgerente General</t>
  </si>
  <si>
    <t>Katherine Prada Mejía</t>
  </si>
  <si>
    <t>Oficina Asesora de Planeación</t>
  </si>
  <si>
    <t>Correctiva</t>
  </si>
  <si>
    <t>Ausencia y/o deficiencias en la revisión y actualización de los documentos adoptados en el Sistema Integrado de Gestión asociados al proceso auditado.</t>
  </si>
  <si>
    <t>Supervisión y Control de la Operación del SITP</t>
  </si>
  <si>
    <t>OCI-2017-035</t>
  </si>
  <si>
    <t>Verificar la eficacia de la acción.</t>
  </si>
  <si>
    <t>Verificar la adopción de - Manual: M-DO-001 Manual de Operaciones del Sistema Transmilenio.
La acción vence el 30 de Julio de 2018</t>
  </si>
  <si>
    <t>La OAP indicó que se adoptó en el SIG el Manual del operador del Bus Zonal (M-DB-001) versión 1 con la Resolución 334 del 29 de mayo de 2018.
OCI: Teniendo en cuenta que fue adoptado uno de los documentos propuestos en la acción se reporta con avance 50%, por lo tanto se realizara seguimientos posteriores.</t>
  </si>
  <si>
    <r>
      <t xml:space="preserve">El área informó que esta acción se encuentra en proceso debido a que no han sido enviados los documentos definitivos para su adopción.
</t>
    </r>
    <r>
      <rPr>
        <b/>
        <sz val="8"/>
        <rFont val="Arial"/>
        <family val="2"/>
      </rPr>
      <t xml:space="preserve">OCI: </t>
    </r>
    <r>
      <rPr>
        <sz val="8"/>
        <rFont val="Arial"/>
        <family val="2"/>
      </rPr>
      <t>Teniendo en cuenta que la acción tiene como fecha de finalización el 30 de julio de 2018, esta se reporta con un avance de 0% y se verificara el cumplimiento en seguimientos posteriores.</t>
    </r>
  </si>
  <si>
    <t>Director Técnico de Buses 
Director Técnico de BRT</t>
  </si>
  <si>
    <t>Elevada carga laboral al interior del área</t>
  </si>
  <si>
    <t>Se deben tomar medidas para la implementación de la acción teniendo en cuenta que se encuentra vencida y no presenta avance.</t>
  </si>
  <si>
    <r>
      <t xml:space="preserve">BRT: El área informa que en reunión con la Oficina Asesora de Planeación se estableció que la plataforma estratégica registrada en el manual se actualizará conforme a las directrices que se encuentren vigentes para la entidad.
Se aclara que la acción para cumplir el plan de mejoramiento es:
Enviar a la Oficina Asesora de Planeación para su adopción en el SIG el M-DO-001 Manual de Operaciones del Sistema Transmilenio
Responsable: Director Técnico de BRT
</t>
    </r>
    <r>
      <rPr>
        <b/>
        <sz val="8"/>
        <rFont val="Arial"/>
        <family val="2"/>
      </rPr>
      <t xml:space="preserve">OCI: </t>
    </r>
    <r>
      <rPr>
        <sz val="8"/>
        <rFont val="Arial"/>
        <family val="2"/>
      </rPr>
      <t xml:space="preserve">Teniendo en cuenta que la acción tiene como fecha de finalización el 30 de junio de 2018, esta se reporta con un avance de 0% y se verificara el cumplimiento en seguimientos posteriores </t>
    </r>
  </si>
  <si>
    <t>Director Técnico de BRT</t>
  </si>
  <si>
    <t>Enviar a la Oficina Asesora de Planeación para su adopción en el SIG.
- N° Informe: OCI-2016-036
- N° Hallazgo: 6
- Nombre: Documentación del Proceso Desactualizada
- Manual: M-DO-001 Manual de Operaciones del Sistema Transmilenio</t>
  </si>
  <si>
    <r>
      <rPr>
        <b/>
        <sz val="8"/>
        <rFont val="Arial"/>
        <family val="2"/>
      </rPr>
      <t>Desactualización Herramientas Del SIG</t>
    </r>
    <r>
      <rPr>
        <sz val="8"/>
        <rFont val="Arial"/>
        <family val="2"/>
      </rPr>
      <t xml:space="preserve">
En la verificación al cumplimiento de la documentación adoptada en el Sistema Integrado de Gestión (SIG) y asociada al proceso auditado, se observaron las siguientes situaciones relacionados a continuación:
A. Documentación del Proceso Desactualizada
1. Manuales
- Manual del Operador del Bus Zonal M-DB-001, versión 0 de fecha 10 de diciembre de 2013: Los numerales 5.1. Misión de TRANSMILENIO S. A., 5.2 Visión de TRANSMILENIO S. A. y 5.3 Política Integrada de Gestión de TRANSMILENIO S. A. no acordes con lo establecido en el Acuerdo N° 4 de 2015 "Por medio del cual se adopta el Plan Estratégico de TRANSMILENIO S. A." y Manual del Sistema Integrado de Gestión M-OP-001 versión 1 de noviembre de 2015.
- Manual de Operaciones del Sistema TransMilenio M-DO-001, versión 0 de noviembre de 2012: El numeral 5.1 Principios y Objetivos del Sistema TransMilenio "(...) se logren siguientes propósitos perseguidos por el Sistema, redactados a través de su misión: “Satisfacer la necesidad de transporte público de los usuarios del Distrito Capital y su área de influencia, con estándares de calidad, eficiencia y sostenibilidad, mediante la planeación, gestión, implantación y control de la operación de un sistema integrado de transporte público urbano de pasajeros, que opere bajo un esquema público-privado, que contribuya a una mayor competitividad de la ciudad y al mejoramiento de la calidad de vida de los habitantes”, no corresponde a lo establecido en el Acuerdo N° 4 de 2015.
Nota: Para lectura completa del Hallazgo remitirse al informe</t>
    </r>
  </si>
  <si>
    <t>Verificar la actualización y publicación de la versión definitiva de la matriz de riesgos del proceso.</t>
  </si>
  <si>
    <t>La acción se encuentra en proceso y tiene como fecha de implementación el 30 de diciembre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</si>
  <si>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diciembre de 2018.</t>
  </si>
  <si>
    <t xml:space="preserve">Adoptar y divulgar el Mapa de Riesgos del proceso Supervisión y Control de la Operación </t>
  </si>
  <si>
    <t>La acción se encuentra en proceso y tiene como fecha de implementación el 30 de septiembre de 2018, no obstante se realizó la verificación de la matriz de riesgos del proceso Supervisión y Control de la Operación del SITP, la cual aun se encuentra en actualización.
OCI: Se reporta con avance 0% y se realizara seguimientos posteriores.</t>
  </si>
  <si>
    <t>La acción se encuentra en proceso y tiene como fecha de implementación el 30 de septiembre de 2018.</t>
  </si>
  <si>
    <t xml:space="preserve">Actualización del Mapa de Riesgos del proceso Supervisión y Control de la Operación </t>
  </si>
  <si>
    <t>Inadecuada estructuración de los controles y sus responsables en el marco de la integración del proceso de supervisión y control</t>
  </si>
  <si>
    <t>Directores de las áreas del proceso de supervisión y control</t>
  </si>
  <si>
    <t>Realizar el ajuste y socialización del Mapa de riesgos en cuanto a los controles y sus responsables
 N° Informe: OCI-2016-036
- N° Hallazgo: 4
- Nombre: Controles sin Evidencia de Ejecución</t>
  </si>
  <si>
    <t>se encuentra vigente para su implementación por lo tanto se verificara su cumplimiento en seguimientos posteriores, sin embargo se recomienda la actualización del plan de mejoramiento en cumplimiento de la Directiva 009 de 2017.</t>
  </si>
  <si>
    <t>Esta acción tiene como plazo de implementación el 30 de junio de 2019, motivo por el cual no fue objeto de seguimiento.</t>
  </si>
  <si>
    <t>Verificar el cumplimiento de la Directiva 009 de 2017.</t>
  </si>
  <si>
    <t xml:space="preserve">Esta acción tiene como plazo de implementación el 30 de junio de 2019, motivo por el cual no fue objeto de seguimiento sin embargo, en la auditoria de aseguramiento programada para el 2018 al proceso se realizara la verificación del cumplimiento de la normatividad vigente. </t>
  </si>
  <si>
    <t>Divulgar las EIR</t>
  </si>
  <si>
    <t>Esta acción tiene como plazo de implementación el 30 de marzo de 2019, motivo por el cual no fue objeto de seguimiento.</t>
  </si>
  <si>
    <t xml:space="preserve">Esta acción tiene como plazo de implementación el 30 de marzo de 2019, motivo por el cual no fue objeto de seguimiento sin embargo, en la auditoria de aseguramiento programada para el 2018 al proceso se realizara la verificación del cumplimiento de la normatividad vigente. </t>
  </si>
  <si>
    <t>Adoptar las EIR por parte de la Oficina Asesora de Planeación</t>
  </si>
  <si>
    <t>Una vez se adopte la actualización del protocolo se realizara la verificación del cumplimiento de la normatividad vigente.</t>
  </si>
  <si>
    <t>La Dirección Técnica de Seguridad en el seguimiento realizado con corte a 31 de marzo de 2018, se informó que se realizarían las actualizaciones del T-DS-002-1 Plan Institucional de Respuesta a Emergencias del Sistema TransMilenio ajustándolo al Directiva 009 de 2017, para lo cual remitió copia de la Solicitud de Creación o Modificación de Documentos en la cual se observó el recibido por parte de la Oficina Asesora de Planeación para lo cual dicha oficina informó que “La Oficina Asesora de Planeación recibió solicitud de modificación de fecha 18 de junio de 2018 por parte de la Dirección de Seguridad, el documento se encuentra en revisión.”
OCI: No obstante lo informado por la Dirección Técnica de Seguridad a la fecha del presente seguimiento no ha sido aprobada y adoptada la nueva versión de la T-DS-002, por lo tanto se establece un avance del 100%, Si bien la acción se encuentra cumplida al presente seguimiento, no fue posible medir la eficacia de la misma por lo tanto la Oficina de Control Interno considera pertinente dejar abierta la acción</t>
  </si>
  <si>
    <t xml:space="preserve">Esta acción tiene como plazo de implementación el 30 de noviembre de 2018, motivo por el cual no fue objeto de seguimiento sin embargo, en la auditoria de aseguramiento programada para el 2018 al proceso se realizara la verificación del cumplimiento de la normatividad vigente. </t>
  </si>
  <si>
    <t>Profesional Especializado Gestión de Emergencias y Contingencias.</t>
  </si>
  <si>
    <t>Elaborar las EIR de TMSA</t>
  </si>
  <si>
    <t>Insuficiencia de recursos humano necesario para desarrollar las actividades relacionadas con la actualización y mantenimiento del Plan Institucional de Respuesta a Emergencia.</t>
  </si>
  <si>
    <t>Gestión de TIC</t>
  </si>
  <si>
    <t>Ninguna</t>
  </si>
  <si>
    <t>Lina María Amaya Sánchez</t>
  </si>
  <si>
    <r>
      <t xml:space="preserve">Una vez revisado el Normograma en el SIG, se identificó que el mismo se encuentra desactualizado y no se han incorporado los ajustes solicitados por el área, sin embargo, la actividad de gestión documental suministró el correo electrónico soporte en el cual envió a la Oficina Asesora de Planeación la actualización relacionada con su normatividad.
Se verificó que el Mapa de Riesgo del Proceso el cual se encuentra revisado a septiembre de 2016.
La Oficina de Control interno considera pertinente dejar </t>
    </r>
    <r>
      <rPr>
        <b/>
        <sz val="8"/>
        <color theme="1"/>
        <rFont val="Arial"/>
        <family val="2"/>
      </rPr>
      <t>abierto</t>
    </r>
    <r>
      <rPr>
        <sz val="8"/>
        <color theme="1"/>
        <rFont val="Arial"/>
        <family val="2"/>
      </rPr>
      <t xml:space="preserve"> el hallazgo, hasta tanto se actualice el Normograma y el Mapa de Riesgo del Proceso.</t>
    </r>
  </si>
  <si>
    <t xml:space="preserve">Profesional Especializado 6 Servicios Logísticos
Profesional Especializado 6 Seguros </t>
  </si>
  <si>
    <t>100% de Herramientas Actualizadas</t>
  </si>
  <si>
    <t>Actualizar de manera inmediata el nomograma y el mapa de riesgos del proceso de Apoyo Logístico a cargo de la Dirección Administrativa.</t>
  </si>
  <si>
    <t xml:space="preserve">Por parte del área de Apoyo Logístico no se ha realizado la actualización del Normograma y del mapa de riesgos, de acuerdo con la normatividad vigente y su respectiva caracterización del proceso. 
</t>
  </si>
  <si>
    <t>Gestión de Servicios Logísticos</t>
  </si>
  <si>
    <t>OCI-2017-029</t>
  </si>
  <si>
    <r>
      <t xml:space="preserve">Se verificó que la última actualización realizada en el Normograma se efectuó el 17 de octubre de 2017 y correspondió a la incorporación de la normatividad asociada con la actividad de seguros. Adicional, la actividad de gestión documental suministró el correo electrónico soporte en el cual envió a la Oficina Asesora de Planeación la actualización relacionada con su normatividad.
A la fecha no se ha realizado ninguna actualización por parte del área al Mapa de Riesgo del Proceso.
Conforme a lo anterior, la acción se considera </t>
    </r>
    <r>
      <rPr>
        <b/>
        <sz val="8"/>
        <color theme="1"/>
        <rFont val="Arial"/>
        <family val="2"/>
      </rPr>
      <t xml:space="preserve">abierta </t>
    </r>
    <r>
      <rPr>
        <sz val="8"/>
        <color theme="1"/>
        <rFont val="Arial"/>
        <family val="2"/>
      </rPr>
      <t>hasta tanto se realice la respectiva actualización.</t>
    </r>
  </si>
  <si>
    <t>No. de reuniones programadas/No. de reuniones realizadas</t>
  </si>
  <si>
    <r>
      <rPr>
        <b/>
        <sz val="8"/>
        <rFont val="Arial"/>
        <family val="2"/>
      </rPr>
      <t>Desactualización de las herramientas del SIG</t>
    </r>
    <r>
      <rPr>
        <sz val="8"/>
        <rFont val="Arial"/>
        <family val="2"/>
      </rPr>
      <t xml:space="preserve">
En la verificación realizada a la documentación adoptada en el Sistema Integrado de Gestión (SIG) y asociada al proceso, se observó que se encuentran desactualizadas las siguientes herramientas de control a la gestión:
Normograma
No se encuentra la normatividad relacionada en los documentos de referencia del Procedimiento P-DA-004 Reclamaciones de Seguros ante ocurrencia de siniestros en el Normograma, P-DA-011 versión 0 de Agosto de 2016.
Nota: Para lectura completa del Hallazgo remitirse al informe</t>
    </r>
  </si>
  <si>
    <t xml:space="preserve">Germán Ortíz Martín </t>
  </si>
  <si>
    <t>Gestión Grupos de Interés</t>
  </si>
  <si>
    <t>Herlay Hurtado Ortiz</t>
  </si>
  <si>
    <t>Planeación del SITP</t>
  </si>
  <si>
    <t>Luz Marina Díaz Ramírez</t>
  </si>
  <si>
    <t>Gestión de Mercadeo</t>
  </si>
  <si>
    <t>OCI-2017-017</t>
  </si>
  <si>
    <t>Director Administrativo</t>
  </si>
  <si>
    <t>Profesional Universitario 3
 Gestión de Negocios</t>
  </si>
  <si>
    <t>Un (1) control eliminado</t>
  </si>
  <si>
    <t>Gestionar la eliminación de este control, debido a ser innecesario.</t>
  </si>
  <si>
    <t>Falta de cronograma de seguimiento y monitoreo con fechas de solicitud de facturación.</t>
  </si>
  <si>
    <t>Profesional Especializado 6 
Negocios Colaterales</t>
  </si>
  <si>
    <t>Gestionar la eliminación de este control, debido a que el Plan de Acción no es un mecanismo de Control para la línea de Conocimiento.</t>
  </si>
  <si>
    <t>El plan de acción no es un mecanismo de control para la línea de conocimiento.</t>
  </si>
  <si>
    <r>
      <rPr>
        <b/>
        <sz val="8"/>
        <color theme="1"/>
        <rFont val="Arial"/>
        <family val="2"/>
      </rPr>
      <t>Controles sin evidencia de ejecución</t>
    </r>
    <r>
      <rPr>
        <sz val="8"/>
        <color theme="1"/>
        <rFont val="Arial"/>
        <family val="2"/>
      </rPr>
      <t xml:space="preserve">
Como resultado de la ejecución de las pruebas de recorrido en las cuales se evaluó el diseño de los controles internos establecidos en el Proceso Gestión de Mercadeo, no se encontró evidencia documental de la ejecución de los siguientes controles:
1. Controles descritos en el Mapa de Riesgos del Proceso Gestión de Mercadeo versión 3, de septiembre de 2016, en lo relacionado a las actividades de Explotación Comercial del Conocimiento y de la Infraestructura:
a) Control: "Plan de Acción": Durante la ejecución de las pruebas de recorrido, al indagar con el Profesional Especializado Grado 6 de Negocios Colaterales, responsable de la ejecución de dicho control, éste informó que el mismo no se está ejecutando, no obstante lo anterior se observó que en el Mapa de Riesgos, la aplicación del control fue calificada con un puntaje de 20, lo cual corresponde a una ejecución de "Siempre".
Nota: Para lectura completa del Hallazgo remitirse al informe.</t>
    </r>
  </si>
  <si>
    <t>Desarrollo Estratégico</t>
  </si>
  <si>
    <t>No se ha adelantado ninguna acción espera de la anulación del recurso del laudo arbitral.</t>
  </si>
  <si>
    <t>No se ha realizado en virtud de la espera de la anulación del recurso del laudo arbitral.</t>
  </si>
  <si>
    <t>Profesional Especializado 6
Talento Humano</t>
  </si>
  <si>
    <t>Auxiliar, Técnico y Profesional Univ. de Nómina</t>
  </si>
  <si>
    <t>Antes de finalizar primer semestre (30 de junio)</t>
  </si>
  <si>
    <t>Hacer tabla de documentos para reconocimiento de Auxilios Convencionales</t>
  </si>
  <si>
    <t>Revisión incompleta de los soportes de la solicitud</t>
  </si>
  <si>
    <r>
      <rPr>
        <b/>
        <sz val="8"/>
        <rFont val="Arial"/>
        <family val="2"/>
      </rPr>
      <t>Auxilio para aparatos ortopédicos convención colectiva.</t>
    </r>
    <r>
      <rPr>
        <sz val="8"/>
        <rFont val="Arial"/>
        <family val="2"/>
      </rPr>
      <t xml:space="preserve">
"Mediante radicado No. 36506 del 7 de diciembre de 2015 una trabajadora oficial solicitó el estudio y autorización del auxilio para aparatos ortopédicos establecido en la convención colectiva (…) En la nómina del mes de diciembre de 2015 se verificó a favor de la trabajadora oficial un pago cuyo concepto fue: "S-Auxilio Aparatos Ortopédicos" por valor de $322.175. (...) De acuerdo a lo establecido en el artículo 37 de la Convención Colectiva de Transmilenio S.A, se reconoce un beneficio a los trabajadores amparados por la convención para la compra de aparatos ortopédicos en los siguientes términos: "En caso de accidente de trabajo o enfermedad TRANSMILENIO S.A le reconocerá a los trabajadores amparados por la presente Convención un auxilio económico hasta por el cincuenta por ciento (50%) del salario mínimo leal mensual vigente, (...)
Nota: Para lectura completa del Hallazgo remitirse al informe</t>
    </r>
  </si>
  <si>
    <t>Nomina y Prestaciones</t>
  </si>
  <si>
    <t>OCI-2017-010</t>
  </si>
  <si>
    <t xml:space="preserve">El procedimiento no ha sido actualizada por tanto continua abierta la acción </t>
  </si>
  <si>
    <t>Todos los Profesionales de Talento Humano</t>
  </si>
  <si>
    <t>8 Meses</t>
  </si>
  <si>
    <t>Revisión actualización y socialización del Proceso de Selección</t>
  </si>
  <si>
    <t>Desactualización del proceso de selección y vinculación</t>
  </si>
  <si>
    <r>
      <rPr>
        <b/>
        <sz val="8"/>
        <color theme="1"/>
        <rFont val="Arial"/>
        <family val="2"/>
      </rPr>
      <t>Afiliaciones inoportunas ARL Y EPS</t>
    </r>
    <r>
      <rPr>
        <sz val="8"/>
        <color theme="1"/>
        <rFont val="Arial"/>
        <family val="2"/>
      </rPr>
      <t xml:space="preserve">
Se realizó una revisión de las afiliaciones al sistema de Seguridad Social en Salud y Riesgos Laborales de los servidores públicos vinculados a la entidad dentro del alcance de la auditoria. De dicha revisión se observa la falta de oportunidad en las fechas de afiliaciones realizadas en contraste frente a la fecha de ingreso de los servidores públicos, lo cual genera una exposición de riesgo frente a la ocurrencia de posibles novedades de origen común o laboral y la no cobertura de estas por la extemporaneidad de las afiliaciones. Conforme a lo anterior a continuación se relacionan las situaciones encontradas: (...)
Nota: Para lectura completa del Hallazgo remitirse al informe"</t>
    </r>
  </si>
  <si>
    <t xml:space="preserve">Director Administrativo </t>
  </si>
  <si>
    <t xml:space="preserve">Profesional Especializado 6 y Profesionales de Talento Humano. </t>
  </si>
  <si>
    <t>1 Estudio de medición de cargas de trabajo.</t>
  </si>
  <si>
    <t>Realizar el proceso de medición de cargas de trabajo</t>
  </si>
  <si>
    <t>Atender los requerimientos institucionales que soporten de manera real las necesidades que se desprenden de la implementación y puesta en marcha el 100% del SITP.</t>
  </si>
  <si>
    <r>
      <rPr>
        <b/>
        <sz val="8"/>
        <rFont val="Arial"/>
        <family val="2"/>
      </rPr>
      <t>Vinculación contractual de prestación de servicios continuada en actividad misional y operativa con persona natural y deficiencias en la estructura de la planta de personal.</t>
    </r>
    <r>
      <rPr>
        <sz val="8"/>
        <rFont val="Arial"/>
        <family val="2"/>
      </rPr>
      <t xml:space="preserve">
"(...) Teniendo en cuenta que desde el 17 de octubre de 2014 fue radicado el estudio de cargas laborales, a la fecha han transcurrido 2 años y 4 meses sin que se evidencie que la entidad haya adelantado alguna gestión efectiva para modificar la estructura de la planta de personal y adecuarla a las necesidades de personal (...) Actualmente de acuerdo al manual de funciones vigente y el estudio de cargas presentando en el año 2014 existe una diferencia frente a las cargas de trabajo de 240 empleos. A diciembre de 2016 existen 244 contratos de prestación de servicios y de apoyo a la Gestión (...)"
Nota: Para lectura completa del Hallazgo remitirse al informe</t>
    </r>
  </si>
  <si>
    <t>Económica</t>
  </si>
  <si>
    <t>Seguridad y salud en el trabajo</t>
  </si>
  <si>
    <t>Profesional Especializado 6</t>
  </si>
  <si>
    <t>Evaluación y Gestión del Modelo de Operación del SITP</t>
  </si>
  <si>
    <t>Director Administrativo y/o Profesional 6 Talento Humano</t>
  </si>
  <si>
    <t>Una solicitud de capacitación dirigida a Planeación</t>
  </si>
  <si>
    <t xml:space="preserve">Capacitar a los funcionarios sobre los procedimientos establecidos y las consecuencias de su no observación. </t>
  </si>
  <si>
    <t>Desconocimiento y/o falta de aplicación de los procedimientos aplicables al subproceso de Nómina y Prestaciones Sociales.</t>
  </si>
  <si>
    <t>Nómina y Prestaciones Sociales</t>
  </si>
  <si>
    <t>OCI-2015-040</t>
  </si>
  <si>
    <t>El auditado informa que no se ha adelantado ninguna acción al respecto. La OCI. Deja la acción como vencida y con el mismo avance que traía</t>
  </si>
  <si>
    <t>Manual actualizado</t>
  </si>
  <si>
    <t>Actualizar el Manual de Nómina y Prestaciones Sociales M-DA-003, en el sentido de ajustar los documentos para el retiro de funcionarios ya que los paz y salvos no pueden exigirse</t>
  </si>
  <si>
    <r>
      <rPr>
        <b/>
        <sz val="8"/>
        <color theme="1"/>
        <rFont val="Arial"/>
        <family val="2"/>
      </rPr>
      <t>"Control de documentación</t>
    </r>
    <r>
      <rPr>
        <sz val="8"/>
        <color theme="1"/>
        <rFont val="Arial"/>
        <family val="2"/>
      </rPr>
      <t xml:space="preserve">
En la revisión realizada al Subproceso de Nómina y Prestaciones sociales, se advirtió lo siguiente con respecto a la carpeta de la hoja de vida correspondiente a la exfuncionaria identificada con cédula de ciudadanía No 1.073.426.066: 
1. No se encontró evidencia en el expediente del documento correspondiente a la liquidación de la exfuncionaria debidamente archivada. No obstante, el responsable del proceso imprimió una copia de la resolución digitalizada en el sistema, lo que en todo caso no subsana el hecho de que el documento debe reposar en el expediente. 
2. Al no estar archivada la resolución de la liquidación, tampoco se advierte la notificación del acto administrativo a la exfuncionaria. 
3. De igual forma, no se encontró evidencia documental en el expediente del formato de Paz y Salvo R-DA-060 debidamente diligenciado y legalizado.
Nota: Para lectura completa del Hallazgo remitirse al informe"</t>
    </r>
  </si>
  <si>
    <t>Subgerencia General</t>
  </si>
  <si>
    <t>Mejora</t>
  </si>
  <si>
    <t>OBSERVACIÓN</t>
  </si>
  <si>
    <t>AUDITOR</t>
  </si>
  <si>
    <t>AVANCE CUANTITATIVO</t>
  </si>
  <si>
    <t>AVANCE CUALITATIVO</t>
  </si>
  <si>
    <t>FECHA</t>
  </si>
  <si>
    <t>Cogestor</t>
  </si>
  <si>
    <t>Directo</t>
  </si>
  <si>
    <t>SEGUIMIENTO 30/06/2018</t>
  </si>
  <si>
    <t>SEGUIMIENTO 31/03/2018</t>
  </si>
  <si>
    <t>ESTADO DEL HALLAZGO</t>
  </si>
  <si>
    <t>FECHA DE FINALIZACIÓN</t>
  </si>
  <si>
    <t>FECHA DE INICIO</t>
  </si>
  <si>
    <t>RESPONSABLE</t>
  </si>
  <si>
    <t>TIPO DE ACCION</t>
  </si>
  <si>
    <t>META</t>
  </si>
  <si>
    <t>ACCION(ES) PROPUESTA(S)</t>
  </si>
  <si>
    <t>CAUSA</t>
  </si>
  <si>
    <t>TITULO Y DESCRIPCIÓN DEL HALLAZGO</t>
  </si>
  <si>
    <t>N° DEL HALLAZGO</t>
  </si>
  <si>
    <t>SUBPROCESO</t>
  </si>
  <si>
    <t>PROCESO</t>
  </si>
  <si>
    <t>N° 
INFORME DE AUDITORIA</t>
  </si>
  <si>
    <t xml:space="preserve">C- SEGUIMIENTO </t>
  </si>
  <si>
    <t>REF.:</t>
  </si>
  <si>
    <t>PLAN DE MEJORAMIENTO</t>
  </si>
  <si>
    <t>TOTAL</t>
  </si>
  <si>
    <t>Total Interno</t>
  </si>
  <si>
    <t>Gestión 2017</t>
  </si>
  <si>
    <t>% Avance Plan</t>
  </si>
  <si>
    <t>En Ejecución</t>
  </si>
  <si>
    <t>Ejecutadas</t>
  </si>
  <si>
    <t>Propuestas</t>
  </si>
  <si>
    <t>% Cumplimiento</t>
  </si>
  <si>
    <t>Cumplidas Periodo</t>
  </si>
  <si>
    <t>Propuestas Periodo</t>
  </si>
  <si>
    <t>ACUMULADO PLAN</t>
  </si>
  <si>
    <t>PERIODO EVALUADO</t>
  </si>
  <si>
    <t>Origen del Plan</t>
  </si>
  <si>
    <t>Corte al 30 de junio de 2018</t>
  </si>
  <si>
    <t>Gestión</t>
  </si>
  <si>
    <t>Consolidado Planes de Mejoramiento Internos</t>
  </si>
  <si>
    <t>Gestión financiera Corporativa</t>
  </si>
  <si>
    <t>Gestión Servicios Logísticos</t>
  </si>
  <si>
    <t>Gestión Financiera Corporativa y Gestión de Servicios Logísticos</t>
  </si>
  <si>
    <t>Gestión financiera Sub. Económica</t>
  </si>
  <si>
    <t>Gestión 2015</t>
  </si>
  <si>
    <t>Gestión del Talento Humano</t>
  </si>
  <si>
    <t>Supervisión y Control del SITP</t>
  </si>
  <si>
    <t>Gestión 2013</t>
  </si>
  <si>
    <t>-</t>
  </si>
  <si>
    <t>Desarrollo Estratégico- Dir. Modos</t>
  </si>
  <si>
    <t>Desarrollo Estratégico-SG-SST</t>
  </si>
  <si>
    <t>85.7%</t>
  </si>
  <si>
    <t>Desarrollo Estratégico OAP (Corporativa)</t>
  </si>
  <si>
    <t>Total</t>
  </si>
  <si>
    <t>Proceso/Subproceso/Actividad</t>
  </si>
  <si>
    <t>Desarrollo Estratégico Informe Original</t>
  </si>
  <si>
    <t>No Cumplidas</t>
  </si>
  <si>
    <t>Desarrollo Estratégico OAP</t>
  </si>
  <si>
    <t>Supervisión y Control del SITP Informe Original</t>
  </si>
  <si>
    <t>Gestión Financiera Informe Original</t>
  </si>
  <si>
    <t>Gestión Financiera y Gestión de Servicios Logísticos Informe Original</t>
  </si>
  <si>
    <t>Gestión financiera</t>
  </si>
  <si>
    <t>Evaluación y Mejoramiento de la Gestión.</t>
  </si>
  <si>
    <t>OCI-2018-054</t>
  </si>
  <si>
    <t>Jefe Oficina Asesora de Planeación</t>
  </si>
  <si>
    <r>
      <rPr>
        <b/>
        <sz val="8"/>
        <color theme="1"/>
        <rFont val="Arial"/>
        <family val="2"/>
      </rPr>
      <t xml:space="preserve">No Conformidad - Debilidad en la Plataforma estratégica, planes de acción y cuadro de mando integral </t>
    </r>
    <r>
      <rPr>
        <sz val="8"/>
        <color theme="1"/>
        <rFont val="Arial"/>
        <family val="2"/>
      </rPr>
      <t xml:space="preserve">
Debilidad en mantener la integridad y la secuencia e interacción de los procesos del SIG debido a cambios que se han presentado en éste, desde la última auditoría SIG realizada en la Entidad, lo que evidencia desactualización de la plataforma estratégica de la Entidad y en la formulación de planes de acción y de cuadro de mando integral.</t>
    </r>
  </si>
  <si>
    <t>Un mapa de procesos actualizado y divulgado. Cabe aclarar que el mapa de procesos incluye la caracterizaciones.
Una plataforma estratégica revisada y alineada con instrumentos del SIG.</t>
  </si>
  <si>
    <t xml:space="preserve">Jefe Oficina Asesora de Planeación
</t>
  </si>
  <si>
    <t>Equipo Operativo SIG</t>
  </si>
  <si>
    <t>Falta de armonización de los procesos involucrados en la gestión ambiental
Ausencia de información que permita observar el cambio en la valoración de los impactos ambientales (principalmente consumo de energía y generación de residuos)
Debilidad en la incorporación del componente ambiental tanto del Sistema como institucional, en la agenda de discusión a nivel directivo
Debilidad en la definición de roles y responsabilidades en la gestión ambiental</t>
  </si>
  <si>
    <t xml:space="preserve">Se omitió el tema en los Comités celebrados en el 2017
El tema no ha toma importancia para la Alta Dirección
</t>
  </si>
  <si>
    <t>Una presentación en el Comité SIG</t>
  </si>
  <si>
    <t xml:space="preserve">Jefe Oficina Asesora de Planeación
</t>
  </si>
  <si>
    <t xml:space="preserve">Incluir en el informe de revisión por la Dirección los elementos de entrada que exige la norma en materia ambiental </t>
  </si>
  <si>
    <t>OCI-2018-055</t>
  </si>
  <si>
    <t>Falencias en las actividades relacionadas en el tema de regularización, por cuanto esa función ya se encuentra contempladas en el manual de funciones de la entidad</t>
  </si>
  <si>
    <t>Revisar la pertinencia del proceso de regularización en la entidad y su aplicabilidad</t>
  </si>
  <si>
    <t>Modificación o eliminación del proceso de regularización</t>
  </si>
  <si>
    <r>
      <rPr>
        <b/>
        <sz val="8"/>
        <color theme="1"/>
        <rFont val="Arial"/>
        <family val="2"/>
      </rPr>
      <t>Debilidad en las responsabilidades de dueños de proceso en la gestión del riesgo</t>
    </r>
    <r>
      <rPr>
        <sz val="8"/>
        <color theme="1"/>
        <rFont val="Arial"/>
        <family val="2"/>
      </rPr>
      <t xml:space="preserve">
En cumplimiento al desarrollo del ejercicio de auditoría de aseguramiento al proceso Evaluación y Gestión del Modelo de Operación del SITP y cumplimientos del SIG de TRANSMILENIO S.A para el periodo comprendido entre el 1° de junio de 2016 al 31 de marzo de 2018, se evidenció en el mapa de riesgos de gestión ausencia en el seguimiento desde el 30/09/2016, lo cual denota ausencia de mejoras que ocasionaron la materialización del riesgo "Incumplimiento de lo establecido en la Resolución 489 de 2015 de la Gerencia General de TRANSMILENIO S.A.", incumpliendo los numerales 5,10 (Seguimiento y evaluación a al implantación de la política de riesgos), 5,11 (Cultura de gestión de riesgos, 6,6 (monitoreo y Revisión de riesgos) del Manual para la Gestión del riesgos en Transmilenio S.A código M-OP-002 versión 1 de fecha diciembre de 2017.
Nota: Para lectura completa del Hallazgo remitirse al informe.</t>
    </r>
  </si>
  <si>
    <t>Expectativa de cambio en el alcance del proceso</t>
  </si>
  <si>
    <t>Actualizar mapa de riesgos</t>
  </si>
  <si>
    <t>Mapa de riesgos actualizado</t>
  </si>
  <si>
    <t>En los cursos de inducción no se incluye un módulo en dónde se entere al nuevo personal del comité a los que pertenece, sus funciones y responsabilidades.</t>
  </si>
  <si>
    <t>Capacitar a los nuevos integrantes del Comité de Gerencia de la Integración en cuanto a sus funciones.</t>
  </si>
  <si>
    <t>(2) Capacitaciones al año</t>
  </si>
  <si>
    <t>Secretario del Comité de Gerencia de la Integración</t>
  </si>
  <si>
    <t>OCI-2018-049</t>
  </si>
  <si>
    <t>Memorando remitido con TDR aplicada.</t>
  </si>
  <si>
    <t>Dos (2) verificaciones anuales</t>
  </si>
  <si>
    <t>Acta con constancia de socialización y presentación de procedimientos</t>
  </si>
  <si>
    <r>
      <rPr>
        <b/>
        <sz val="8"/>
        <color theme="1"/>
        <rFont val="Arial"/>
        <family val="2"/>
      </rPr>
      <t xml:space="preserve">No Conformidad - Manejo de Formatos No Controlados. </t>
    </r>
    <r>
      <rPr>
        <sz val="8"/>
        <color theme="1"/>
        <rFont val="Arial"/>
        <family val="2"/>
      </rPr>
      <t xml:space="preserve">
Durante la revisión realizada a las actividades desarrolladas desde el procedimiento P-CI-010 Seguimiento de los Resultados de los Trabajos de Aseguramiento, donde el formato R-CI-011 Plan de Mejoramiento hace parte fundamental de los registros del procedimiento, se observó que éste no estaba codificado de acuerdo con los documentos evidenciados. </t>
    </r>
  </si>
  <si>
    <t>2 actividades de sensibilización.</t>
  </si>
  <si>
    <t>OCI-2018-045</t>
  </si>
  <si>
    <t>Desconocimiento u olvido del Manual para la Gestión del Riesgo en Transmilenio S.A..</t>
  </si>
  <si>
    <t xml:space="preserve"> Participación del 100% del grupo de Talento Humano</t>
  </si>
  <si>
    <t>Profesional Especializado de Talento Humano</t>
  </si>
  <si>
    <t>Directora Corporativa</t>
  </si>
  <si>
    <t>Actualizar el Mapa de Gestión de Riesgos</t>
  </si>
  <si>
    <t>Revisión del 100% de los riesgos identificados</t>
  </si>
  <si>
    <t>No se ha realizado la debida revisión del Mapa de Gestión de Riesgos</t>
  </si>
  <si>
    <t>No se estructuro el documento teniendo en cuenta el Procedimiento P-OP-001 V.2 "Control de los documentos oficiales del SIG"</t>
  </si>
  <si>
    <t>Modificar la matriz de acuerdo al Procedimiento P-OP-001 V.2 "Control de los documentos oficiales del SIG", Numeral 8. Descripción de actividades en referencia a los responsables elaborar, actualizar o modificar un documento.</t>
  </si>
  <si>
    <t>Actualizar el 100 % la Matriz de peligros y/o valoración de riesgos.</t>
  </si>
  <si>
    <t>Profesionales Universitarias de Seguridad y Salud en el Trabajo</t>
  </si>
  <si>
    <t>Falta de seguimiento para verificar la tabla de formatos del Manual del Sistema de Gestión de SST M-DA-005 V.1</t>
  </si>
  <si>
    <t>Actualizar documento del sistema con los formatos requeridos</t>
  </si>
  <si>
    <t xml:space="preserve">Publicar el documento </t>
  </si>
  <si>
    <t>Falta de claridad en el proceso y su alcance por parte de los trabajadores</t>
  </si>
  <si>
    <t>Profesional Especializado Talento Humano/Directora Corporativa</t>
  </si>
  <si>
    <t>Revisar y actualizar los documentos del proceso</t>
  </si>
  <si>
    <t xml:space="preserve">
Actualizar y publicar los documentos del SIG del proceso de Talento Humano</t>
  </si>
  <si>
    <t>Dirección Corporativa</t>
  </si>
  <si>
    <t>OCI-2018-046</t>
  </si>
  <si>
    <t>Lograr que la información consultada en el Sistema Integrado de Gestión este completamente actualizada y modificar Dirección Administrativa por Dirección Corporativa como lo establece el Acuerdo 07 de 2017.</t>
  </si>
  <si>
    <t>Profesional Universitario 4 de Mantenimiento e infraestructura.
Profesional Universitario 3 de Apoyo Logístico.
Profesional Universitario 3 de Gestión Documental.</t>
  </si>
  <si>
    <t>Profesional Especializado 6 de Apoyo Logístico</t>
  </si>
  <si>
    <r>
      <t xml:space="preserve">Garantizar que todos los puntos ecológicos </t>
    </r>
    <r>
      <rPr>
        <sz val="8"/>
        <rFont val="Arial"/>
        <family val="2"/>
      </rPr>
      <t xml:space="preserve">de la sede administrativa, </t>
    </r>
    <r>
      <rPr>
        <sz val="8"/>
        <color theme="1"/>
        <rFont val="Arial"/>
        <family val="2"/>
      </rPr>
      <t>cuenten con colores y señalización uniforme para evitar confusión a la hora de reciclar los residuos.</t>
    </r>
  </si>
  <si>
    <t>Profesional Universitario 4 de Mantenimiento e infraestructura</t>
  </si>
  <si>
    <r>
      <t>Organizar los documentos de archivo independientemente de su soporte (Físico-Electrónico), formando Expedientes electrónicos y/o híbridos bajo Tabla de Retención Documental.</t>
    </r>
    <r>
      <rPr>
        <sz val="8"/>
        <color rgb="FFFF0000"/>
        <rFont val="Arial"/>
        <family val="2"/>
      </rPr>
      <t xml:space="preserve">
</t>
    </r>
  </si>
  <si>
    <t xml:space="preserve">Profesional Especializado 6 de Apoyo Logístico
Profesional Universitario 3 de Gestión Documental 
</t>
  </si>
  <si>
    <t>No se realiza una apropiada revisión a la Matriz de Riesgo del Proceso ni se establece un responsable directo.</t>
  </si>
  <si>
    <t>OCI-2018-047</t>
  </si>
  <si>
    <r>
      <rPr>
        <b/>
        <sz val="8"/>
        <color theme="1"/>
        <rFont val="Arial"/>
        <family val="2"/>
      </rPr>
      <t>No conformidad - Debilidad en la Administración del riesgo.</t>
    </r>
    <r>
      <rPr>
        <sz val="8"/>
        <color theme="1"/>
        <rFont val="Arial"/>
        <family val="2"/>
      </rPr>
      <t xml:space="preserve">
Se evidenció debilidad en la administración del riesgo, ya que el proceso no aplica 1 de 4 (25%) controles definidos para el riesgo "Liquidaciones previas de operadores y pagos inadecuados o inoportunos" definido en el mapa de Riesgos del proceso Gestión Financiera V3 y publicado en la intranet al corte de la auditoría. El control no aplicado por la dependencia responsable es: Seguimiento a través de consultas en línea de los movimientos de los fondos.</t>
    </r>
  </si>
  <si>
    <t>Falta de revisión del Mapa de Riesgos del proceso de Gestión Financiera para efectuar la actualización cuando corresponda</t>
  </si>
  <si>
    <t>Actualizar el mapa de riesgos del proceso Gestión Financiera (subprocesos Control Financiero a la Remuneración del Sistema y Administración Financiera del Recaudo) y solicitar la publicación en la Intranet.</t>
  </si>
  <si>
    <t>OCI-2018-051</t>
  </si>
  <si>
    <r>
      <t xml:space="preserve">No Conformidad - Debilidad en la Administración de riesgos:
</t>
    </r>
    <r>
      <rPr>
        <sz val="8"/>
        <color theme="1"/>
        <rFont val="Arial"/>
        <family val="2"/>
      </rPr>
      <t>a. Existen controles estipulados en el mapa de riesgos que no se están ejecutando tales como: “Verificación permanente al cumplimiento de las políticas establecidas en la Resolución No. 393 del 23 de junio de 2015 para la explotación de la infraestructura a cargo de TRANSMILENIO S.A.”, asociado al riesgo “Identificación inadecuada de oportunidades de negocio.”. Cabe aclarar que actualmente se verifica la resolución No.311 del 30 de junio de 2017.
b. No se evidenció revisión y/o actualización del mapa de riesgos del proceso de Gestión de Mercadeo, ya que la última versión del documento descargado de la intranet, al corte de la presente evaluación corresponde a septiembre de 2016.
c. El link que existe en la matriz del mapa de riesgo que dirige al mapa de riesgos de corrupción lo direcciona a los riesgos de corrupción del año 2016 y no al del 2018 que es el vigente.</t>
    </r>
  </si>
  <si>
    <t xml:space="preserve">Actualizar el mapa de riesgos </t>
  </si>
  <si>
    <t>OCI-2018-053</t>
  </si>
  <si>
    <t>Profesionales Especializados del proceso Gestión Grupos de Interés</t>
  </si>
  <si>
    <t>Falta de verificación de la actualización del link en la INTRANET</t>
  </si>
  <si>
    <t>Profesionales equipo SIG SAUC</t>
  </si>
  <si>
    <t>Verificar en la INTRANET que el link esté actualizado</t>
  </si>
  <si>
    <t>Un (1) link de mapa de riesgos de corrupción, actualizado</t>
  </si>
  <si>
    <t>OCI-2018-056</t>
  </si>
  <si>
    <t>Director Técnico de Seguridad</t>
  </si>
  <si>
    <t>Director Técnico de Buses</t>
  </si>
  <si>
    <r>
      <t xml:space="preserve">No Conformidad - Debilidad en la administración del riesgo
</t>
    </r>
    <r>
      <rPr>
        <sz val="8"/>
        <color theme="1"/>
        <rFont val="Arial"/>
        <family val="2"/>
      </rPr>
      <t>Establecer mecanismos que permitan la verificación, documentación, actualización y cobertura a las actividades más relevantes de proceso, así como adecuado seguimiento al mapa de riesgos ya que el riesgo vehículos en condiciones inadecuadas de mantenimiento para la prestación del servicio, documentado en el mapa de riesgos cubre parcialmente el objetivo al cual está vinculado, por lo tanto, la vinculación de los conductores del sistema no cuenta con controles asociados.
- Se evidenció debilidad en la administración del riesgo, ya que en el mapa de riesgos del proceso se encuentra registrado en el objetivo del Subproceso “Gestionar la vinculación de los conductores y vinculación y supervisión de los vehículos para la prestación de los servicios zonales del SITP”, sin embargo, tanto el riesgo como los controles definidos únicamente cubren la gestión de la vinculación y supervisión de los vehículos para la prestación de los servicios zonales.</t>
    </r>
  </si>
  <si>
    <t>Desactualización del mapa de riesgos del proceso de supervisión y control del SITP.</t>
  </si>
  <si>
    <t>OCI-2018-059</t>
  </si>
  <si>
    <t>Profesional de apoyo.</t>
  </si>
  <si>
    <t>OCI-2018-061</t>
  </si>
  <si>
    <t>Asesoría Jurídica y Defensa Judicial</t>
  </si>
  <si>
    <t>Falta de controles que permitan contar con la documentación actualizada</t>
  </si>
  <si>
    <t xml:space="preserve">Subgerente Jurídica </t>
  </si>
  <si>
    <t>Desactualización de los mapas de riesgo.</t>
  </si>
  <si>
    <t>Actualización del mapa de riesgo de la Subgerencia Jurídica</t>
  </si>
  <si>
    <t>Establecer revisión anual de los controles para mitigar la materialización de los riesgos determinados en el Mapa de Riesgos de Gestión de la Subgerencia Jurídica</t>
  </si>
  <si>
    <t>Acta de revisión de los controles para mitigar la materialización de los riesgos determinados en el Mapa de Riesgos de Gestión de la Subgerencia Jurídica</t>
  </si>
  <si>
    <t>Establecer revisión anual de toda los controles de la Subgerencia Jurídica</t>
  </si>
  <si>
    <t>Falta de capacitación frente al Sistema de Administración del Riesgo</t>
  </si>
  <si>
    <t>Capacitar a los responsables de los procesos frente a la Sistema de Administración de Riesgo</t>
  </si>
  <si>
    <t>El manual de nomina no ha sido actualizado, se observó un borrado sobre el escritorio del auditado. 
Se da un avance del 30% en virtud de haber observado el borrador</t>
  </si>
  <si>
    <t>Acción vencida con mas de dos años</t>
  </si>
  <si>
    <t>El auditado expreso que ha realizado reuniones con el grupo donde socializa y aclara inquietudes han estado trabajando sobre la modificación de los procedimientos pero cuando ya salga en firme se hará la capacitación del caso.</t>
  </si>
  <si>
    <t>Esta acción dentro del tiempo y el Director la conoce y esta pendiente de ello</t>
  </si>
  <si>
    <t>El profesional grado 06 encargado informa que esta pendiente para informarle a la nueva Directora Administrativa. 
Esta acción esta dentro del tiempo</t>
  </si>
  <si>
    <t xml:space="preserve">Accion vencida hace 1 año </t>
  </si>
  <si>
    <t>Al corte del seguimiento (abril 4-5 de 2018) se evidenció que los controles sin evidencia de ejecución y cuya acción propuesta por el área responsable, corresponde a eliminarlos del mapa de riesgos del proceso, continúan registrados en el mismo, el cual se encuentra publicado en la intranet de la entidad mediante a ruta: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Por lo anterior no se evidencia que la acción se haya cumplido.</t>
  </si>
  <si>
    <t xml:space="preserve">El proceso Gestión de Mercadeo adelanto acciones internas para actualizar con el equipo de trabajo el mapa de riesgos del proceso, sin embargo no perfeccionó formalmente y oportunamente el envió de los ajustes a la Oficina Asesora de Planeación. </t>
  </si>
  <si>
    <t>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t>
  </si>
  <si>
    <t xml:space="preserve">Falta de la nueva guía para la elaboración del EIR por parte del IDIGER </t>
  </si>
  <si>
    <t>Dirección Técnica De Buses, Seguridad, Modos Alternativos y Equipamiento Complementario
y BRT</t>
  </si>
  <si>
    <t>La Oficina Asesora de Planeación indicó que teniendo en cuenta la entrada de los nuevos concesionarios de las fases 1 y 2 será necesario proceder a la revisión del documento durante el segundo semestre del 2018.
OCI: Se reporta con avance 0% y se realizara seguimientos posteriores.</t>
  </si>
  <si>
    <t>Adoptar y publicar a través del Sistema Integrado de Gestión de la Entidad los documentos modificados.
- N° Informe: OCI-2016-036
- N° Hallazgo: 6
- Nombre: Documentación del Proceso Desactualizada
- Manual: M-DB-001 Manual del Operador del Bus Zonal
- Manual: M-DO-001 Manual de Operaciones del Sistema Transmilenio</t>
  </si>
  <si>
    <t>Se evidenció que, a la documentación producida en la dependencia, y radicada mediante el sistema de información CORDIS, no se le aplica TRD desde el momento de creación del documento, lo que evidencia riesgo descubierto de pérdida de la información y de la memoria institucional. Lo anterior a que, si bien el CORDIS cuenta con los campos para vincular la serie, la subserie, el expediente y la ubicación del documento, tales campos no están parametrizados de modo que pueda ser aplicada la TRD.</t>
  </si>
  <si>
    <t>Se actualizará la Matriz de Riesgo del Proceso y posteriormente se enviará a la Oficina Asesora de Planeación para sus fines pertinentes.</t>
  </si>
  <si>
    <t xml:space="preserve">Profesional Especializado 5 del Control a la Remuneración del Sistema y Profesional Especializado 5 del Control al Recaudo </t>
  </si>
  <si>
    <t xml:space="preserve">Subgerente Desarrollo de Negocios </t>
  </si>
  <si>
    <t>El Mapa de riesgos no fue actualizado, dado que no tiene un responsable directo dentro del área quien se encargue de las actualizaciones y modificaciones pertinentes.</t>
  </si>
  <si>
    <t xml:space="preserve">Profesional Universitario de Gestión de Mercado </t>
  </si>
  <si>
    <t>Actualización del mapa de riesgos incluyendo los controles que actualmente se realizan en la gestión de la vinculación y supervisión de conductores.</t>
  </si>
  <si>
    <t>Mapa de riesgos actualizado con control referente a la gestión de la vinculación y supervisión de conductores.</t>
  </si>
  <si>
    <t>Actualizar el mapa de riesgo de la Subgerencia de la Jurídica</t>
  </si>
  <si>
    <t xml:space="preserve">Acta de revisión de los controles de la Subgerencia Jurídica </t>
  </si>
  <si>
    <t>Una capacitación frente al Sistema de Administración del Riesgo</t>
  </si>
  <si>
    <t xml:space="preserve">Mapa de riesgos de la Subgerencia actualizado para cada vigencia y enviado a la Oficina Asesora de Planeación </t>
  </si>
  <si>
    <t>1 Circular proyectada y gestionada con la Subgerencia General</t>
  </si>
  <si>
    <t>Director de TIC</t>
  </si>
  <si>
    <t>Actualizar el procedimiento P-DT-009 Soporte técnico a usuarios finales, para incorporar lo relacionado con las encuestas de satisfacción.</t>
  </si>
  <si>
    <t>Solicitar al equipo de auditores de la Oficina de Control Interno familiarizarse más con los procedimientos y formatos de la dependencia.</t>
  </si>
  <si>
    <t>Aplicar la TRD de a Oficina de Control Interno a todos los documentos que se generen en la Oficina a partir de la fecha de elaboración del presente plan de mejoramiento.</t>
  </si>
  <si>
    <t>Verificar semestralmente la aplicación de las TRD en los files de trabajo de la Oficina de Control Interno.</t>
  </si>
  <si>
    <t>1. Descuido en la aplicación del procedimiento que reglamenta el formato enunciado.
2. Debilidad en los controles aplicados en la Oficina de Control Interno para constatar que el equipo auditor cumple y aplica con la totalidad de los formatos y procedimientos.</t>
  </si>
  <si>
    <t>Revisar y Actualizar los procedimientos y formatos de la Oficina de Control Interno sin incluir números de normatividad de modo que den respuesta efectiva a la gestión de la Oficina de Control Interno.</t>
  </si>
  <si>
    <t>Correos electrónicos enviados al Jefe de la Oficina de Control Interno con los soportes de cierre de las carpetas de las auditorías, garantizando la completitud de los papeles de trabajo</t>
  </si>
  <si>
    <t>1. Desactualización de procedimientos de la dependencia.
2. Formatos innecesarios y que dificultan la gestión de la Oficina de Control Interno.
3. Debilidad en los controles aplicados en la Oficina de Control Interno para constatar que el equipo auditor cumple y aplica con la totalidad de los formatos y procedimientos.</t>
  </si>
  <si>
    <t>Correos electrónicos enviados al Jefe de la Oficina de Control Interno con los soportes de cierre de las carpetas de las auditorías, garantizando la completitud de los papeles de trabajo.</t>
  </si>
  <si>
    <t>1. Desde hace cuatro vigencias no se realizaban jornadas de sensibilización en política del SIG en la Entidad.
2. Aunque el equipo auditor conoce y entiende la política del SIG, falta mayor práctica en la ubicación en la intranet.
3. Parte del equipo auditor de la Oficina de Control Interno fue vinculado recientemente a la Entidad y falta mayor familiarización con la Política del SIG; documentación y ubicación de la misma en la intranet.</t>
  </si>
  <si>
    <t>Realizar socialización de Política del SIG, y del Sistema de Seguridad de la Información de modo que todo el equipo de la Oficina de Control Interno entienda y logre ubicar la documentación en la intranet</t>
  </si>
  <si>
    <t>1. Desconocimiento de la aplicación de la TRD de la OCI, por parte de algunos los colaboradores de la Oficina de Control Interno ya que fueron vinculados a la Entidad luego de capacitación efectuada por la Dirección Corporativa en 2017.
2. En 2018 no se ha solicitado capacitación a los nuevos colaboradores de la Oficina de Control Interno en la aplicación de la TRD.
3. Falta de directrices sobre la aplicación de la TRD por parte de colaboradores de la Oficina de Control Interno.
4. La TRD de la Oficina de Control Interno cuenta con muchos tipos documentales innecesarios</t>
  </si>
  <si>
    <t>4 Procedimientos actualizados (P-CI-007, P-CI-005, P-CI-010-P-CI-011)</t>
  </si>
  <si>
    <t>Socializar al equipo auditor los nuevos documentos.</t>
  </si>
  <si>
    <t>De forma trimestral, quien delegue el Jefe de la Oficina de Control Interno, realizará un barrido en las carpetas físicas y digitales de las auditorías para corroborar completitud y aplicación total de procedimientos y formatos de la Oficina de Control Interno</t>
  </si>
  <si>
    <t>Jefe y equipo de la Oficina de Control Interno</t>
  </si>
  <si>
    <t>2 monitoreos sorpresivos a la toma de conciencia del SIG.</t>
  </si>
  <si>
    <t>4 Procedimientos actualizados (P-CI-007, P-CI-005, P-CI-010-P-CI-011).</t>
  </si>
  <si>
    <t xml:space="preserve">Acta con constancia de socialización y presentación de procedimientos
</t>
  </si>
  <si>
    <r>
      <t xml:space="preserve">No Conformidad: - Realizar revisión periódica de la Matriz de Riesgo del Proceso, con el fin de verificar la adecuada administración del riesgo y un correcto diseño de los controles. 
</t>
    </r>
    <r>
      <rPr>
        <sz val="8"/>
        <color theme="1"/>
        <rFont val="Arial"/>
        <family val="2"/>
      </rPr>
      <t>Debido a que se observaron algunas debilidades como:</t>
    </r>
    <r>
      <rPr>
        <b/>
        <sz val="8"/>
        <color theme="1"/>
        <rFont val="Arial"/>
        <family val="2"/>
      </rPr>
      <t xml:space="preserve">
</t>
    </r>
    <r>
      <rPr>
        <sz val="8"/>
        <color theme="1"/>
        <rFont val="Arial"/>
        <family val="2"/>
      </rPr>
      <t>- Controles agrupados sin tener en cuenta su periodicidad, mecanismo de realización y responsable, lo que no permite verificar que dichos controles son eficaces y apropiados para eliminar o mitigar el riesgo.</t>
    </r>
  </si>
  <si>
    <r>
      <rPr>
        <b/>
        <sz val="8"/>
        <color theme="1"/>
        <rFont val="Arial"/>
        <family val="2"/>
      </rPr>
      <t>No Conformidad - Asegurar la conservación de los documentos originales de la entidad, con el fin de evitar la pérdida de memoria institucional a través de la adecuada aplicación de las TRD desde la producción de un documento, hasta que es archivado por archivo central, con el objetivo de dar cumplimiento al Decreto 2609 de 2012.</t>
    </r>
    <r>
      <rPr>
        <sz val="8"/>
        <color theme="1"/>
        <rFont val="Arial"/>
        <family val="2"/>
      </rPr>
      <t xml:space="preserve">
- Se evidenció que, a la documentación producida en la dependencia, y radicada mediante el sistema de información CORDIS, no se le aplica la TRD desde el momento de creación del documento, lo que evidencia riesgo descubierto de pérdida de la información y de la memoria institucional. Lo anterior debido a que, si bien el CORDIS cuenta con los campos para vincular la serie, la subserie, el expediente y la ubicación del documento, tales campos no están parametrizados de modo que pueda ser aplicada la TRD.
Por medio de entrevista con el área de correspondencia, donde se realizó el ejercicio de radicación de un documento externo recibido, se observó que la pestaña archivo donde se encuentra la serie documental, subserie, expediente y ubicación no se encuentra habilitada. Por posterior entrevista con el Profesional Universitario Grado 03 de Gestión Documental, confirma que el aplicativo CORDIS únicamente se utiliza para control de correspondencia y no para manejo de archivo.</t>
    </r>
  </si>
  <si>
    <r>
      <rPr>
        <b/>
        <sz val="8"/>
        <color theme="1"/>
        <rFont val="Arial"/>
        <family val="2"/>
      </rPr>
      <t xml:space="preserve">No Conformidad - Toma de Conciencia SIG. </t>
    </r>
    <r>
      <rPr>
        <sz val="8"/>
        <color theme="1"/>
        <rFont val="Arial"/>
        <family val="2"/>
      </rPr>
      <t xml:space="preserve">
En la prueba realizada mediante entrevista a los colaboradores de la Oficina de Control Interno, se evidenció que el 37% del total de los auditados del proceso Evaluación y Mejoramiento de la Gestión, no han interiorizado y no ubican en la intranet la Política del SIG y el 18% el Manual de las Políticas de Sistema de Gestión de la Seguridad de la Información. </t>
    </r>
  </si>
  <si>
    <t>Oficializar y estandarizar el punto ecológico del área de Gestión Documental (Archivo). Además se ampliará el punto ecológico ubicado en la cafetería del piso 5.</t>
  </si>
  <si>
    <t>Realizar la actualización de la Matriz de Riesgo del Proceso y enviarla a la Oficina Asesora de Planeación.</t>
  </si>
  <si>
    <r>
      <rPr>
        <b/>
        <sz val="8"/>
        <color theme="1"/>
        <rFont val="Arial"/>
        <family val="2"/>
      </rPr>
      <t>No Conformidad - Implementar estrategias para asegurar la adecuada separación y señalización de residuos en la fuente con el objetivo de dar cumplimiento a la Resolución 242 de 2014 de la Secretaría Distrital de Ambiente y en el Plan Institucional de Gestión Ambiental –PIGA de la Entidad.</t>
    </r>
    <r>
      <rPr>
        <sz val="8"/>
        <color theme="1"/>
        <rFont val="Arial"/>
        <family val="2"/>
      </rPr>
      <t xml:space="preserve">
- Al verificar los puntos ecológicos y la disposición de residuos en la fuente del piso 5, se observó:
- Los puntos ecológicos no cuentan con colores ni señalización uniforme;
- En la caneca azul o blanca se encontraron vasos usados de café;
- En la caneca verde se encontró papel.
Todos los entrevistados manifiestan que conocen los puntos ecológicos, sin embargo, algunos no conocen los colores donde deben depositar cada tipo de residuo, pero manifiestan que leen la señalización cuando van a botar el residuo.
Por observación al interior de los recipientes de los puntos ecológicos, se evidencia que la clasificación no es adecuada. Igualmente, los colores de identificación de recipientes para cada punto ecológico varían.
El punto ecológico ubicado cerca a la entrada del piso 5 dirigida hacia la Dirección Corporativa, tiene los colores: verde para ordinarios, gris para papel y azul para reciclables, mientras que el punto ecológico ubicado en el archivo tiene el color blanco para reciclables y su señalización no es clara.
Nota: Para lectura completa del Hallazgo remitirse al informe</t>
    </r>
  </si>
  <si>
    <r>
      <rPr>
        <b/>
        <sz val="8"/>
        <color theme="1"/>
        <rFont val="Arial"/>
        <family val="2"/>
      </rPr>
      <t xml:space="preserve">No Conformidad - Debilidad en la Administración de riesgos
</t>
    </r>
    <r>
      <rPr>
        <sz val="8"/>
        <color theme="1"/>
        <rFont val="Arial"/>
        <family val="2"/>
      </rPr>
      <t>Existen controles estipulados en el mapa de riesgos que no se están ejecutando tales como: “Acta de Gestión Social y soportes de las reuniones del Grupo de Servicios”, asociado al riesgo “El cierre de los espacios de interlocución con los usuarios y no se logren desarrollar los procesos de participación ciudadana”. Cabe aclarar que actualmente se realizan reuniones de kilómetros eficientes zonal y troncal.
b. No se evidenció revisión y/o actualización del mapa de riesgos del proceso de Gestión Grupos de Interés, ya que la última versión del documento descargado de la intranet, al corte de la presente evaluación corresponde a septiembre de 2016.
c. El cargo del responsable de la ejecución del control, Responsable de Implementar el plan de tratamiento y quien aprobó, registrados en la matriz de riesgos no coincide con el establecido en el Acuerdo No. 7 de 2017.
d. El link que existe en la matriz del mapa de riesgo que dirige al mapa de riesgos de corrupción lo direcciona a los riesgos de corrupción del año 2016 y no al 2018 como es el actual</t>
    </r>
  </si>
  <si>
    <t>Actualizar el mapa de riesgos de cada proceso de acuerdo con la metodología establecida</t>
  </si>
  <si>
    <t xml:space="preserve">Implementar un mecanismo de seguimiento a los mapas de riesgos </t>
  </si>
  <si>
    <t>Terminar la revisión documental a nivel de las caracterizaciones de procesos de la entidad eliminando los subprocesos que aun se encuentran oficializados en el SIG</t>
  </si>
  <si>
    <t>Actualizar el mapa de procesos de la Entidad incluyendo los procesos que se han adoptado en el SIG y realizar su divulgación en los diferentes canales de comunicación que este publicado</t>
  </si>
  <si>
    <t xml:space="preserve">
Revisar y ajustar la plataforma estratégica de la Entidad teniendo en cuenta los cambios organizacionales que se presenten
</t>
  </si>
  <si>
    <t>Alinear cada uno de los instrumentos del SIG acorde con la plataforma estratégica actualizada</t>
  </si>
  <si>
    <t>Definir e implementar un mecanismo de seguimiento que permita evaluar la interiorización de la política y los objetivos del SIG</t>
  </si>
  <si>
    <t>Cambios organizacionales 
Debilidad en la comunicación interna respecto a los funcionarios y contratistas que ingresan a la entidad
Ausencia de actividades de socialización</t>
  </si>
  <si>
    <t>Cambios organizacionales 
Demora en la aprobación y divulgación de la formalización de los nuevos procesos</t>
  </si>
  <si>
    <t>Una metodología de riesgos ajustada</t>
  </si>
  <si>
    <t>100% de los mapas de riesgos actualizados</t>
  </si>
  <si>
    <t>Una socialización de la metodología ajustada</t>
  </si>
  <si>
    <t xml:space="preserve">Estructurar una propuesta que puntualice los aspectos relacionados con competencias, roles y responsabilidades de las diferentes dependencias, en la gestión ambiental. Presentar la propuesta para la toma de decisiones por parte de la Alta Dirección. </t>
  </si>
  <si>
    <t>Una propuesta de estructuración gestión ambiental presentada a la Alta Dirección</t>
  </si>
  <si>
    <r>
      <rPr>
        <b/>
        <sz val="8"/>
        <color theme="1"/>
        <rFont val="Arial"/>
        <family val="2"/>
      </rPr>
      <t>Ausencia de capacitaciones a los miembros del comité de la integración.</t>
    </r>
    <r>
      <rPr>
        <sz val="8"/>
        <color theme="1"/>
        <rFont val="Arial"/>
        <family val="2"/>
      </rPr>
      <t xml:space="preserve">
En cumplimiento al desarrollo del ejercicio de auditoría de aseguramiento al proceso Evaluación y Gestión del Modelo de Operación del SITP de TRANSMILENIO S.A para el periodo comprendido entre el 1° de junio de 2016 al 31 de marzo de 2018, el profesional grado 6 de la Subgerencia general allegó evidencia mediante actas 109 y 123 de fecha enero de 2016 y 28 de julio de 2016 respectivamente, en cuanto a las capacitaciones realizadas a los miembros del comité de gerencia de la integración; observándose que desde la fecha de la última acta anteriormente descrita no se han realiza capacitaciones; materializándose así el riesgo denominado "Incumplimiento de lo establecido en la Resolución 489 de 2015 de la Gerencia General de TRANSMILENIO S. A.", el cual establece en el control "Verificar las Actas o listado de asistencia a las Capacitaciones a los miembros e invitados al Comité de Gerencia de la Integración, para que sea replicada en las áreas que deben dar cumplimiento a la normatividad".
Nota: Para lectura completa del Hallazgo remitirse al informe</t>
    </r>
  </si>
  <si>
    <r>
      <rPr>
        <b/>
        <sz val="8"/>
        <color theme="1"/>
        <rFont val="Arial"/>
        <family val="2"/>
      </rPr>
      <t>No Conformidad - Debilidad en cumplimiento de requisitos legales en el Sistema de Gestión Ambiental y en la actualización de documentos del Sistema de Gestión Ambiental.</t>
    </r>
    <r>
      <rPr>
        <sz val="8"/>
        <color theme="1"/>
        <rFont val="Arial"/>
        <family val="2"/>
      </rPr>
      <t xml:space="preserve">
- La Entidad no garantiza adecuada gestión ambiental, ya que se evidenció que la matriz de aspectos e impactos ambientales publicada en la intranet al corte de la evaluación se encuentra desactualizada. (Ver hallazgo completo en el informe OCI-2018-054).
- No se evidenció asignación de roles y responsabilidades en virtud de la Gerencia y/o liderazgo del Subsistema de Gestión Ambiental a nivel directivo, incumpliendo la resolución 242 de2014.... Lo anterior genera incumplimiento a la norma ISO 14001:2007 en los numerales 4.3.1 Aspectos ambientales, 4.3.2.1 Requisitos legales, e ISO 14001:2015 numerales 6.1.2 Aspectos ambientales significativos, y 6.1.4 Riesgo asociado con amenazas y oportunidades 6.1.3 Obligaciones de Cumplimiento.</t>
    </r>
  </si>
  <si>
    <t>Realizar una revisión interna en el Subproceso, para definir que información se debe actualizar, acordar y revisar con Oficina Asesora de Planeación y posteriormente realizar la solicitud por correo electrónico a la Oficina Asesora de Planeación de la actualización y publicación</t>
  </si>
  <si>
    <r>
      <rPr>
        <b/>
        <sz val="8"/>
        <color theme="1"/>
        <rFont val="Arial"/>
        <family val="2"/>
      </rPr>
      <t>No Conformidad - Debilidad en la gestión de la Revisión por la Dirección.</t>
    </r>
    <r>
      <rPr>
        <sz val="8"/>
        <color theme="1"/>
        <rFont val="Arial"/>
        <family val="2"/>
      </rPr>
      <t xml:space="preserve">
- No se evidenció en las tres (3) actas del comité SIG realizadas durante la vigencia 2017 la toma de decisiones frente a resultados obtenidos, recursos asociadas y cambios que podrían afectar el Sistema de Gestión ambiental, frente al cambio en la sede administrativa. De igual manera la revisión por la dirección no evidenciaron los elementos de entrada que exige la norma ISO 14001, ni sus resultados
Lo anterior genera incumplimiento en la norma ISO 14001:2008 numeral 4.6.1 Revisión del Sistema de Gestión Ambiental y la ISO 14001:2015 numeral 9.3 Revisión por la Dirección</t>
    </r>
  </si>
  <si>
    <r>
      <t xml:space="preserve">Incumplimiento los Lineamientos de la Circular 011 De 2016 expedida por la Subgerencia General de TRANSMILENIO S.A.
</t>
    </r>
    <r>
      <rPr>
        <sz val="8"/>
        <color theme="1"/>
        <rFont val="Arial"/>
        <family val="2"/>
      </rPr>
      <t>Se verificó el cumplimiento de la circular 011 de 2016 cuyo asunto es "Equipos de Regularización" a los contratos de concesión vigentes encontrando que respecto al responsable del cargo profesional grado 6 de concesiones de la Subgerencia Jurídica, durante el periodo de ausencia por una situación administrativa (maternidad), fue reemplazado por el profesional universitario grado 3 de asuntos legales de esta Subgerencia Jurídica, lo cual no da cumplimiento al lineamiento especifico de la estructura de conformación establecida en la mencionada circular vigente para el periodo auditado.
Nota: Para lectura completa del Hallazgo remitirse al informe.</t>
    </r>
  </si>
  <si>
    <r>
      <rPr>
        <b/>
        <sz val="8"/>
        <color theme="1"/>
        <rFont val="Arial"/>
        <family val="2"/>
      </rPr>
      <t>No Conformidad - Implementar mecanismos de control que permitan mantener actualizados los documentos relacionados con el proceso.</t>
    </r>
    <r>
      <rPr>
        <sz val="8"/>
        <color theme="1"/>
        <rFont val="Arial"/>
        <family val="2"/>
      </rPr>
      <t xml:space="preserve">
- Se observó que en la caracterización, TRD, los manuales, procedimientos y mapas de riesgos, se encuentran desactualizados toda vez que aun se hace referencia a la Dirección Administrativa y teniendo en cuenta que de conformidad con el Acuerdo 07 de 2017, "Por el cual se modifica la estructura organizacional y las funciones de unas dependencias de la Empresa de Transporte del Tercer Milenio — TRANSMILENIO S. A.", se estableció la estructura organizacional y las funciones propias de cada dependencia en donde dichas actividades son asignadas a la Dirección Corporativa.</t>
    </r>
  </si>
  <si>
    <r>
      <rPr>
        <b/>
        <sz val="8"/>
        <rFont val="Arial"/>
        <family val="2"/>
      </rPr>
      <t>Cumplimiento Parcial de Actividades y Compromisos Registrados en el PIRE</t>
    </r>
    <r>
      <rPr>
        <sz val="8"/>
        <rFont val="Arial"/>
        <family val="2"/>
      </rPr>
      <t xml:space="preserve">
En la verificación realizada al Protocolo T-DS-002 Versión No. 1 de fecha julio de 2016- Plan Institucional de Respuesta a Emergencia del Sistema TransMilenio y sus anexos, se pudo observar lo siguiente: 
1). No se obtuvo evidencia de la Capacitación sobre el PIRE: “las personas que hacen parte activa de este documento recibirán la capacitación requerida sobre los siguientes aspectos básicos
- Sistema Comando de Incidentes – SCI
- Sensibilización al PIRE, estructura organizacional y funciones básicas
- Simulación de mesa.
Esta capacitación se realizará al personal con funciones en el PIRE un mes después de aprobado el PIRE.” (Subrayado fuera de texto).
2). Cumplimiento parcial al Cronograma de Actividades: Se observó un cronograma de actividades para la divulgación del Pire, no obstante, no fue posible evidenciar el cumplimiento a las etapas de Actualización, Divulgación y Evaluación de conocimiento descritas en dicho cronograma.
Nota: Para lectura completa del Hallazgo remitirse al informe</t>
    </r>
  </si>
  <si>
    <r>
      <rPr>
        <b/>
        <sz val="8"/>
        <color theme="1"/>
        <rFont val="Arial"/>
        <family val="2"/>
      </rPr>
      <t>No Conformidad - Debilidad en la Administración de riesgos</t>
    </r>
    <r>
      <rPr>
        <sz val="8"/>
        <color theme="1"/>
        <rFont val="Arial"/>
        <family val="2"/>
      </rPr>
      <t xml:space="preserve">
- Se evidenció debilidad en la administración del riesgo, ya que la Dirección no garantiza las acciones para abordar riesgos y oportunidades en el proceso Gestión Talento Humano, ya que se evidenció lo siguiente: 
a) Durante la prueba de recorrido realizada al Proceso Gestión del Talento Humano, 3 de 3 entrevistados no conocen la Política de la Gestión del Riesgo.
b) Existen controles estipulados en el mapa de riesgos que no se están ejecutando tales como: “aplicación de encuestas o necesidades o preferencias cada 2 años”, asociado al riesgo “Incumplimiento del Programa de Bienestar “
c) No se evidenció revisión y/o actualización del mapa de riesgos del proceso de Gestión de Talento humano, ya que la última versión del documento descargado de la intranet, al corte de la presente evaluación corresponde a septiembre de 2016.
d) No se encontró la aprobación del documento matriz de peligros y/o riesgos laborales por parte del Líder del Proceso. (El documento fue solicitado, pero no allegado a la Oficina de Control Interno)
e) No se encontró publicada en la intranet de la Entidad la matriz de peligros y/o riesgos laborales.</t>
    </r>
  </si>
  <si>
    <t>Taller sobre el Manual M-OP-002, Manual para la Gestión del Riesgo en TRANSMILENIO S. A.</t>
  </si>
  <si>
    <t>Profesional Universitario de Bienestar e Incentivos
Grupo de Talento Humano</t>
  </si>
  <si>
    <r>
      <rPr>
        <b/>
        <sz val="8"/>
        <color theme="1"/>
        <rFont val="Arial"/>
        <family val="2"/>
      </rPr>
      <t>No Conformidad - Documentación de las Historias laborales</t>
    </r>
    <r>
      <rPr>
        <sz val="8"/>
        <color theme="1"/>
        <rFont val="Arial"/>
        <family val="2"/>
      </rPr>
      <t xml:space="preserve">
- Se evidenció que la entidad no garantiza en el proceso de Gestión de Talento Humano, las acciones necesarias para establecer, implementar, mantener y mejorar de forma continua las actividades propias del proceso, teniendo en cuenta que:
a) En la revisión documental de las hojas de vida, se evidenció que 7 de 20 (35%) funcionarios evaluados, fueron afiliados al Sistema de Salud con fecha posterior a la fecha de ingreso a la Entidad, 2 de los 7 funcionarios ingresaron el año 2018. Lo cual infringe lo establecido en el Decreto 2353 de 2015 del Ministerio de Salud y Protección Social en su artículo 16. Afiliación: “(…) En el Sistema General de Seguridad Social en Salud no habrá afiliaciones retroactivas “y “Artículo 44. Reporte de novedades para trabajadores dependientes. El trabajador será responsable, al momento la vinculación laboral, de afiliarse al Sistema General Seguridad Social en Salud, si aún no se encuentra afiliado, y de registrar en el Sistema de Afiliación Transaccional las novedades de ingreso como trabajador dependiente (…)
Nota: Para lectura completa del Hallazgo remitirse al informe</t>
    </r>
  </si>
  <si>
    <r>
      <rPr>
        <b/>
        <sz val="8"/>
        <color theme="1"/>
        <rFont val="Arial"/>
        <family val="2"/>
      </rPr>
      <t>No Conformidad - Documentos Desactualizados del Proceso Gestión del Talento Humano</t>
    </r>
    <r>
      <rPr>
        <sz val="8"/>
        <color theme="1"/>
        <rFont val="Arial"/>
        <family val="2"/>
      </rPr>
      <t xml:space="preserve">
- Se evidenció debilidad en el control de documentos del proceso, de manera efectiva en relación con la creación y actualización de la información documentada en el proceso de Gestión del Talento Humano, teniendo en cuenta que:
a) En la revisión de los documentos publicados en el SIG, se observó que los tres manuales y los procedimientos del proceso Gestión del Talento Humano están desactualizados y los formatos oficiales se encuentran con (i) versiones desde mayo de 2014, (ii) dirección de sede anterior y (iii) logos de Bogotá Humana. Así mismo se observó que no se están utilizando algunos formatos oficiales en las actividades diarias del proceso. En el procedimiento P-OP-001Control de los documentos oficiales del SIG", en el numeral 6.1 Generalidades indica que "Los documentos oficiales del SIG son completamente dinámicos, permitiendo así su permanente revisión y actualización de acuerdo con la variación o mejoramiento de las condiciones iniciales de operación"</t>
    </r>
  </si>
  <si>
    <t>Profesional Especializado 6 Subgerencia General</t>
  </si>
  <si>
    <t>Profesional Especializado 6 Gestión Ambiental
 Comité Directivo</t>
  </si>
  <si>
    <t>Dirección de TIC</t>
  </si>
  <si>
    <t>Técnico Administrativo 2</t>
  </si>
  <si>
    <t>Profesional Universitario 4 Gestión Integral
Líderes de proceso</t>
  </si>
  <si>
    <r>
      <rPr>
        <b/>
        <sz val="8"/>
        <rFont val="Arial"/>
        <family val="2"/>
      </rPr>
      <t>Mapa de Riesgos del Proceso</t>
    </r>
    <r>
      <rPr>
        <sz val="8"/>
        <rFont val="Arial"/>
        <family val="2"/>
      </rPr>
      <t xml:space="preserve">
En la verificación realizada al Mapa de Riesgos del proceso de Supervisión y Control de la Operación del SITP se identificaron las situaciones descritas a continuación:
1. Controles agrupados sin tener en cuenta su periodicidad y mecanismo de realización, lo que no permite llevar a cabo una revisión efectiva periódica y sistemática del proceso auditado para asegurar que dichos controles son eficaces y apropiados.
2. Controles redactados en términos de producto y no de acción y/o actividad, entre ellos: Licitaciones, Contratos, Reportes, comunicaciones internas y externas, Información fuente permanente, Reportes, Gestión con TIC.
3. Controles que de acuerdo a su fin no se podrían calificar como preventivos: Mesas de ayuda con el proveedor TIC, Procedimientos como controlar de forma manual BRT y BUSES, Acciones de reporte y control por fallas en migración de plataforma de Control BRT.
Nota: Para lectura completa del Hallazgo remitirse al informe</t>
    </r>
  </si>
  <si>
    <t xml:space="preserve">Actualizar el Manual y así mismo se actualizarán los formatos R-DA-055 Formato Chequeo por desvinculación de personal y el R-DA-059 Acta de Entrega puesto de Trabajo. </t>
  </si>
  <si>
    <t>Entregar el Manual actualizado y compartir con los trabajadores</t>
  </si>
  <si>
    <t>Luz Marina Díaz</t>
  </si>
  <si>
    <t>Katherine Prada</t>
  </si>
  <si>
    <t>Lina María Amaya</t>
  </si>
  <si>
    <t>Carolina Bernal</t>
  </si>
  <si>
    <t>Auditor</t>
  </si>
  <si>
    <t>Área</t>
  </si>
  <si>
    <t>TIC</t>
  </si>
  <si>
    <t>Comunicaciones</t>
  </si>
  <si>
    <t>Negocios</t>
  </si>
  <si>
    <t>Técnica</t>
  </si>
  <si>
    <t>Corporativa</t>
  </si>
  <si>
    <t>OCI</t>
  </si>
  <si>
    <t>Jurídica</t>
  </si>
  <si>
    <t>Planeación y Modos</t>
  </si>
  <si>
    <t>Modos, Buses, BRT, Seguridad y Planeación</t>
  </si>
  <si>
    <t>OCI-2018-064</t>
  </si>
  <si>
    <t xml:space="preserve">Profesional universitario de SST </t>
  </si>
  <si>
    <r>
      <rPr>
        <b/>
        <sz val="8"/>
        <color theme="1"/>
        <rFont val="Arial"/>
        <family val="2"/>
      </rPr>
      <t>Decreto 1072/2015 Capacitaciones SENA curso 50 hr:</t>
    </r>
    <r>
      <rPr>
        <sz val="8"/>
        <color theme="1"/>
        <rFont val="Arial"/>
        <family val="2"/>
      </rPr>
      <t xml:space="preserve">
De igual manera se evidenció incumplimiento en la programación y suministro de capacitaciones para los miembros del COPASST, de acuerdo con las funciones y responsabilidades definidas normativamente, encontrando que ningún miembro del COPASST cuenta con el curso de capacitación virtual de 50 horas ofrecido por el SENA o por la ARL Positiva.</t>
    </r>
  </si>
  <si>
    <t xml:space="preserve">Actualizar el programa de capacitaciones de SST vigencia 2018, incluyendo el curso de capacitación virtual de 50 horas del SG-SST.
</t>
  </si>
  <si>
    <t>Certificados de realización del curso de los miembros del COPASST</t>
  </si>
  <si>
    <r>
      <rPr>
        <b/>
        <sz val="8"/>
        <color theme="1"/>
        <rFont val="Arial"/>
        <family val="2"/>
      </rPr>
      <t>Decreto 1072/2015 Rendición de cuentas sin el total de requisitos en materia de SG-SST</t>
    </r>
    <r>
      <rPr>
        <sz val="8"/>
        <color theme="1"/>
        <rFont val="Arial"/>
        <family val="2"/>
      </rPr>
      <t>:
En cuanto a la Rendición de Cuentas en SG - SST, se evidenció en la página web de TRANSMILENIO S. A. el informe de rendición de cuentas de la vigencia 2017, con fecha de publicación del 02 de febrero de 2018 en cuyo numeral 2.2.5.5 “Seguridad y Salud en el Trabajo” se informa sobre seis (6) actividades realizadas durante la vigencia y relacionadas con: aprobación  del Plan Estratégico de Seguridad Vial por parte de la Secretaría Distrital de Movilidad con puntaje de 88, verificación de las condiciones de seguridad e Higiene  de la nueva  sede administrativa (iluminación, confort térmico, ruido), Participación en el simulacro  Distrital de Evacuación realizado  el 25 de octubre de 2017, Implementación de Estándares  de seguridad y salud en el trabajo  en la gestión integral de contratistas, Cero ( 0%) de casos nuevos de enfermedades laborales, y cumplimiento del 94% del Plan de Trabajo. Si bien se hace una rendición, no es suficiente en virtud de lo requerido por la normativa vigente, ya que hizo falta reporte frente a resultados de implementación del SG-SST y acciones a tomar en todos los niveles de la Entidad a que en cada uno de ellos hay responsabilidades sobre la Seguridad y Salud en el Trabajo, incumpliendo el Artículo 2.2.4.6.8. del Decreto 1072 de2015</t>
    </r>
  </si>
  <si>
    <t xml:space="preserve">Incluir en la rendición de cuentas del SG-SST para el periodo 2018 los resultados de implementación del Sistema y acciones a tomar en todos los niveles de la Entidad. </t>
  </si>
  <si>
    <r>
      <rPr>
        <b/>
        <sz val="8"/>
        <color theme="1"/>
        <rFont val="Arial"/>
        <family val="2"/>
      </rPr>
      <t>Decreto 1072/2015 Sin procedimiento normativo</t>
    </r>
    <r>
      <rPr>
        <sz val="8"/>
        <color theme="1"/>
        <rFont val="Arial"/>
        <family val="2"/>
      </rPr>
      <t>:
No se cuenta con procedimiento documentado para la definición,  identificación y  evaluación de las especificaciones en SG-SST de las compras y adquisiciones de productos y servicios como por ejemplo elementos de protección personal.</t>
    </r>
  </si>
  <si>
    <t>Oficializar el procedimiento  para la definición, identificación y  evaluación de las especificaciones en SG-SST de las compras y adquisiciones de productos y servicios.</t>
  </si>
  <si>
    <t>Procedimiento documentado y Oficializado: Definición, identificación y evaluación de las especificaciones en SG-SST de las compras y adquisiciones de productos y servicios.</t>
  </si>
  <si>
    <t>1. Actualizar los pliegos de condiciones para contratistas incluyendo requisitos del SG-SST.</t>
  </si>
  <si>
    <t>2. Implementar metodología para el seguimiento a contratistas que garantice el cumplimiento de las normas de seguridad y salud en el Trabajo.</t>
  </si>
  <si>
    <r>
      <rPr>
        <b/>
        <sz val="8"/>
        <color theme="1"/>
        <rFont val="Arial"/>
        <family val="2"/>
      </rPr>
      <t>Decreto 1072/20105 La caracterización de condiciones de saludo no  ha sido divulgada</t>
    </r>
    <r>
      <rPr>
        <sz val="8"/>
        <color theme="1"/>
        <rFont val="Arial"/>
        <family val="2"/>
      </rPr>
      <t>:
Se verificó la existencia de una caracterización de las condiciones de salud de todos los trabajadores y del Programa de vigilancia, de acuerdo con el riesgo biomecánico, cardiovascular, ergonómico, psicosocial, entre otros, con base en los cuales se realizan las actividades de prevención y promoción en salud. No obstante, no  se ha divulgado de modo que los trabajadores y contratistas la conozcan.</t>
    </r>
  </si>
  <si>
    <t>Realizar jornada de socialización de los programas de vigilancia epidemiológica: DME, psicosocial, entre otros, a través de capacitaciones presenciales y virtuales, carteleras digitales e Intranet.</t>
  </si>
  <si>
    <t>Caracterización divulgada a los funcionarios, contratistas y subcontratistas,  de las condiciones de salud de todos los trabajadores y del Programa de vigilancia, de acuerdo con el riesgo biomecánico, cardiovascular, ergonómico, psicosocial, entre otros, con base en los cuales se realizan las actividades de prevención y promoción en salud.</t>
  </si>
  <si>
    <r>
      <rPr>
        <b/>
        <sz val="8"/>
        <color theme="1"/>
        <rFont val="Arial"/>
        <family val="2"/>
      </rPr>
      <t>Decreto 1072/2015 Sin procedimientos IPEVAR:</t>
    </r>
    <r>
      <rPr>
        <sz val="8"/>
        <color theme="1"/>
        <rFont val="Arial"/>
        <family val="2"/>
      </rPr>
      <t xml:space="preserve">
La Entidad no dispone de procedimiento documentado para la Identificación de peligros, evaluación, valoración de riesgos y determinación de los controles necesarios (IPEVAR).</t>
    </r>
  </si>
  <si>
    <t>Oficializar la actualización del procedimiento Identificación de peligros, evaluación, valoración de riesgos y determinación de los controles necesarios (IPEVAR) y socializarlo a través de la Intranet.</t>
  </si>
  <si>
    <t>Procedimiento para la Identificación de peligros, evaluación, valoración de riesgos y determinación de los controles necesarios (IPEVAR) documentado y oficializado.</t>
  </si>
  <si>
    <t>Realizar jornada de socialización de la Matriz IPEVAR a través de la Intranet.</t>
  </si>
  <si>
    <t>OCI-2018-063</t>
  </si>
  <si>
    <r>
      <rPr>
        <b/>
        <sz val="8"/>
        <color theme="1"/>
        <rFont val="Arial"/>
        <family val="2"/>
      </rPr>
      <t>Controles sin Evidencia de Ejecución</t>
    </r>
    <r>
      <rPr>
        <sz val="8"/>
        <color theme="1"/>
        <rFont val="Arial"/>
        <family val="2"/>
      </rPr>
      <t xml:space="preserve">
La oficina de Control Interno solicitó a la Dirección Técnica de Buses y BRT, documentación soporte de la ejecución de los controles definidos para los Subprocesos: Programación de la operación BRT y Programación de la operación Zonal, mediante Matriz de riesgos del Proceso “Supervisión y Control de la Operación del SITP”.
Con base en las revisiones efectuadas sobre la información remitida, no fue posible evaluar la aplicabilidad, formalidad, efectividad, oportunidad y eficacia de los siguientes controles, dado que no se obtuvo documentación soporte como cumplimiento de los mismos:
Programación de la operación BRT
Riesgo: Estimación inadecuada de la demanda para programación a corto plazo del componente troncal.
- Seguimiento a la proyección de la demanda troncal.
- Seguimiento a cambios estructurales y/o cambios en infraestructura.
- Análisis de aforos y tomas de información para el ajuste de la oferta.
Nota: Para lectura completa del Hallazgo remitirse al informe.</t>
    </r>
  </si>
  <si>
    <t>Los controles establecidos dentro de la mapa de riesgos del proceso, no son lo suficientemente claros y se encuentran desactualizados</t>
  </si>
  <si>
    <t>Ajuste de matriz de riesgos, con el propósito de incorporar controles de acuerdo a la realidad operativa y de ejecución actual del procedimiento P-DO-001</t>
  </si>
  <si>
    <t>Ajuste de la matriz de riesgos.</t>
  </si>
  <si>
    <t>Director Técnico de Buses
Director Técnico de Modos Alternativos
Director Técnico de Seguridad
Oficina asesora de planeación</t>
  </si>
  <si>
    <t>Realizar mesas de trabajo al interior de la DTB y con la OAP, para identificar: Controles, Responsables, Periodicidad y Producto Final de cada control, con el fin de actualizar el mapa de riesgos del proceso de Supervisión y Control del SITP actualizado</t>
  </si>
  <si>
    <t>1. Mesas de trabajo.
2. Mapa de riesgos del proceso de Supervisión y Control del SITP actualizado.</t>
  </si>
  <si>
    <r>
      <rPr>
        <b/>
        <sz val="8"/>
        <color theme="1"/>
        <rFont val="Arial"/>
        <family val="2"/>
      </rPr>
      <t>Acciones Correctivas y-o Preventivas no Eficaces</t>
    </r>
    <r>
      <rPr>
        <sz val="8"/>
        <color theme="1"/>
        <rFont val="Arial"/>
        <family val="2"/>
      </rPr>
      <t xml:space="preserve">
La Oficina de Control Interno realizó una prueba de campo el 9 de julio de 2018 a las 7:00 am, en 30 de las 148 estaciones y/o portales del sistema TransMilenio y 13 paraderos del SITP, que consistió en verificar el estado de las puertas, la señalización en puertas y pisos, el estado del aseo en buses y estaciones y/o portales, presencia de vendedores ambulantes y policía, verificación de evasión y venta de pasajes tanto regulares como irregulares en las estaciones y/o portales, encontrando lo siguiente: 
a) 1 de 30 estaciones y/o portales visitados presentan deficiencia en el aseo. 
b) 2 de 25 buses observados presentan deficiencia en el aseo.
c) En 7 de 9 estaciones y/o portales se observaron buses en vacío. 
d) 24 de 26 estaciones visitadas presentan deficiencias en el estado de las puertas.
e) En 8 de 29 estaciones y/o portales visitados la señalización de los pisos prestan deficiencia (desgaste).
f) En 10 de 30 estaciones y/o portales visitados se observó que la programación de anfitriones y/o guías no corresponde con el personal en campo.
g) En 16 de 26 estaciones y/o portales visitados se observó presencia de vendedores ambulantes.
h) En 9 de 30 estaciones y/o portales visitados no se observó presencia de personal de la policía.
i) En 1 de 29 estaciones y/o portales visitados se observó que la señalización de las puertas no concuerda con la parada del bus.
j) En 11 de 22 estaciones y/o portales visitados se observó evasión,
k) En 3 de los 13 paraderos del SITP y estaciones y/o portales visitados se observó venta irregular de pasajes.
Nota: Para lectura completa del Hallazgo remitirse al informe.</t>
    </r>
  </si>
  <si>
    <t>Uso indebido de las puertas automáticas.</t>
  </si>
  <si>
    <t>Directora Técnica de Modos Alternativos y E.C.</t>
  </si>
  <si>
    <t>Profesional Especializado de Infraestructura-Dirección Técnica de Modos Alternativos y E.C.</t>
  </si>
  <si>
    <t>Gestión de Información Financiera y Contable</t>
  </si>
  <si>
    <t>SEGUIMIENTO 30/09/2018</t>
  </si>
  <si>
    <t>OCI-2018-070</t>
  </si>
  <si>
    <t xml:space="preserve">Debilidades en la documentación del instructivo y por ende en la aplicación del mismo </t>
  </si>
  <si>
    <t>Revisión del instructivo y evaluación de su aplicabilidad en la Entidad teniendo en cuenta los lineamientos establecidos por la Alcaldía en relación con MIPG (dimensión 6 Gestión del conocimiento e innovación)</t>
  </si>
  <si>
    <t xml:space="preserve">Un (1) documento revisado  </t>
  </si>
  <si>
    <t>Profesional Especializado 6 - Gestión de Talento Humano</t>
  </si>
  <si>
    <r>
      <rPr>
        <b/>
        <sz val="8"/>
        <color theme="1"/>
        <rFont val="Arial"/>
        <family val="2"/>
      </rPr>
      <t>Instructivo Lineamiento Referenciación Competitiva I-OP-002</t>
    </r>
    <r>
      <rPr>
        <sz val="8"/>
        <color theme="1"/>
        <rFont val="Arial"/>
        <family val="2"/>
      </rPr>
      <t xml:space="preserve">
Cumplimiento parcial al instructivo I-OP-002 Referenciación Competitiva, ya que para el periodo evaluado, de 26 comisiones realizadas al interior del país y 6 al exterior, se tomó una muestra de 13 y 6 respectivamente equivalentes al 59,3%, evidenciando que para el 100% de la muestra evaluada, no se realizaron informes de referenciación competitiva (R-OP-35) en los cuales se haya registrado la valoración de las mejores prácticas que podrían ser aplicadas a la Entidad como resultado de las visitas de referenciación,  y tampoco se evidenciaron registros de solicitud de visitas de referenciación (R-OP-34). Teniendo en cuenta lo enunciado en el instructivo de la referencia, en cuanto a que las comisiones pueden ser tomadas como parte de la labor de referenciación y/o Benchmarking, dicho documento exige la aplicación de los formatos enunciados. 
De igual manera no se evidenció priorización en la práctica objeto de la referenciación, tampoco se evidenciaron registros en los cuales se haya tenido en cuenta  la selección de un proceso  que tenga alto impacto  dentro de  la entidad a referenciar, así como la selección de un proceso  o actividad  que tenga resultados a mostrar, no se evidenciaron estrategias  de búsqueda  de entidades con las cuales hacer referenciación  y tampoco un cronograma  de referenciación, donde se determinen tiempos y  metodología de trabajo con las entidades, tal como lo define el numeral 7.3 Elementos  a trabajar del instructivo objeto de la evaluación. 
Lo anterior deja descubierto el riesgo Incumplimiento de la Normatividad vigente y pérdida de oportunidades  para mejorar la gestión  y competitividad de la Entidad  debido a la no aplicación de las herramientas definidas en el instructivo de Referenciación competitiva I-OP-002 que corresponden a los controles diseñados que permiten garantizar la mitigación del riesgo identificado.</t>
    </r>
  </si>
  <si>
    <t>Tiene fecha de finalización 31 de julio de 2018</t>
  </si>
  <si>
    <t xml:space="preserve">El procedimiento no se ha actualizado, no obstante se han realizado controles para evitar el ingreso de funcionarios sin tener las afiliaciones a la seguridad social. Se están haciendo las pruebas piloto con el portal público MiSeguridadSocial.gov.co con el fin de realizar afiliaciones en línea </t>
  </si>
  <si>
    <t xml:space="preserve">Accion vencida hace 8 meses. Se recomienda adelantar acciones efectivas que eliminen la causa, asi como realizar un análisis de causa </t>
  </si>
  <si>
    <t xml:space="preserve">El proceso de  gestión de mercadeo, no cuenta con evidencias sustanciales que permitieran demostrar la realización de las dos (2) acciones propuestas para subsanar el hallazgo No. 1 del informe OCI-2017-017, por lo anterior la Oficina de Control interno considera que no es procedente dar cierre al hallazgo, el cual continuará abierto y en estado vencido. </t>
  </si>
  <si>
    <r>
      <t xml:space="preserve">La Dirección Corporativa manifestó que se realizó una revisión a la normatividad que enmarca el proceso, sin encontrar cambios; así mismo indicó que se realizará otra en septiembre para solicitar la respectiva actualización a la OAP.
La Oficina de Control interno verificó que la Dirección Corporativa realizó la revisión del Normograma, para lo cual remitió el correo electrónico a la Oficina Asesora de Planeación el 25 de abril de 2018, en el cual adjunta la actualización del mismo.
A la fecha no se ha realizado ninguna actualización por parte del área frente Mapa de Riesgo del Proceso.
Conforme a lo anterior, la acción se considera </t>
    </r>
    <r>
      <rPr>
        <b/>
        <sz val="8"/>
        <rFont val="Arial"/>
        <family val="2"/>
      </rPr>
      <t>abierta</t>
    </r>
    <r>
      <rPr>
        <sz val="8"/>
        <rFont val="Arial"/>
        <family val="2"/>
      </rPr>
      <t xml:space="preserve"> hasta tanto se realice la respectiva actualización del Mapa de Riesgos.</t>
    </r>
  </si>
  <si>
    <r>
      <t xml:space="preserve">La Dirección Corporativa manifestó:
Nos encontramos a la espera que la OAP nos confirme la actualización del documento dado que ya se requirió la actualización.
La Oficina de Control interno verificó el Normograma en el SIG y se identificó que el mismo se encuentra ajustado con corte abril de 2018. Adicional, se verificó que el Mapa de Riesgo del Proceso se encuentra revisado a septiembre de 2016.
La Oficina de Control interno considera pertinente dejar </t>
    </r>
    <r>
      <rPr>
        <b/>
        <sz val="8"/>
        <rFont val="Arial"/>
        <family val="2"/>
      </rPr>
      <t xml:space="preserve">abierta </t>
    </r>
    <r>
      <rPr>
        <sz val="8"/>
        <rFont val="Arial"/>
        <family val="2"/>
      </rPr>
      <t>la acción, hasta tanto se actualice el Mapa de Riesgo del Proceso.</t>
    </r>
  </si>
  <si>
    <t>No se ha realizado la revisión y actualización de los documentos publicados en el SIG</t>
  </si>
  <si>
    <t>Al verificar los respectivos manuales, procedimientos y mapas de riesgo, encontramos que todavía se hace referencia a la Dirección Administrativa.</t>
  </si>
  <si>
    <t>Actualizar la información concerniente a la caracterización, TRD, manuales, procedimientos y mapas de riesgo.</t>
  </si>
  <si>
    <t>Se observa que  hay puntos ecológicos los cuales no presentan adecuada señalización como es el caso del área de Gestión Documental (Archivo) y tamaño como el de la Cafetería del piso 5.</t>
  </si>
  <si>
    <t>De forma trimestral, quien delegue el Jefe de la Oficina de Control Interno, realizará un barrido en las carpetas físicas y digitales de las auditorías para corroborar completitud y aplicación total de procedimientos y formatos de la Oficina de Control Interno.</t>
  </si>
  <si>
    <r>
      <rPr>
        <b/>
        <sz val="8"/>
        <color theme="1"/>
        <rFont val="Arial"/>
        <family val="2"/>
      </rPr>
      <t xml:space="preserve">No Conformidad - Documentos Desactualizados. </t>
    </r>
    <r>
      <rPr>
        <sz val="8"/>
        <color theme="1"/>
        <rFont val="Arial"/>
        <family val="2"/>
      </rPr>
      <t xml:space="preserve">
Durante la revisión realizada a la normatividad vigente, conveniencia y adecuación de los procedimientos P-CI-005 Atención de Visitas Administrativas de los Entes de Control y/o Vigilancia, P-CI-007 Planeación Anual de Actividades de la OCI, P-CI-010 Seguimiento de los Resultados de los Trabajos de Aseguramiento y P-CI-011 Seguimiento al Plan de Mejoramiento Suscrito con la Contraloría de Bogotá, se observó desactualización de la normatividad de los procedimientos.</t>
    </r>
  </si>
  <si>
    <t>Efectuar monitoreos sorpresivos a la interiorización de lineamientos del SIG de modo que los colaboradores mantenga de forma permanente consultando y estudiando los documentos enunciados.</t>
  </si>
  <si>
    <r>
      <rPr>
        <b/>
        <sz val="8"/>
        <color theme="1"/>
        <rFont val="Arial"/>
        <family val="2"/>
      </rPr>
      <t>No Conformidad - Debilidad en la gestión y Administración del Riesgo en la Entidad.</t>
    </r>
    <r>
      <rPr>
        <sz val="8"/>
        <color theme="1"/>
        <rFont val="Arial"/>
        <family val="2"/>
      </rPr>
      <t xml:space="preserve">
Se evidenció que el Manual para la Gestión de Riesgos de la Entidad presenta debilidades a nivel de diseño y definición de parámetros y criterios para la gestión del Riesgo, lo anterior debido a:
Nota: Para lectura completa del Hallazgo remitirse al informe</t>
    </r>
  </si>
  <si>
    <t>El tema de gestión de riesgos de la entidad se baso en las metodologías y guías establecidas por otras entidades
No hay una normatividad especifica de como tratar los riesgos. No obstante lo anterior, existe una guía de gestión del riesgo emitida por el DAFP, cuyos lineamientos han sido atendidos por la entidad. 
La metodología de riesgos no incluía lineamientos de como tratar los riesgos cuando la calificación es extrema o alta
Cada dueño de proceso es libre de definir la forma de tratar el riesgo.</t>
  </si>
  <si>
    <r>
      <rPr>
        <b/>
        <sz val="8"/>
        <color theme="1"/>
        <rFont val="Arial"/>
        <family val="2"/>
      </rPr>
      <t>No Conformidad - Debilidad en la interiorización de la Política de SIG y de los subsistemas de gestión.</t>
    </r>
    <r>
      <rPr>
        <sz val="8"/>
        <color theme="1"/>
        <rFont val="Arial"/>
        <family val="2"/>
      </rPr>
      <t xml:space="preserve">
- En la prueba realizada mediante entrevista a los colaboradores de la Oficina Asesora de Planeación, se evidenció que del total de los auditados del proceso Desarrollo Estratégico, algunos no han interiorizado: la Política del SIG, Políticas de SGSI, entre otras, tal como se muestra a continuación: 2/7 no conocen la política del SIG, 3/4 no conoce el código de ética de la Entidad, 3/4 No garantizan la seguridad de la información en su puesto de trabajo y tampoco sabe ubicar la política en la intranet, 7/ no conocen la directiva 04 cero papel, 2/7 no conocen los peligros o riesgos laborales a los que está expuesto en su puesto de trabajo y 7/7 consumen alimentos en su puesto de trabajo.
* Durante la prueba de indagación realizada a colaboradores de todas las dependencias de la entidad, se evidenció debilidad de interiorización de la política del SIG, entre otros, en 12 de 13 procesos registrados en el mapa de procesos de la Entidad. (Ver hallazgo completo en el informe OCI-2018-054)</t>
    </r>
  </si>
  <si>
    <t xml:space="preserve">
Un mecanismo de evaluación de la política y objetivos del SIG implementado</t>
  </si>
  <si>
    <t>Jefe Oficina Asesora de Planeación
Director Técnico de Modos Alternativos y Equipamiento Complementario</t>
  </si>
  <si>
    <r>
      <rPr>
        <b/>
        <sz val="8"/>
        <rFont val="Arial"/>
        <family val="2"/>
      </rPr>
      <t>No Conformidad - Debilidad en la uniformidad y control del desarrollo de software:</t>
    </r>
    <r>
      <rPr>
        <sz val="8"/>
        <rFont val="Arial"/>
        <family val="2"/>
      </rPr>
      <t xml:space="preserve">
Unificar y liderar las políticas de TIC'S, dada las competencias estipuladas en el Artículo décimo tercero del Acuerdo 007 de 2017, mediante el cual se establece que la dirección de TIC'S debe dirigir, en coordinación con los ámbitos de la Alta Gerencia, Gerencia de Integración y Dirección y Control de la Operación, la planeación, desarrollo e implementación de tecnologías de la información y comunicaciones con el propósito de unificar y liderar bajo la dirección de TIC'S, los desarrollos de software que requiera TRANSMILENIO S.A.
Mediante el procedimiento compra y actualización de software Código: P-DT-005, se establecen como objetivo las actividades y responsabilidades para la compra o actualización de las herramientas informáticas (software) requeridas para el desarrollo de las tareas asignadas y reportadas como necesarias para la gestión institucional.
Se observó desarticulación para el control y desarrollo de software en relación con las políticas de TIC'S, lo anterior se evidencia en prueba de verificación adelantada en la Dirección de Buses y la Dirección e BRT, cuyos desarrollos están tratándose de manera independiente en cada dirección.
Nota: Para lectura completa del Hallazgo remitirse al informe.</t>
    </r>
  </si>
  <si>
    <r>
      <rPr>
        <b/>
        <sz val="8"/>
        <rFont val="Arial"/>
        <family val="2"/>
      </rPr>
      <t>No conformidad - Asegurar y fortalecer la estrategia de la satisfacción del cliente interno a través de la Mesa de Ayuda de TRANSMILENIO S. A., con el fin de realizar el seguimiento y las percepciones de los clientes internos del grado en que se cumplen sus necesidades y expectativas.</t>
    </r>
    <r>
      <rPr>
        <sz val="8"/>
        <rFont val="Arial"/>
        <family val="2"/>
      </rPr>
      <t xml:space="preserve">
El proceso de Gestión de TIC'S tiene contemplado el procedimiento P-DT-009 Soporte Técnico a Usuarios Finales, el cual en términos generales opera según lo señalado en el citado documento, no obstante, se observan requerimientos en los que se cierra el caso sin solución eficaz, como:
a) Caso 1: Creación de un usuario de cuenta de correo institucional de la dirección de buses, el cual fue cerrado sin haberse solucionado. Respecto a éste, el área de soporte técnico manifestó no tener licencias de correo.
b) Caso 2: Disco duro lleno en el equipo de un funcionario de la dirección de BRT, el cual Mesa de ayuda argumentó ausencia de dispositivos de almacenamiento que soporten la capacidad de información a respaldar.
Nota: Para lectura completa del Hallazgo remitirse al informe.</t>
    </r>
  </si>
  <si>
    <t>No se contempló lo descrito en la normativa vigente (Decreto 1072/2015 y Resolución 11/2017).</t>
  </si>
  <si>
    <t xml:space="preserve">Una (1) rendición de Cuentas publicada en la página web con lo requerido por el Decreto 1072 /2015 y Resolución 1111/2017  en materia del SG-SST, específicamente </t>
  </si>
  <si>
    <t>Pliegos de Condiciones para contratistas con menos de 10 y mas de 10 trabajadores en los pliegos de condiciones, la documentación e implementación del S-SST propio del contratista.</t>
  </si>
  <si>
    <t>Metodología para el seguimiento a contratistas que garantice el cumplimiento de las normas de Seguridad y Salud el Trabajo.</t>
  </si>
  <si>
    <r>
      <rPr>
        <b/>
        <sz val="8"/>
        <color theme="1"/>
        <rFont val="Arial"/>
        <family val="2"/>
      </rPr>
      <t>Decreto 1072/2015 Matriz IPEVAR no ha sido divulgada</t>
    </r>
    <r>
      <rPr>
        <sz val="8"/>
        <color theme="1"/>
        <rFont val="Arial"/>
        <family val="2"/>
      </rPr>
      <t>:
Se evidenció que la Matriz IPEVAR de 2018 está actualizada al corte de junio de 2018, y cuenta con la definición de los controles,  las medidas de intervención, pero no ha sido divulgada a los funcionarios, contratistas y subcontratistas de la Entidad.</t>
    </r>
  </si>
  <si>
    <r>
      <rPr>
        <b/>
        <sz val="8"/>
        <color theme="1"/>
        <rFont val="Arial"/>
        <family val="2"/>
      </rPr>
      <t xml:space="preserve">No conformidad - Manejo de Tablas de Retención Documental. </t>
    </r>
    <r>
      <rPr>
        <sz val="8"/>
        <color theme="1"/>
        <rFont val="Arial"/>
        <family val="2"/>
      </rPr>
      <t xml:space="preserve">
Para el caso de la serie 5 subserie 5.2 denominada “Auditorías Internas” se evidenció en las carpetas rotuladas como: Auditoría Interna – Gestión de TIC'S, Auditoría Interna Gestión Grupo de Interés y Auditoría Internas Servicios Logísticos de la vigencia 2017 ausencia del formato R-CI-011 Plan de Mejoramiento, el cual hace parte integral de expediente como tipo documental de acuerdo con lo definido en la TRD. </t>
    </r>
  </si>
  <si>
    <t xml:space="preserve">Profesional Universitario de SST </t>
  </si>
  <si>
    <t xml:space="preserve">Profesional Universitario de SST/ Área de Contratación/ Asesor ARL  </t>
  </si>
  <si>
    <t>Cerradas</t>
  </si>
  <si>
    <t>1. Se elaboró documento EIR y fue remitido al IDIGER el 18 de julio de 2018 con el radicado 2018EE13786
2. El 30 de julio TRANSMILENIO S. A. participó de una sesión de orientación para la formulación del documento (ver listado de asistencia)
3. Se recibió respuesta por parte del IDIGER el 14 de agosto con radicado 2018ER25133, donde se informa que se estableció un mecanismo para iniciar el desarrollo de las EIR, el cual consta de un acompañamiento personalizado en una de las sesiones programadas por la mencionada entidad.
4. De acuerdo a lo informado por el IDIGER no se va a formular guía para la elaboración de la EIR, en remplazo construyeron el documento de la Secretaría de Integración Social como guía, el cual fue socializado en la Mesa de Trabajo para el Manejo de Emergencias y Desastres del 13 de septiembre y lo remitieron por correo a TMSA  (Ver acta de la mesa de manejo y presentación remitida vía correo)
NOTA: El documento remitido al IDIGER el 18 DE JULIO del 2018, debe ser ajustado al documento de la SDIS
5. Se solicitó el desmonte del documento PIRE del Sistema Integrado de Gestión, por ser un documento obsoleto en temas normativos, el cual será remplazado por la EIR, la solicitud se realizó a través del correo del Director Técnico de Seguridad a la Jefe de la Oficina Asesora de Planeación el 28 de agosto y se remitió en el formato R-OP-002 el 4 de septiembre de 2018
6. Se socializó la Estrategia Distrital de Respuesta a Emergencias (EDRE) y la EIR frente a la nueva estructura, en el comité de gerencia de la integración el 22 de agosto de 2018 (ver acta, listado de asistencia y presentación realizada)
OCI: No obstante lo informado por la Dirección Técnica de Seguridad a la fecha del presente seguimiento no ha sido aprobado y adoptado el EIR, por lo tanto se mantiene el avance del 100%, Si bien la acción se encuentra cumplida desde el seguimiento anterior, no fue posible medir la eficacia de la misma por lo tanto la Oficina de Control Interno considera pertinente dejar abierta la acción</t>
  </si>
  <si>
    <t>Se valido la eliminación del protocolo el cual se encontraba obsoleto, se mantiene la estado de la acción de ejecutada, debido a que no es posible medir la eficacia de la acción hasta tanto no sea aprobado y adoptado el EIR</t>
  </si>
  <si>
    <t>Se encuentra vigente para su implementación por lo tanto se verificara su cumplimiento en seguimientos posteriores.</t>
  </si>
  <si>
    <t>Esta acción tiene como plazo de implementación el 30 de diciembre de 2018, no obstante se realizó la verificación de la matriz de riesgos del proceso Supervisión y Control de la Operación del SITP, la cual aun se encuentra en actualización.</t>
  </si>
  <si>
    <t>El 20 de septiembre se realizó revisión de la caracterización  y mapa de riesgos  (Lista de Asistencia)
Se realizaron mesas de trabajo al interior de la DTB para revisar el mapa,. Se suspendieron debido a que la OAP informo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</si>
  <si>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Mediante comunicado 2018IE8216 del 4 de octubre de 2018, la Dirección Técnica de BRT solicitó prórroga en la fecha de implementación de la presente acción.
OCI: La Oficina de Control Interno mediante memorando 2018IE8270 concedió la prórroga hasta el 30 de mayo de 2019</t>
  </si>
  <si>
    <t>N.A.</t>
  </si>
  <si>
    <t>Se realizaron mesas de trabajo al interior de la DTB para revisar el mapa,. Se suspendieron debido a que la OAP informo que se presento un cambio en la metodología
OCI: Esta acción tiene como plazo de implementación el 31 de diciembre de 2018, motivo por el cual no fueron objeto de seguimiento.</t>
  </si>
  <si>
    <t xml:space="preserve">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</si>
  <si>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Se realizaron mesas de trabajo al interior de la DTB para revisar el mapa. Se suspendieron debido a que la OAP informó que se presento un cambio en la metodología
Se envió Memorando Interno con radicado 2018IE8035 a la OCI, solicitando ampliar el plazo de cumplimiento de la acción propuesta, debido a la actualización de la "Guía para la administración de riesgos", emitida por el Departamento Administrativo de la Gestión Pública. 
OCI: La Oficina de Control Interno mediante memorando 2018IE8238, concedió la prórroga hasta el 31 de diciembre de 2018.</t>
  </si>
  <si>
    <t>A la fecha (01-10-2018) esta Dirección no cuenta con las recomendaciones finales por parte de la FDN.
OCI: Esta acción tiene como plazo de implementación el 31 de diciembre de 2018, motivo por el cual no fue objeto de seguimiento.</t>
  </si>
  <si>
    <t>Óscar Pulgarin Lara</t>
  </si>
  <si>
    <t>Esta acción se encuentra en ejecución, sin embargo la profesional Especializada de la Subgerencia General mediante correo electrónico del 2 de octubre de 2018 informó que: "Nos permitimos informar que a 30 de septiembre de 2018, no existe avance en relación con los hallazgos formulados por la Oficina de Control Interno al proceso de Evaluación y Gestión del Modelo de Operación del SITP, lo anterior, como quiera que la Alta Gerencia se encuentra analizando la conveniencia de mantener el Comité de Gerencia de la Integración y el Proceso de regularización  los contratos de concesión. Al respecto la Consultora Lorena Suarez presentó al Subgerente General los resultados de su análisis en cuando a las instancias mencionadas. También se preparó una resolución en la cual se derogaban esas instancias, pero a la fecha no se cuenta con una instrucción concreta sobre estos temas por parte de la Alta Gerencia.</t>
  </si>
  <si>
    <t>No obstante que se informa en el presente seguimiento que no se ha tenido ningún avance, considera la Oficina de Control Interno que la  Profesional Especializada de la Subgerencia General ha hecho esfuerzos y tareas al respecto tal y como se menciona en el correo que se recibió y el borrador de la resolución “Por cual se crea el Comité de Seguimiento al SITP y se suprimen el Comité de Gerencia de la Integración y el proceso de regularización”.</t>
  </si>
  <si>
    <t>Actividad que al presente seguimiento se encuentra en ejecución. 
A la fecha No ha tenido ningún avance.</t>
  </si>
  <si>
    <t xml:space="preserve">
A 30 de septiembre: El Auditado informa que El Archivo fue entregado a la OAP a la mano, hoy 02-10-2018 se envió correo para dejar el soporte de que ya está en revisión de dicha área. 
OCI:  No se evidenció avance alguno se deja el mismo porcentaje.
Estado de la Acción Incumplida
</t>
  </si>
  <si>
    <t>El auditado hizo entrega de un folleto informativo donde socializa al grupo de Talento Humano sobre la misión visión etc.   Se le informa al Auditado que esta no es la acción propuesta, que mitigue la causa.  La capacitación hace referencia al conocimiento de manuales o procedimiento y/o protocolos actualizados.</t>
  </si>
  <si>
    <t>El Auditado informa que:  "Por lo que resta de la vigencia no se tiene contemplado hacer medición de cargas de trabajo".</t>
  </si>
  <si>
    <t>Acción vencida</t>
  </si>
  <si>
    <t xml:space="preserve">Del seguimiento antes realizado (30/06/2018)  a la fecha, el proceso no  adelantó acción alguna. </t>
  </si>
  <si>
    <t>Acción vencida, 11 meses</t>
  </si>
  <si>
    <t xml:space="preserve">El profesional grado 06 (e) de Talento Humano informa:  "He adelantado un archivo con el resumen de la Convención Colectiva, el Pliego de Peticiones, las negociaciones en etapa Directa y la Información del Laudo, pero no se entrega el archivo por la confidencialidad de la información. Se puede mostrar al profesional de la oficina de OCI"
OCI:  Se observa el archivo, pero por confidencialidad  no fue suministrada la información, no obstante, hasta tanto se defina lo del laudo arbitral este archivo no se sacará
</t>
  </si>
  <si>
    <t>No registra avance</t>
  </si>
  <si>
    <t>El Auditado respondio: "Teniendo en cuenta que se tiene previsto generar convocatorias en Fase I y Fase II para cubrir los cargos operativos vacantes, no se alcanza a actualizar este manual en la presente vigencia, teniendo en cuenta la prontitud con la que se requiere cubrir dichas vacantes".  
La accion se deja  incumplida</t>
  </si>
  <si>
    <t>Ya se han adelantado las actualizaciones de los procedimientos del área, se han publicado 2 en la intranet y ya se tienen 2 más listos en la OAP.  Los publicados son: el manual de gestion para el desarrollo y el de comisiones.  Cabe aclarar que en mayo de 2018 se actualizó del de acuerdos de Gestió  P-DA-007-2
OCI:   Teniendo en cuenta que  el proceso tiene 4 manuales  de los cuales actualizó 1,  6 procedimientos de los cuales actualizó 2 el avance se  registra con un 30%</t>
  </si>
  <si>
    <t>Acción en Ejecución</t>
  </si>
  <si>
    <t>Se hizo una socialización que fue sobre lecciones aprendidas. 
Se amplia el plazo en virtud de que la metodología se encuentra en revisión y aprobación</t>
  </si>
  <si>
    <t>Se envio por correo solicitud a comunicaciones de publicación en la intranet de la matriz, no obstante la OAP no lo ha publicado al corte del seguimiento. Se amplia plazo hasta 30 de noviembre fehca enla que se espera que comunicaciones ya haya publicado la matriz</t>
  </si>
  <si>
    <t>Por solicitud de la Oficina Asesora de Planeación mediante memorando 2018IE8090 del 28 de septiembre de 2018 con asunto "Solicitud de Prórroga Fecha de Finalización Planes de Mejoramiento en Materia de Riesgos", la Oficina de Control Interno aprobó dicha solicitud mediante Memorando 2018IE8239 del 5 de octubre de 2018.
Por lo anterior, se procede a modificar la fecha de finalización, en virtud de los memorandos mencionados.</t>
  </si>
  <si>
    <t>El proceso respondió: "Se realizó una jornada de capacitación con todo el grupo de Talento Humano, se anexa el listado de asistencia y correo electrónico con la información compartida con el grupo". 
La Oficina de Control Interno analizó la información reportada y encontró que existe una planilla firmada con el asunto Gestión del Riesgo, no obstante, no está firmada por todos los integrantes del PROCESO GESTIÓN DEL TALENTO HUMANO. Además, se debe realizar una prueba para verificar si la acción ha sido efectiva.   Se asigna un avance del 50%</t>
  </si>
  <si>
    <t>El proceso respondió: "En el mes de septiembre de 2018 se realizó la encuesta para el diseño del programa de Bienestar. Anexo correo soporte". 
La Oficina de Control Interno analizó la información reportada y considera que esta acción difiere con lo establecido en la columna acciones propuestas (revisión del 100% de los riesgos identificados) , por tanto,  el avance es cero.</t>
  </si>
  <si>
    <t>Carolina Bernal Molina</t>
  </si>
  <si>
    <t>No fue objeto de seguimiento para el tercer trimestre de la vigencia 2018</t>
  </si>
  <si>
    <t>De conformidad con la revisión realizada no se evidencia la actualización del link en la intraner, sin embaro como la acción se encuentra dentro del tiempo de ejecución se realizará en el siguiente seguimiento la verificación.</t>
  </si>
  <si>
    <t>OCI-2018-079</t>
  </si>
  <si>
    <t>Adquisición de Bienes y Servicios</t>
  </si>
  <si>
    <r>
      <rPr>
        <b/>
        <sz val="8"/>
        <color theme="1"/>
        <rFont val="Arial"/>
        <family val="2"/>
      </rPr>
      <t>Ausencia de mapa de riesgos asociada al proceso</t>
    </r>
    <r>
      <rPr>
        <sz val="8"/>
        <color theme="1"/>
        <rFont val="Arial"/>
        <family val="2"/>
      </rPr>
      <t xml:space="preserve">
En la revisión realizada a los documentos que se encuentran en el SIG para el periodo a auditar, se evidencia que no se encuentra establecido el Mapa de Riesgos de Gestión para el proceso, lo anterior incumple el numeral 5.4 “Declaración de la Política” del M-OP-002 Manual para la Gestión del Riesgo en TRANSMILENIO S.A., que establece “Para llevar a cabo un seguimiento al perfil de riesgo de la entidad, se elaborarán los mapas de riesgo por proceso y consolidado; así como el mapa de riesgos institucional y el mapa de riesgos de corrupción de acuerdo con los lineamientos dados por la normatividad vigente.” (Subrayado fuera del texto). 
Así mismo, se incumple lo establecido en los numerales 6.1.2. Elaboración, Aprobación, Revisión y Adopción de los documentos y 6.1.3. Publicación, divulgación y distribución de los Documentos del Sistema Integrado de Gestión del Procedimiento P-OP-001 Control de los documentos oficiales del Sistema Integrado de Gestión SIG.
La falta de mapa de riesgo para el proceso a auditar no permite que se lleve un adecuado seguimiento al perfil de riesgos de la entidad y más aún no permite la implementación de controles que garanticen la mitigación del riesgo.</t>
    </r>
  </si>
  <si>
    <t xml:space="preserve">Falta de seguimientos de los documentos asociados al proceso </t>
  </si>
  <si>
    <t xml:space="preserve">Actualizar mapa de riesgos del proceso y oficialización del mapa de riesgos en la Dirección Corporativa toda vez que se encontraba en la Subgerencia Jurídica </t>
  </si>
  <si>
    <t>Actualización y oficialización del mapa de riesgo</t>
  </si>
  <si>
    <t xml:space="preserve">Dirección Corporativa </t>
  </si>
  <si>
    <t>Faltas de desarrollo de proceso de selección a través de la plataforma SECOP II</t>
  </si>
  <si>
    <t xml:space="preserve">Ajustar los manuales de contratación,  supervisor e interventores bajo los lineamientos establecidos por la normatividad vigente de CCE y la gestión efectuada por el consultor que contratará la Subgerencia Jurídica </t>
  </si>
  <si>
    <t>Manuales Actualizados de Contratación y el de Supervisión e Interventoría</t>
  </si>
  <si>
    <t xml:space="preserve">Ajustes de procesos en la plataforma SECOP II por parte de Colombia Compra Eficiente </t>
  </si>
  <si>
    <t xml:space="preserve">Ajustar los manuales de contratación,  supervisores e interventores bajo los lineamientos establecidos por la normatividad vigente de CCE y la gestión efectuada por el consultor que contratará la Subgerencia Jurídica </t>
  </si>
  <si>
    <t xml:space="preserve">Falta de actualización de procesos de selección para contratos de concesión por parte de la Subgerencia Jurídica. 
La Subgerencia Jurídica contratará a un consultor para actualizar este proceso. Este requerimiento fue llevado al comité de contratación el 27-11-2018 </t>
  </si>
  <si>
    <t xml:space="preserve">Falta de actualización del Manual de Contratación en referencia a la contratación colateral , Actualizacion de procesos de selección para contratos de negocios colaterales por parte de Negocios Colaterales . 
Negocios Colaterales contratará a un consultor para actualizar este proceso. Este requerimiento fue llevado al comité de contratación el 27-11-2018 </t>
  </si>
  <si>
    <t xml:space="preserve">Desconocimiento y/o falta de aplicación por parte de las áreas, de los linemaientos internos en materia de Centralización de las TIC y articulación con la Dirección de TIC </t>
  </si>
  <si>
    <t>Proyectar y Gestionar con la Subgerencia General, Circular que busca afirmar en las Dependencias de la Entidad, la aplicación de los lineamientos establecidos mediante comunicación No. 2018IE3984 emitida el 8 de Mayo de 2018 por la Subgerencia General, en la cual establece la "Normatividad de Gestión aplicable a las TIC en Transmilenio S.A.", a fin de centralizar las TIC al interior de la Entidad y bajo el liderazgo y en articulación con la Dirección de TIC’s.</t>
  </si>
  <si>
    <t>La Dirección de TIC indicó: De acuerdo con gestión realizada por la Dirección de TIC’s, la Subgerencia General emitió comunicación 2018IE3984, proyectada por esta Dirección, en la cual establecen lineamientos aplicables a la Gestión de las Tecnologías de la Información y las Comunicaciones al interior de la Entidad.</t>
  </si>
  <si>
    <t>No se cuenta con un mecanismo de evaluación de satisfacción del usuario frente al servicio de soporte ténico que se presta por medio de la Mesa de Ayuda.</t>
  </si>
  <si>
    <t>Profesional Especializado 6 Coordinador de Procesoso Corporartivos</t>
  </si>
  <si>
    <t>1 procedimiento actulizado</t>
  </si>
  <si>
    <t>La Dirección de TIC indicó: Se actualizó en marzo de 2018 el procedimiento P-DT-009 Soporte técnico a usuarios finales.</t>
  </si>
  <si>
    <t>OCI-2018-075</t>
  </si>
  <si>
    <t>Con la entrada de la Facturación Electrónica para Grandes Contribuyentes a partir del 1 de septiembre de 2018 no se consideraba prioritario actualizar únicamente la dependencia responsable  de dicho manual, ya que el nuevo proceso electrónico contempla cambios importantes a incorporar en el documento. Cabe mencionar que a partir del 1 de enero de 2019 dicho proceso será obligatorio para todas las personas jurídicas.</t>
  </si>
  <si>
    <t>Una vez surtido el periodo de prueba y aprendizaje del proceso de Facturación Electrónica se llevará a cabo la actualización del Manual para la facturación y gestión de cartera en TRANSMILENIO S. A.</t>
  </si>
  <si>
    <t>Actualización del 100% del Manual para la facturación y gestión de cartera en TRANSMILENIO S. A.</t>
  </si>
  <si>
    <t>Tesorero General</t>
  </si>
  <si>
    <t>Al Corte del seguimiento, fue consultado el  mapa de riesgos del proceso Gestión de Mercadeo publicado en la Intranet encontrando que los controles objeto del presente seguimiento no han sido eliminados del mapa, razón por la cual no se evidencia cumplimiento de la acción propuesta por la Gerencia de Desarrollo de Negocios para subsanar el hallazgo No. 1 del informe OCI-2017-017, por lo anterior No se cierra el hallazgo hasta tanto se evidencie el cumplimiento de la acción propuesta.
El link del mapa de riesgos consultado es el siguiente: https://transmilenio.sharepoint.com/gerencia-general/oficina-planeacion/SIG/Mapa%20de%20Riesgos/Forms/AllItems.aspx?viewpath=%2Fgerencia-general%2Foficina-planeacion%2FSIG%2FMapa%20de%20Riesgos%2FForms%2FAllItems%2Easpx&amp;id=%2Fgerencia-general%2Foficina-planeacion%2FSIG%2FMapa%20de%20Riesgos%2FGesti%C3%B3n%20de%20Mercadeo.-
No obstante, mediante memorando con radicado No. 2018IE6873 del  8 de agosto, la Subgerencia de Desarrollo de Negocios solicita a la OCI  modificación al plazo para el cumplimiento de la acción propuesta hasta el 31 de diciembre, en virtud de lo recomendado por la OAP. No obstante la acción continúa vencida hasta tanto se evidencie  el cumplimiento de lo propuesto.</t>
  </si>
  <si>
    <t>A pesar  de que durante el seguimiento efectuado se evidenció mapa de riesgos actualizado y enviado a la OAP para su revisión y Públicación, la acción continúa vencida. Lo anterior dado que la OAP sugirió a la SDN ampliar enl plazo de  actuailización de publicación del mapa de riesgos hasta el 31 de diciembre.</t>
  </si>
  <si>
    <t xml:space="preserve">Mediante el memorando con radicado 2018IE673 la Subgerencia de Desarrollo de Negocios solicitó a la Oficina de Control Interno ampliación del plazo para dar cumplimiento a la acción propuesta, lo anterior en virtud de lo recomendado por la Oficina Asesora de Planeación en respuesa del memorando interno 2018IED 6712 mediante el cual la SDN solicita la publicación de la matriz de Riesgos Actualizada.
</t>
  </si>
  <si>
    <t>La acción continúa en ejecución, e plazo se amplía en virtudo de los solicitado pro la SDN y por la reconemdación de la OAP. Por tanto se evidenció que el mapa de riesgos fue actualizado per falta su publicación en la intranet.
Se amplía plazo y continua en ejecución.</t>
  </si>
  <si>
    <t>1) Ausencia de revisión y seguimiento a la ejecución de controles.
2) Debilidad en la aplicación de la normatividad.
3) Controles que no pueden ser ejecutados al interior de la entidad por ser competencia de otra, en un proceso que se ejecuta con la participación de más de una entidad del Distrito</t>
  </si>
  <si>
    <t>Una modificación mapa de riesgos</t>
  </si>
  <si>
    <t>Oficina Aseosra de Planeación</t>
  </si>
  <si>
    <t>OCI-2018-074</t>
  </si>
  <si>
    <t>OCI-2018-076</t>
  </si>
  <si>
    <t>No se cuenta a la fecha con un procedimiento de Gestión de cambios, documentado, esto debido a que se encuentran en construcción los procedimientos requeridos para el SGSI y el MSPI.</t>
  </si>
  <si>
    <t>Elaboración del procedimiento de gestión de cambios para noviembre de 2018,</t>
  </si>
  <si>
    <t>Implementación del procedimiento de gestión de cambios  para febrero de 2019.</t>
  </si>
  <si>
    <t xml:space="preserve">Se debe aprobar plan de recuperación </t>
  </si>
  <si>
    <t>Se debe implementar el plan de recuperación de desastres</t>
  </si>
  <si>
    <t>Pruebas al plan de recuperación de desastres aprobado</t>
  </si>
  <si>
    <t xml:space="preserve">Implementar el plan de recuperación de desastres </t>
  </si>
  <si>
    <t>Construir escenarios de pruebas para el desarrollo del plan de recuperación.</t>
  </si>
  <si>
    <t>No se dispone de los recursos humanos ni económicos a través de la apropiación de presupuesto pertinente, que permita acometer el desarrollo e implementación del plan de recuperación de desastres (DRP).</t>
  </si>
  <si>
    <t>Aprobar por la alta dirección el desarrollo del plan asignado recursos necesarios para su implementación</t>
  </si>
  <si>
    <t>No se posee una infraestructura para realizar periodicamente un programa de restauración de backup.</t>
  </si>
  <si>
    <t>Disponer de la infraestructura dedicada a los planes de restauración de información.</t>
  </si>
  <si>
    <t>Coodinador de Procesos Operativos</t>
  </si>
  <si>
    <t>Solicitar a la Dirección Corporativa la información de Funcionarios y Contratistas  que se han retirado de la Entidad en el último año y con base en ello realizar la depuracion de  usuarios  en el  directorio activo y los sistemas de  información.</t>
  </si>
  <si>
    <t>Aplicación inadecuada del procedimiento de administración de usuarios</t>
  </si>
  <si>
    <t>100%  de usuarios   registrados en 2018 como retirados, inactivos  de directorio  activo y sistemas de  informacion.</t>
  </si>
  <si>
    <t>Contratista  seguridad  de la  informacion.</t>
  </si>
  <si>
    <t xml:space="preserve">Aplicación inadecuada del procedimiento de uso de medios de procesamiento de información </t>
  </si>
  <si>
    <t>Solicitar a la Oficina Asesora de Planeación la exclusión del  Procedimiento P-DT-010 de Uso de medios de Procesamiento de información, toda vez que ya no se requiere, dado el Manual de Políticas de Seguridad de la Información.</t>
  </si>
  <si>
    <t>Procedimiento excluido del Proceso de Gestión de TIC</t>
  </si>
  <si>
    <t>1. Se va a utilizar la infraestructura que hay una vez se termine el proceso de migración de servidores a la solución de hiper convergencia.</t>
  </si>
  <si>
    <t>2. Actualizar el procedimiento de backups y restauración donde se incluya la implementación del mismo.</t>
  </si>
  <si>
    <t>3. Se va a realizar visitas periodicas al custodio externo para verificar las condiciones fisicas y medioambinetales en que se encuentran los respaldos de la infomración.</t>
  </si>
  <si>
    <t>4. Elaborar el plan de restauraci+ón de información de cada sistema de información.</t>
  </si>
  <si>
    <t>5. Realizar las pruebas de restauración, comprobación y actualización de datos donde se incluya la implementación del mismo.
6. Se va a realizar restauración de Backup de la información de usuarios.</t>
  </si>
  <si>
    <t xml:space="preserve">Procedimiento de backups actualizado. </t>
  </si>
  <si>
    <t>Verificar las condiciones medioambientales donde reposan los medios fisicos enviados al custodio.</t>
  </si>
  <si>
    <t>Plan de restauración elaborado y ajustado al nuevo procedimiento de backup.</t>
  </si>
  <si>
    <t xml:space="preserve">Efectuar las Pruebas acorde al plan de restauración </t>
  </si>
  <si>
    <t xml:space="preserve">Profesional Universitario de SST/ Área de Contratación/ Asesor ARL </t>
  </si>
  <si>
    <t>Profesional Especializado 6 de Planeación de Infraestructura Subgerencia Técnica y de Servicios</t>
  </si>
  <si>
    <t>Profesional Universitario 4 Gestión Integral asignado para el tema</t>
  </si>
  <si>
    <t xml:space="preserve">Profesional Especializado 6 Seguridad Informática </t>
  </si>
  <si>
    <t>Profesional Especializado 6 Coordinador de procesos corporativos</t>
  </si>
  <si>
    <t>Revisar y ajustar la metodología de riesgos establecida en el documento actualmente identificado bajo el código M-OP-002 Manual para la Gestión del Riesgo en TRANSMILENIO S. A., aclarando e incluyendo lineamientos sobre los siguientes aspectos:
1. Comunicación y entendimiento de la política de Gestión de Riesgo
2. Frecuencia de actualización de los mapas de riesgos
3. Criterios para la construcción del mapa de riesgos institucional
4. Tratamiento de los riesgos después de controles y riesgos materializados</t>
  </si>
  <si>
    <t>Modificar el Mapa de Riesgos Eliminando los dos controles inidicados y reemplazarlos por el siguiente control:
Solicitar al IDU, con periodicidad de cuatro meses, un informe que contenga información sobre la ejecución de los proyectos de TRANSMILENIO S. A., incluyendo: responsables de contratos, novedades como retrasos, reclamaciones, etc., actuaciones de IDU frente esos inconvenientes, procesos jurídicos o reclamaciones asociados al proyecto, montos de reclamación, responsables de defensa y apoderado del IDU en cada proceso.</t>
  </si>
  <si>
    <t>El borrador de exigencia en los pliegos de condiciones para contratistas con menos de 10 y más de 10 trabajadores  en donde se incluya la exigencia por parte de TRANSMILENIO S. A. sobredocumentación e implementación del SG-SST se encuentra en trámite de revisión para su aprobación.</t>
  </si>
  <si>
    <t>El borrador metodología para exigir a contratistas   en donde se incluya la exigencia por parte de TRANSMILENIO S. A. a contratistas sobre garantizar el cumplimiento de las normas de seguridad y salud en el Trabajo, se describe en el borrador de exigencia en los pliegos de condiciones para contratistas con menos de 10 y más de 10 trabajadores  en donde se incluya la exigencia por parte de TRANSMILENIO S. A. sobre documentación e implementación del SG-SST, el cual  se encuentra en trámite de revisión para su aprobación.</t>
  </si>
  <si>
    <t>Esta acción tiene como plazo de implementación el 31 de diciembre de 2018, motivo por el cual no fue objeto de seguimiento.</t>
  </si>
  <si>
    <t>Acción Vencida e Incumplida</t>
  </si>
  <si>
    <r>
      <t xml:space="preserve">Documentos Desactualizados
</t>
    </r>
    <r>
      <rPr>
        <sz val="8"/>
        <rFont val="Arial"/>
        <family val="2"/>
      </rPr>
      <t>En la verificación realizada a los documentos que se encuentran en la Intranet de la Entidad y están asociados al Proceso de Gestión de la Información Financiera y Contable, se evidenciaron las siguientes situaciones:
1. En los Procedimientos P-SE-014, versión 0 de 2014, Causación Contable de Cuentas por Pagar, P-SE-015, versión 0 de 2014 Conciliaciones Bancarias Extracto Bancario Versus Libro Auxiliar y en el M-SE-001, versión 0 de 2014, Manual para la liquidación de declaración de impuestos en TRANSMILENIO S. A. se relacionan cargos como Técnico Administrativo Finanzas Corporativas Contabilidad, el Profesional Universitario Finanzas Corporativas y el Profesional Especializado Grado 06 Finanzas Corporativas Contabilidad (Contador General), Técnico Administrativo Grado 02 Finanzas Corporativas – Tesorería, Técnico Administrativo Grado 02 Finanzas Corporativas – Presupuesto, entre otros, lo cual contraviene lo definido en el Manual de Funciones de la Entidad ya que tales cargos no están siendo tipificados como están en las Resoluciones 662-17 y Resolución 663-18 Manual de Funciones de la Entidad.
Nota: Para lectura completa del Hallazgo remitirse al informe.</t>
    </r>
  </si>
  <si>
    <r>
      <rPr>
        <b/>
        <sz val="8"/>
        <color theme="1"/>
        <rFont val="Arial"/>
        <family val="2"/>
      </rPr>
      <t>Controles sin Evidencia de Ejecución</t>
    </r>
    <r>
      <rPr>
        <sz val="8"/>
        <color theme="1"/>
        <rFont val="Arial"/>
        <family val="2"/>
      </rPr>
      <t xml:space="preserve">
En la prueba de recorrido realizada a Planeación e Implementación de la Infraestructura se evidenció que no existen los soportes de los siguientes controles descritos en el mapa de riesgos de Gestión:
Para el riesgo: “La ejecución de los proyectos bajo la responsabilidad de terceros tenga problemas contractuales y jurídicos”.
1. Conformación de equipos jurídicos fuertes para soportar la administración de los contratos por el ente ejecutor
2. Continuidad de los supervisores durante la ejecución de los contratos, preservación y control de la memoria institucional de toda la historia de los contratos
Para el riesgo: “Demoras en la entrega y puesta en operación de infraestructura” 
1. Continuidad de los supervisores durante la ejecución de los contratos, preservación y control de la memoria institucional de toda la historia de los contratos
Para el riesgo: “Cambios en las condiciones planificadas del proyecto al momento de la implantación” 
1. Continuidad de los supervisores durante la ejecución de los contratos, preservación y control de la memoria institucional de toda la historia de los contratos.
Nota: Para lectura completa del Hallazgo remitirse al informe.</t>
    </r>
  </si>
  <si>
    <r>
      <rPr>
        <u/>
        <sz val="8"/>
        <rFont val="Arial"/>
        <family val="2"/>
      </rPr>
      <t xml:space="preserve">
Oficina de Control Interno</t>
    </r>
    <r>
      <rPr>
        <sz val="8"/>
        <rFont val="Arial"/>
        <family val="2"/>
      </rPr>
      <t xml:space="preserve">
Teniendo en cuenta que esta acción tiene como plazo de implementación el 31 de diciembre de 2018, motivo por el cual no fueron objeto de seguimiento.</t>
    </r>
  </si>
  <si>
    <r>
      <rPr>
        <u/>
        <sz val="8"/>
        <rFont val="Arial"/>
        <family val="2"/>
      </rPr>
      <t>Oficina de Control Interno</t>
    </r>
    <r>
      <rPr>
        <sz val="8"/>
        <rFont val="Arial"/>
        <family val="2"/>
      </rPr>
      <t xml:space="preserve">
Teniendo en cuenta que esta acción tiene como plazo de implementación el 31 de marzo de 2019, motivo por el cual no fuer objeto de seguimiento.</t>
    </r>
  </si>
  <si>
    <r>
      <t xml:space="preserve">La Subgerencia Económica indicó:
En coordinación y cooperación con la OAP - Oficina Asesora de Planeación, se está desarrollando un plan de trabajo para actualizar las caracterizaciones de control financiero de la remuneración y de administración financiera del recaudo. A la fecha se elaboró un diagnóstico del cual se derivó una propuesta de reorganización del subproceso de recaudo, la cual será presentada al Subgerente General el miércoles 10 de octubre. Con respecto a la caracterización del control financiero de la remuneración se iniciaron las sesiones de trabajo para redefinir la caracterización de acuerdo con los lineamientos de la OAP. Una vez finalizadas las caracterizaciones se procederá a actualizar las matrices de riesgos y sus respectivos controles. Se adjunta citación para la reunión de la presentación con el Subgerente General en la que se hará la propuesta.
</t>
    </r>
    <r>
      <rPr>
        <u/>
        <sz val="8"/>
        <rFont val="Arial"/>
        <family val="2"/>
      </rPr>
      <t xml:space="preserve">Conclusión Oficina de Control Interno:
</t>
    </r>
    <r>
      <rPr>
        <sz val="8"/>
        <rFont val="Arial"/>
        <family val="2"/>
      </rPr>
      <t>Debido a que la acción se encuentra dentro de los términos de ejecución, se procederá a revisar su seguimiento para el siguiente trimestre.</t>
    </r>
  </si>
  <si>
    <r>
      <rPr>
        <b/>
        <sz val="8"/>
        <color theme="1"/>
        <rFont val="Arial"/>
        <family val="2"/>
      </rPr>
      <t>Decreto 1072/2015 TRANSMILENIO S. A. no exige en pliegos de peticiones documentación e implementación del SG-SST:</t>
    </r>
    <r>
      <rPr>
        <sz val="8"/>
        <color theme="1"/>
        <rFont val="Arial"/>
        <family val="2"/>
      </rPr>
      <t xml:space="preserve">
En relación con el numeral de Adquisiciones y Contratación, se verificó si TRANSMILENIO S. A.  definió en los pliegos de condiciones para contratistas con menos de 10 y más de 10 trabajadores, entre los que se incluye la documentación e implementación del SGSST propio del contratista, encontrando que durante la vigencia 2017 no se realizó tal exigencia. Se verificaron  los estudios previos de la licitación pública  02 de 2018-SECOP encontrando que la Entidad no está exigiendo que el contratista cuente con documentación e implementación del SG-SST incumpliendo así con lo definido en los Artículos: 2.2.4.6.4. parágrafo 2°, 2.2.4.6.28. numeral 1 del Decreto 1072 de 2015. </t>
    </r>
  </si>
  <si>
    <r>
      <rPr>
        <b/>
        <sz val="8"/>
        <color theme="1"/>
        <rFont val="Arial"/>
        <family val="2"/>
      </rPr>
      <t>Desactualización del Manual de Contratación y del Manual de Supervisión e Interventoría</t>
    </r>
    <r>
      <rPr>
        <sz val="8"/>
        <color theme="1"/>
        <rFont val="Arial"/>
        <family val="2"/>
      </rPr>
      <t xml:space="preserve">
De la revisión realizada al Manual de Contratación y al Manual de Supervisión e Interventoría que se encuentran en el SIG para el periodo a auditar, se evidencia que se encuentra desactualizado, para lo cual se realizan las siguientes consideraciones:
1. Manual de Contratación: Falta la inclusión de las siguientes normas Decreto Ley 019 de 2012, Decreto 1082 de 2015, Decreto 092 de 2017, Ley 1882 de 2018, Acuerdo 522 del 2 de abril de 2013 "por medio del cual se dictan normas para fortalecer la participación y la veeduría ciudadana en el seguimiento, evaluación y control de la contratación en el distrito capital", Circular Externa No 1 de 21 de junio de 2013 "Publicación de la actividad contractual en el SECOP" proferida por CCE., Circular Externa No. 21 de 22 de febrero de 2017 Uso del SECOP ll para crear, conformar y gestionar los expedientes electrónicos del Proceso de Contratación proferida por CCE., Circular Externa No. 23 de 16 de marzo de 2017 Calidad y oportunidad de la información del Sistema de Compra Pública disponible en el SECOP, proferida por CCE., Guías y Manuales expedidos por Colombia Compra Eficiente, Las Resoluciones Internas en Materia de Comité de Contratación. 
Nota: Para lectura completa del Hallazgo remitirse al informe.</t>
    </r>
  </si>
  <si>
    <t>Gestión Jurídica</t>
  </si>
  <si>
    <t>Evaluación y Mejoramiento de la Gestión</t>
  </si>
  <si>
    <t xml:space="preserve">Germán Ortiz </t>
  </si>
  <si>
    <t>Oscar Pulgarin</t>
  </si>
  <si>
    <t>Lina Amaya</t>
  </si>
  <si>
    <t>Jorge Ivan Florez</t>
  </si>
  <si>
    <t xml:space="preserve">Herlay Hurtado </t>
  </si>
  <si>
    <r>
      <rPr>
        <b/>
        <sz val="8"/>
        <color theme="1"/>
        <rFont val="Arial"/>
        <family val="2"/>
      </rPr>
      <t>Falencias en el diseño de los controles del mapa de riesgos</t>
    </r>
    <r>
      <rPr>
        <sz val="8"/>
        <color theme="1"/>
        <rFont val="Arial"/>
        <family val="2"/>
      </rPr>
      <t xml:space="preserve">
En la revisión realizada a los diferentes controles establecidos para mitigar la materialización de los riesgos determinados en el Mapa de Riesgos de Gestión del proceso, se encontraron las siguientes situaciones: 
- De acuerdo con la información reportada por el área, el control planteado para el riesgo ya no se lleva a cabo en el proceso. 
- De acuerdo con la información reportada por el área, el control planteado para el riesgo ya no se lleva a cabo en el proceso.
- Se encuentran debilidades en el diseño del control, toda vez que lo que se registra es más una secuencia lógica de un procedimiento, más no cumple con los criterios de un control, incumpliendo lo definido en la Guía de la Administración del Riesgo del DAFP.
El diseño de los controles establecidos para los riesgos que se pueden presentar en el proceso de Gestión Jurídica, no cumplen con su objetivo toda vez que no logran disminuir la probabilidad de ocurrencia del riesgo o el impacto en caso de materializarse, igualmente se encuentran planteado controles que no están siendo utilizados por la dependencia.</t>
    </r>
  </si>
  <si>
    <r>
      <rPr>
        <b/>
        <sz val="8"/>
        <color theme="1"/>
        <rFont val="Arial"/>
        <family val="2"/>
      </rPr>
      <t>Riesgo no identificado</t>
    </r>
    <r>
      <rPr>
        <sz val="8"/>
        <color theme="1"/>
        <rFont val="Arial"/>
        <family val="2"/>
      </rPr>
      <t xml:space="preserve">
En la revisión realizada al proceso Gestión Jurídica, no se encontró evidencia documental de la existencia en el mapa de riesgos del proceso, de la identificación del riesgo asociado a la inadecuada gestión documental de los expedientes de cada proceso judicial y al riesgo relacionado con la calificación del contingente judicial, situación que contrasta con lo establecido en:
a) Manual para la Gestión del Riesgo en TRANSMILENIO S. A. M-OP-002 versión 1 de diciembre de 2017 en el literal 2 del numeral 5.1. Objetivos "Implementar controles efectivos que garanticen la mitigación del riesgo", numeral 5.5 Responsabilidades en cuanto a los Responsables de los Proceso: "Es el responsable de la gestión del riesgo desde cada uno de los procesos, es decir, del desarrollo de las actividades de identificación, análisis, valoración y definición del plan de tratamiento, así como del seguimiento y verificación a través de ejercicio del autocontrol.
b) Manual Técnico MECI 2014 numeral 1.3 Componente Administración del Riesgo que dispone "(...) los responsables de realizar la administración de los riesgos, son los líderes de los procesos, proyectos y/o programas con sus respectivos equipos de trabajo; (...)", así como sus elementos 1.3.2 Identificación del Riesgo y 1.3.3 Análisis y Valoración del Riesgo.
Nota: Para lectura completa del Hallazgo remitirse al informe.</t>
    </r>
  </si>
  <si>
    <t>Se verificó mediante soportes allegados a la Oficina de Control Interno que el proceso de Gestión de TIC emitió comunicación 2018IE3984 , proyectada por esta Dirección,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TIC\OCI-2018-059-H3"</t>
  </si>
  <si>
    <t>Esta acción por su respectivo contenido se desarrolló en el marco de emitir la comunicación 2018IE3984 del punto anterior, proyectada por la Dirección de TIC, en la cual establecen lineamientos aplicables a la Gestión de las Tecnologías de la Información y las Comunicaciones al interior de la Entidad, firmada por el Subgerente General de TRANSMILENIO S.A; Así mismo se reforzó la importancia de los lineamientos  a Circular Interna, la cual se encuentra en proceso de perfeccionamiento y revisión por parte de la Subgerencia. 
Acción 1: EN EJECUCIÓN.
Soportes en: "Z:\OCI 2018\3. Trabajos de Acompañamiento y Asesoría\2. Seguimiento PM Interno\3. Seguimiento Septiembre 2018\1. Soportes\4. Gestion de TIC\OCI-2018-059-H4"</t>
  </si>
  <si>
    <t>Acción 1 y 2: Se verificó mediante correo “Evidencia punto 7 Inf. OCI 059 de 2018 - Encuesta mesa ayuda” allegado a la Oficina de Control Interno que el proceso de Gestión de TIC, en la herramienta actual para tal fin “ARANDA” tiene una encuesta de satisfacción que no encuentra activa, dado que se encuentra en el proceso de perfeccionarla y adoptarla y generar los respectivos lineamientos en la nueva herramienta “Proactivanet”.
Acción 2: EN EJECUCIÓN
Soportes en: "Z:\OCI 2018\3. Trabajos de Acompañamiento y Asesoría\2. Seguimiento PM Interno\3. Seguimiento Septiembre 2018\1. Soportes\4. Gestion de TIC\OCI-2018-059-H7"</t>
  </si>
  <si>
    <t>Elaboración del procedimiento de gestión de cambios de TI, incluye la constitución del comité de cambios de la Dirección de TIC.</t>
  </si>
  <si>
    <t>No se ha establecido a la fecha el comité de cmabios en la dirección de TIC, esto debido a que se encuentra en construción el procedimiento que define su constitución.</t>
  </si>
  <si>
    <t>Implementación del Procedimiento de Gestión de cambios TI e implementación del Comité cambuios de la Dirección de TIC.</t>
  </si>
  <si>
    <t>La dirección de TIC  tiene lineamientosde backup y restauración, sin embargo se va ajustar el procedimiento de restauración de acuerdo al plan de restauración de acuerdo al plan de restauración propuesto, teniendo en cuenta que no se cuenta con la infraestructura para realizar la recuperación de bases de datos e información de usuarios.</t>
  </si>
  <si>
    <t>SEGUIMIENTO 31/12/2018</t>
  </si>
  <si>
    <t>OCI-2018-081</t>
  </si>
  <si>
    <r>
      <rPr>
        <b/>
        <sz val="8"/>
        <color theme="1"/>
        <rFont val="Arial"/>
        <family val="2"/>
      </rPr>
      <t>Desactualización de la Documentación de Responsabilidad Social</t>
    </r>
    <r>
      <rPr>
        <sz val="8"/>
        <color theme="1"/>
        <rFont val="Arial"/>
        <family val="2"/>
      </rPr>
      <t xml:space="preserve">
De la revisión documental realizada se constató que en la caracterización del Proceso de Gestión de Grupos de Interés, aparece como responsabilidad de la Subgerencia de Atención al Usuario y Comunicaciones la implementación de la estrategia de Responsabilidad Social de la Entidad, sin embargo al revisar los documentos oficializados por la entidad a través de la Intranet, el procedimiento de Gestión de la Responsabilidad Social TRANSMILENIO S.A., código P-OP-022 versión 0 se encuentra ubicado en el Proceso de Desarrollo Estratégico, siendo contrario a su caracterización.
Situación que fue verificada de acuerdo con las entrevistas realizadas la profesional encargada del tema en la Subgerencia, evidenciándose que desde el 15 de diciembre de 2016 la Oficina Asesora de Planeación realizó la entrega del Subsistema de Responsabilidad Social a la Subgerencia, mediante memorando2016IE10910.
Así mismo, de la revisión realizada al procedimiento y a la información reportada por la Subgerencia frente a la estrategia de responsabilidad social, se evidencia que la misma no cumple con los lineamientos establecidos en la Norma Técnica ISO 26000:2010, especialmente las determinadas en el numeral 6 frente a las materias fundamentales que definen el alcance de la responsabilidad social, entre las cuales encontramos: gobernanza, derechos humanos, prácticas laborales, medio ambiente, prácticas justas, participación activa y desarrollo de loa comunidad, entre otros. </t>
    </r>
  </si>
  <si>
    <t>Implementación de la Estrategia de Responsabilidad Social a través de un documento en el Sistema Integrado de Gestión, dentro del componente de Gestión Grupos de interés.</t>
  </si>
  <si>
    <t>Elaborar un (1) documento de Responsabilidad Social que involucre a diferentes grupos de interés</t>
  </si>
  <si>
    <t>Implementar un (1) documento en el Sistema de Gestión de la entidad de Responsabilidad Social que involucre a diferentes grupos de interés</t>
  </si>
  <si>
    <t>Profesional Especializado de Responsabilidad Social y Subgerente de Atención al Usuario y Comunicaciones</t>
  </si>
  <si>
    <t>ABIERTA</t>
  </si>
  <si>
    <t>VENCIDA</t>
  </si>
  <si>
    <t xml:space="preserve">Katherine Prada Mejía </t>
  </si>
  <si>
    <t>En virtud de lo establecido en el Decreto 2242 de 2015, que reglamenta las condiciones de expedición e interoperabilidad de la factura electrónica con fines de masificación y control fiscal, y atendiendo lo establecido en la Ley 1819 de 2016 y la Resolución 000010 de 2018 de la DIAN, la cual obliga a los contribuyentes que se encuentran calificados como Grandes Contribuyentes (TRANSMILENIO S.A.) a facturar electrónicamente a partir del 1 de septiembre de 2018; en línea con lo anterior y para dar cumplimiento a la citada normatividad, TRANSMILENIO S.A. ha dispuesto la plataforma “CEN FINANCIERO” del proveedor CARVAJAL Tecnología y Servicios, como la herramienta por medio de la cual se enviará y recibirá la facturación de aquellos obligados a facturar electrónicamente en esta primera fase de implementación.
Con el fin de ajustar el nuevo proceso se llevaron a cabo varias actividades para actualizar el Jsp7 Gobierno y que estuviera apto para la generación y envió de facturas ademas de notas crédito y débito a la DIAN, entre ellas encontramos:
1. Adaptación a la forma grabación de factura
 * Validar que el cliente tenga registrado registro mercantil
 * Validar que el cliente tenga correo electrónico
 * Adaptar llenado de tabla impuesto con los código de la Dian
2. Adaptación forma cliente
 * Se agrego el campo registro mercantil
3. Creación forma nueva envió de Xml a la Dian facturas y notas
4. Adaptación a la forma de notas
En línea con lo anterior, es importante mencionar que se han cumplido con todos los requisitos para facturar electrónicamente, subsanando las inconsistencias que se han venido presentando e identificando los ajustes que se requieren deste el punto de vista técnico y administrativo. Una vez se termine con la depuración requerida en este nuevo proceso se ajustará el Manual de Facturación y Cartera, de igual manera se ha venido actualizando para cumplir con el plazo establecido (30 Junio 2019).</t>
  </si>
  <si>
    <t>La acción tiene como fecha de implementación el 30 de junio de 2019, no obstante se valido las actividades que se estan realizando en el área y se establece un avance del 50%, debido a que la etapa de aprendizaje se surtio.
Soporte: 4. Trabajo Facturación Electronica</t>
  </si>
  <si>
    <t>Se evidenció que durante el útlimo trimestre de 2018, se adelantaron actividades por parte de la Subdirección de Desarrollo de Negocios, para la actualización del mapa de riesgos del proceso de Mercadeo. En razón a que la Entidad actualizó la metodología para la gestión de riesgos para todos los procesos, no se logró oficializar el mapa de riesgos de Gestión de Mercadeo dado que faltan actividades por desarrollar en el tema. La Oficina Asesora de Planeación solicitó ampliación de la fecha de cierre de las acciones asociadas a actualización de mapas de riesgos para todas las dependencias en razón a lo enunciado. Por lo tanto se continúa con la presente acción en ejecución.</t>
  </si>
  <si>
    <t>Se recomienda, que en el evento en que se requiera ampliar fechas de cierre de acciones, se realice con el suficiente tiempo de antelación.</t>
  </si>
  <si>
    <r>
      <rPr>
        <b/>
        <sz val="8"/>
        <color theme="1"/>
        <rFont val="Arial"/>
        <family val="2"/>
      </rPr>
      <t>Falta de Comité y procedimientos formales para Gestión de Cambios de Tecnología de la Información.</t>
    </r>
    <r>
      <rPr>
        <sz val="8"/>
        <color theme="1"/>
        <rFont val="Arial"/>
        <family val="2"/>
      </rPr>
      <t xml:space="preserve">
La Oficina de Control Interno solicitó al proceso de Gestión de TIC los procedimientos para la Gestión de Cambios, mencionados en el Manual de Políticas de Seguridad y Privacidad de la Información Código M-DT-001 Versión 2 de fecha Julio de 2018,  para verificar el cumplimiento de:
1. Numeral 8.9.4 Trabajo en áreas seguras Literal, 2. Numeral 9.4.3 Migración a ambiente de producción, 3. Numeral 9.5 Política de Seguridad en las Operaciones , 4. Numeral 9.7 Política de Seguridad de la Información para las relaciones con los proveedores , . Así mismo lo establecido en el numeral 12.1.2  Gestión de Cambios de Cambios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y a lo establecido en el numeral 12.1.2 de la NTC-ISO-IE 27001-2013, , toda vez que el proceso Gestión de TIC presenta incumplimiento parcial del Comité y procedimiento formal para la Gestión de Cambios.</t>
    </r>
  </si>
  <si>
    <r>
      <rPr>
        <b/>
        <sz val="8"/>
        <color theme="1"/>
        <rFont val="Arial"/>
        <family val="2"/>
      </rPr>
      <t>Falta de procedimientos formales para: "Gestión de Continuidad de Tecnología de la Información."</t>
    </r>
    <r>
      <rPr>
        <sz val="8"/>
        <color theme="1"/>
        <rFont val="Arial"/>
        <family val="2"/>
      </rPr>
      <t xml:space="preserve">
La Oficina de Control Interno solicitó al proceso de Gestión de TIC, mediante correo de fecha martes 18/09/2018 5:03 p. m, los procedimientos para la Gestión de Continuidad de TI, mencionados en el Manual de Políticas de Seguridad y Privacidad de la Información Código M-DT-001 Versión 2 de fecha Julio de 2018, para verificar el cumplimiento del numeral 9.9 "Política de Gestión de Continuidad del Negocio TI" de los  literales: c,d,d y f.
Como resultado de la verificación al proceso Gestión de TIC, no fue posible evaluar la aplicabilidad, formalidad, efectividad, oportunidad y eficacia de lo establecido e indicado en el Manual de Políticas de Seguridad y Privacidad de la Información Código M-DT-001 Versión 2 de fecha Julio de 2018, toda vez que el proceso Gestión de TIC no cuenta con un procedimiento formal para la Política de Gestión de Continuidad del Negocio.</t>
    </r>
  </si>
  <si>
    <r>
      <rPr>
        <b/>
        <sz val="8"/>
        <color theme="1"/>
        <rFont val="Arial"/>
        <family val="2"/>
      </rPr>
      <t>Incumplimiento al literal f del numeral 9.6 del Manual de Seguridad de la Información M-DT-001 versión 2 de Julio de 2018 en cuanto a Backup´s y pruebas de Restore.</t>
    </r>
    <r>
      <rPr>
        <sz val="8"/>
        <color theme="1"/>
        <rFont val="Arial"/>
        <family val="2"/>
      </rPr>
      <t xml:space="preserve">
La Oficina de Control Interno verificó al proceso de Gestión de TIC, el día martes 24/09/2018, el cumplimiento de las políticas de Backup y Restore, mencionadas en el literales  a, b, c, e y f del numeral 9.6 del Manual de Políticas de Seguridad y Privacidad de la Información Código M-DT-001 Versión 2 de fecha Julio de 2018, encontrando como resultado que no existe evidencia documentada en relación al literal (f) el cual indica que: "Es responsabilidad de quien (es) ejecute (n) el rol de Administrador de Backup realizar pruebas de restauración de copias de seguridad de manera trimestral siguiendo los lineamientos del Procedimiento Backup y Recuperación de la Información". 
Por lo anterior el no cumplimiento del literal (f) obedece a que una vez verificada la información oficial en intranet y realizada una reunión de entendimiento...
En consecuencia se concluye, que no se han cumplido la totalidad de las pautas generales que la Entidad estableció en el Manual de Seguridad de la Información M-DT-001 versión 2 de Julio de 2018 para garantizar en TRANSMILENIO S. A., la preservación, mantenimiento y verificación de copias de respaldo y recuperación de la información "Restore". (Negrilla Subrayada)</t>
    </r>
  </si>
  <si>
    <r>
      <rPr>
        <b/>
        <sz val="8"/>
        <color theme="1"/>
        <rFont val="Arial"/>
        <family val="2"/>
      </rPr>
      <t>Incumplimiento a las Políticas de Operación concernientes al tema de "Logs" en TRANSMILENIO S. A.</t>
    </r>
    <r>
      <rPr>
        <sz val="8"/>
        <color theme="1"/>
        <rFont val="Arial"/>
        <family val="2"/>
      </rPr>
      <t xml:space="preserve">
La Oficina de Control Interno verificó al proceso de Gestión de TIC, entre los días 2 al 8 de octubre de 2018, el cumplimiento de las políticas de operación de Logs, mencionadas en los numeral 6, 6.1, 6,2, y  6.3 del procedimiento código P-DT-010 versión 0 de noviembre de 2015 "Procedimiento para el Monitoreo del uso de los Medios de Procesamietno de Información", lo concordante a las políticas de operación de Logs, sin encontrar evidencia documentada en la realización de las siguientes actividades:  1. Parametrización de los eventos que se guardarán para monitoreo y/o auditorías.  (No se realiza), 2. Análisis de monitoreo periódico por cada parte interesada para detectar incidentes.  (No se realiza) 3. Comité de logs con sus respectivos lineamientos.  (No se realiza), 4. Seguridad de los registros de logs.  (No se realiza), 5. Acuerdos de los líderes de los procesos con la Dirección de TIC para determinar los periodos de retención.  (No se realiza)
Por lo anterior se configura un incumplimiento a los numerales anteriormente citados del procedimiento vigente a la fecha de la auditoría código P-DT-010 versión 0 de noviembre de 2015 "Procedimiento para el Monitoreo del uso de los Medios de Procesamietno de Información ". 
Nota: En virtud de lo manifestado por el auditado en cuanto a encontrarse esté procedimiento en etapa de ajuste; la auditoría expresa la importancia de contar con estas actividades para los procedimientos de TRANSMILENIO S.A, toda vez que no se pueden eliminar, dado su grado de relevancia en materia de constituirse en lineamientos claves para el Sistema de Control Interno y Auditoria de TRANSMILENIO S.A.</t>
    </r>
  </si>
  <si>
    <r>
      <rPr>
        <b/>
        <sz val="8"/>
        <color theme="1"/>
        <rFont val="Arial"/>
        <family val="2"/>
      </rPr>
      <t>Accesos no autorizados al sistema de información ERP-JSP7 en TRANSMILENIO S. A.</t>
    </r>
    <r>
      <rPr>
        <sz val="8"/>
        <color theme="1"/>
        <rFont val="Arial"/>
        <family val="2"/>
      </rPr>
      <t xml:space="preserve">
La Oficina de Control Interno realizó al proceso de Gestión de TIC, entre los días 10, 11 y 12 de octubre de 2018, pruebas a los logs del aplicativo ERP-JSP7, de los módulos contabilidad y tesorería del periodo 01 de septiembre de 2017 al 31 de agosto de 2018, para verificar el cumplimiento de las políticas de Control de Acceso a este sistema de información, se evidenció "Accesos no autorizados al sistema de información ERP-JSP7", por parte de funcionarios y/o terceros con los usuarios del personal que laboró en TRANSMILENIO S.A, tal y como se registra en el papel de auditoría 4B de esté ejercicio.
Por lo anterior se configura un incumplimiento en materia de seguridad de la información que infringe los controles establecidos en los literales j, e y h del numeral 8.4.1 "Requisitos del negocio para control de acceso" y literal s) 8.4.4 Control de acceso a sistemas y aplicaciones del numeral del Manual de Políticas de Seguridad y Privacidad de la Información código M-DT-001 versión 2 de julio de 2018 adoptado y vigente para TRANSMILENIO S.A, tal y como se describe a continuación: "...8.4.1 Requisitos del negocio para control de acceso  y 8.4.4 Control de acceso a sistemas y aplicacione.</t>
    </r>
  </si>
  <si>
    <t xml:space="preserve">Se recomienda, para futuras ocasiones, tramitar en forma oportuna las solicitudes de prórroga. </t>
  </si>
  <si>
    <t>De la revisión realizada por la Oficina de Control Interno, se verificó que la dependencia ha llevado acabo reuniones de revisión con la Oficina Asesora de Planeación.
Teniendo en cuenta que la acción se encuentra en plazo para ser cumplida y de conformidad con lo manifestado por la OAP en correo electrónico del 11 de enero de 2019, se procede a dejar abierta y continuar con su seguimiento.</t>
  </si>
  <si>
    <t xml:space="preserve">De la revisión efectuada a los soportes presentados por la Dirección Corporativa se evidencia la actualización y publicación del Manual de Contratación en la Intranet, sin embargo el Manual de supervisión sigue sin su actualización. 
Teniendo en cuenta que la acción esta dentro del plazo para su cmplimiento, se procede a dejar abierta y continuar con su seguimiento. </t>
  </si>
  <si>
    <r>
      <t xml:space="preserve">Se evidenció la lista de asistencia de la Subgerencia Económica con fecha 15 de diciembre de 2018, mediante la cual se realizó mesa de trabajo junto con la Oficina Asesora de Planeación, con el fin de revisar el mapa de riesgo del proceso.
La Oficina Asesora de Planeación solicitó ampliación de la fecha de finalización de las acciones relacionadas con la actualización de los mapas de riesgos de todas las dependencias de la entidad a través del correo electrónico del 11 de enero de 2019.
Por lo anterior, se procede a modificar la fecha de finalización al 31 de marzo de 2019.
</t>
    </r>
    <r>
      <rPr>
        <u/>
        <sz val="8"/>
        <rFont val="Arial"/>
        <family val="2"/>
      </rPr>
      <t/>
    </r>
  </si>
  <si>
    <t>La actualización de este link, es responsabilidad de la Oficina Asesora de Planeación por el contenido de la información. En el mes de Julio de 2018 se remitió un correo electrónico a la OAP realizando la solicitud correspondiente.</t>
  </si>
  <si>
    <t xml:space="preserve">Acción 3:  se encuentra pendiente por parte de la Oficina Asesora de Planeación la respectiva publicación en la intranet para lo cual la Oficina Asesora de Planeación solicitó el dia 11 de enero de 2019 prorroga al 31 de marzo de 2019 para culminar las actividades planteadas entre ellas la publicación en intranet de las versiones oficiales de los mapas de riesgo de los procesos de TRANSMILENIO S.A.
La Oficina de Control Interno, recomienda que para futuras oportunidades se solicité y comuniqué con anterioridad los plazos de prorrogas respectivos.
</t>
  </si>
  <si>
    <t>Este informe presenta tres (3) hallazgos que se oficializaron en el mes de diciembre de 2018 y se encuentran en términos de ejecución para el 30 de junio de 2019</t>
  </si>
  <si>
    <r>
      <t>De conformidad con la revisión realizada por la Oficina de Control Interno, la dependencia manifiesta lo siguiente: "</t>
    </r>
    <r>
      <rPr>
        <i/>
        <sz val="8"/>
        <rFont val="Arial"/>
        <family val="2"/>
      </rPr>
      <t>En reunión del equipo de Defensa Judicial se establece realizar la revisión del mapa de riesgos y los controles a efectos de evidenciar la necesidad de su actualización, definir un documento fruto de la revisión por parte del Profesional Especializado Grado 6 de Defensa Judicial en coordinación con la Oficina Asesora de Planeación, la cual estará consolidado a 31 de diciembre todos los mapas de riesgos de la Entidad. Cabe anotar que el área de defensa judicial remitirá a la OAP las actualizaciones del mapa anticorrupción a más tardar el 21 de novienbre de 2018 (se anexa acta de reunión)</t>
    </r>
    <r>
      <rPr>
        <sz val="8"/>
        <rFont val="Arial"/>
        <family val="2"/>
      </rPr>
      <t>".
De conformidad con el memorando 2019IE97 del 11 de enero de 2019, la dependencia solicita prorrogar la acción hasta el 31 de mayo de 2019.</t>
    </r>
  </si>
  <si>
    <r>
      <t>De conformidad con la revisión realizada por la Oficina de Control Interno, la dependencia manifiesta lo siguiente: "</t>
    </r>
    <r>
      <rPr>
        <i/>
        <sz val="8"/>
        <rFont val="Arial"/>
        <family val="2"/>
      </rPr>
      <t>Para la vigencia 2018 en coodinación con la OAP se realizará la revisión del mapa de riesgos de la Subgerencia para ser formalizado a más tardar el 31 de diciembre del año en curso</t>
    </r>
    <r>
      <rPr>
        <sz val="8"/>
        <rFont val="Arial"/>
        <family val="2"/>
      </rPr>
      <t>".  
De conformidad con el memorando 2019IE97 del 11 de enero de 2019, la dependencia solicita prorrogar la acción hasta el 31 de mayo de 2019.</t>
    </r>
  </si>
  <si>
    <r>
      <t>De conformidad con la revisión realizada por la Oficina de Control Interno, se pudo verificar lo siguiente: "</t>
    </r>
    <r>
      <rPr>
        <i/>
        <sz val="8"/>
        <rFont val="Arial"/>
        <family val="2"/>
      </rPr>
      <t>En reunión del equipo de Defensa Judicial se establece la revisión del mapa de riesgos y los controles a efectos de evidenciar la necesidad de su actualización."</t>
    </r>
    <r>
      <rPr>
        <sz val="8"/>
        <rFont val="Arial"/>
        <family val="2"/>
      </rPr>
      <t xml:space="preserve">
Así mismo, de conformidad con el memorando 2019IE97 del 11 de enero de 2019, la dependencia solicita prorrogar la acción hasta el 31 de mayo de 2019.</t>
    </r>
  </si>
  <si>
    <r>
      <t>De conformidad con la revisión realizada por la Oficina de Control Interno, se pudo verificar lo siguiente: "</t>
    </r>
    <r>
      <rPr>
        <i/>
        <sz val="8"/>
        <rFont val="Arial"/>
        <family val="2"/>
      </rPr>
      <t>En reunión del equipo de Defensa Judicial se establece realizar la revisión del mapa de riesgos y los controles a efectos de evidenciar la necesidad de su actualización</t>
    </r>
    <r>
      <rPr>
        <sz val="8"/>
        <rFont val="Arial"/>
        <family val="2"/>
      </rPr>
      <t>".
Así mismo, de conformidad con el memorando 2019IE97 del 11 de enero de 2019, la dependencia solicita prorrogar la acción hasta el 31 de mayo de 2019.</t>
    </r>
  </si>
  <si>
    <t>De acuerdo con la revisión de los soportes allegados a la Oficina de Control Interno, la subgerencia manifiesta que al enlace se le dio una capacitación los días 4.10.16 y 22 de octubre de 2018 frente a indicadores y gestión del riesgo al equipo SIG, el cual va ha ser extensivo al resto de funcionarios. 
De lo anterior, se pudo evidenciar que la acción no esta siendo cumplida, toda vez que la capacitación se debe dar especificacmente en materia de administración de riesgos, lo cual no se constató con lo manifestado.
Sin embargo, de conformidad con el memorando 2019IE97 del 11 de enero de 2019, la dependencia solicita prorrogar la acción hasta el 31 de mayo de 2019.</t>
  </si>
  <si>
    <t>Abiertas</t>
  </si>
  <si>
    <t>Vencidas</t>
  </si>
  <si>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Así mismo, la Dirección Corporativa indicó:
- La actualización de las TRD se encuentra lista para presentar a Comité de Archivo.
- Se actualizó el Manual de Gestión Documental con código M-DA-001, versión 3 de 2018, mediante Resolución 695 del 15 de noviembre de 2018.
- Se actualizó la caracterización del Proceso de Gestión de Servicios Logísticos, la cual fue socializada mediante el Boletín 207, enviado por la Intranet el 24 de diciembre de 2018, la Resolución 898 del 19 de diciembre de 2018 y publicada en el micrositio web del proceso.
Teniendo en cuenta lo anterior, la acción se encuentra en ejecución, por lo cual se procede a dejar </t>
    </r>
    <r>
      <rPr>
        <b/>
        <sz val="8"/>
        <rFont val="Arial"/>
        <family val="2"/>
      </rPr>
      <t>abierta.</t>
    </r>
  </si>
  <si>
    <r>
      <t xml:space="preserve">La Oficina Asesora de Planeación solicitó ampliación de la fecha de finalización de las acciones relacionadas con la actualización de los mapas de riesgos de todas las dependencias de la entidad, por tal motivo, se procede a modificar la fecha de finalización de dicha acción al 31 de marzo de 2019. 
A pesar que la acción fue prorrogada, se procedió con la verificación de la información suministrada por la dependencia, en donde se evidenció la lista de asistencia con fecha 13 de diciembre de 2018, con los líderes y responsables de la Dirección Corporativa, mediante la cual se realizó mesa de trabajo, con el fin de revisar y valorar los riesgos del Proceso de Gestión de Servicios Logísticos.
Teniendo en cuenta lo anterior, la acción se encuentra en ejecución, por lo cual se procede a dejar </t>
    </r>
    <r>
      <rPr>
        <b/>
        <sz val="8"/>
        <rFont val="Arial"/>
        <family val="2"/>
      </rPr>
      <t>abierta</t>
    </r>
    <r>
      <rPr>
        <sz val="8"/>
        <rFont val="Arial"/>
        <family val="2"/>
      </rPr>
      <t>.</t>
    </r>
  </si>
  <si>
    <t xml:space="preserve">Se realizará la revisión anual de la normatividad vigente aplicable al proceso de Apoyo Logístico y de ser necesario se realizará la actualización del nomograma de dicho proceso, de igual manera se revisará el mapa de riesgos y se realizará la respectiva actualización de acuerdo con su caracterización. 
</t>
  </si>
  <si>
    <r>
      <t xml:space="preserve">Teniendo en cuenta que esta acción tiene como plazo de implementación el 31 de marzo de 2019, motivo por el cual no fue objeto de seguimiento, sin embargo, el área de Gestión Documental indicó que se suscribió el Contrato 296-18 para la organización de archivos de acuerdo a la TRD. Así mismo se procedió con la Adquisición por parte de la Dirección de TIC de una nueva herramienta que permite organización de expedientes híbridos. 
Teniendo en cuenta lo anterior, la acción se encuentra en ejecución, por lo cual se procede a dejar </t>
    </r>
    <r>
      <rPr>
        <b/>
        <sz val="8"/>
        <rFont val="Arial"/>
        <family val="2"/>
      </rPr>
      <t>abierta</t>
    </r>
    <r>
      <rPr>
        <sz val="8"/>
        <rFont val="Arial"/>
        <family val="2"/>
      </rPr>
      <t>.</t>
    </r>
  </si>
  <si>
    <r>
      <t xml:space="preserve">La dependencia auditada no aportó evidencia suficiente para dar cierre a la acción. El 18 de enero de 2019, se realizó una toma fotográfica, evidenciando que los puntos ecológicos ubicados en la cafetería y en el área de gestión documental del piso 5 no cuentan con los parámetros definidos con la normativa ambiental aplicable, por lo anterior, no se cierra la acción y la misma se considera </t>
    </r>
    <r>
      <rPr>
        <b/>
        <sz val="8"/>
        <rFont val="Arial"/>
        <family val="2"/>
      </rPr>
      <t>vencida</t>
    </r>
    <r>
      <rPr>
        <sz val="8"/>
        <rFont val="Arial"/>
        <family val="2"/>
      </rPr>
      <t>.</t>
    </r>
  </si>
  <si>
    <t>Se envió correo electrónico a la Oficina Asesora de Planeación el día 17/09/2018 solicitando la modificación del mapa de riesgos del proceso como se indica a continuación:
Se presenta un aparte de la matriz con los siguientes riesgos a gestionar:
1.  Demoras en la entrega y puesta en operación de infraestructura
2. Cambios en las condiciones planificadas del proyecto al momento de la implantación
3. Incumplimiento total o parcial por parte de terceros de las obligaciones del contrato de ejecución del proyecto
Reemplazando por el siguiente control:
  “Solicitar al IDU, con periodicidad de cuatro meses, un informe que contenga información sobre la ejecución de los proyectos de TRANSMILENIO S.A., incluyendo: responsables de contratos, novedades como retrasos, reclamaciones, etc., actuaciones de IDU frente esos inconvenientes, procesos jurídicos o reclamaciones asociados al proyecto, montos de reclamación, responsables de defensa y apoderado del IDU en cada proceso.”</t>
  </si>
  <si>
    <t>La Alta Gerencia se encuentra analizando la conveniencia de mantener el Comité de Gerencia de la Integración y el Proceso de regularización de los contratos de concesión. Al respecto la Consultora Lorena Suarez presentó al Subgerente General los resultados de su análisis en cuando a las instancias mencionadas, donde se concluyó que es pertinente evaluar los impactos colaterales que generaría la eliminación de este proceso, respecto a la supervisión, razón por la cual se requiere la actualización del manual de supervisión de la entidad como acción previa a la eliminación del proceso de regularización. Actividad que requiere el apoyo de la Dirección Corporativa y la Oficina Asesora de Planeación  para el logro de la modificación propuesta.</t>
  </si>
  <si>
    <t>Se realizó  reunión  con  la Oficina Asesora de Planeación y profesionales externos en fecha 20 de diciembre de 2018 , en la cual se realizó la revisión de los riesgos del proceso de evaluación y gestión del Modelo  de Operación del SITP mediante la cual se establecieron las propuestas para la  actualización del  mapa de riesgos del proceso.</t>
  </si>
  <si>
    <t>Al revisar el material de los cursos de inducción, se evidencio que en los mismos no se incluye un módulo en dónde se informe a los nuevos funcionarios sobre su participación en los comités de la entidad , sus funciones y responsabilidades ante lo cual se propone desde este proceso solicitar por escrito a la Dirección Corporativa que se incluya dentro del módulo de inducción a los directivos el listado de los comités y demás reuniones de las cuales tengan responsabilidad, según las funciones y lineamientos desde la Gerencia General.
De acuerdo con lo anterior, esta acción no se cumplió y se encuentra vencida.</t>
  </si>
  <si>
    <t>Esta acción se deja abierta debido a que el mapa no ha sido oficializado. Si bien el área ya se reunió con el contratista que se encuentra elaborando la actualización del mapa de riesgos, este no se encuentra aún publicado. Mediante correo electrónico del 11 de enero de 2019, la OAP, solicitó a la Oficina de Control Interno la Prorroga para la implementación de esta acciones, este plazo se da para todos los procesos según lo indicado por el Jefe de la OCI.</t>
  </si>
  <si>
    <t>La acción no se cierra en virtud de que a la fecha de realización de este seguimiento no fue posible evidenciar el mapa de riesgos actualizado, no obstante, se observa que la Subgerencia Técnica mediante correo de fecha septiembre 17 De 2018 envía a la OAP el mapa de riesgos con las modificaciones respectivas.
De otra parte, el entrevistado informó que a partir del presente año se comenzará a solicitar al IDU la información con la que se dijo se remplazaría el control.   
La acción se deja abierta hasta el 31 de marzo en virtud de que la OAP, solicitó plazo para oficializar los mapas de riesgos de todos los procesos hasta dicha fecha.
Verificar en próximo seguimiento</t>
  </si>
  <si>
    <t xml:space="preserve">A fin de reforzar el tema, se planteó Circular, sin embargo los linemaientos aplicables a la gestión de tecnologías de la Información y las Comunicaciones en la entidad, fueron oficializados por la SugGerencia mediante comunicación 2018IE3984 que fue dirigida a todas las áreas, garantizando su conocimiento en materia de Centralización de las TIC y articulación con la Dirección de TIC. </t>
  </si>
  <si>
    <t>La Oficina de Control Interno, no pudo evidenciar que la comunicación 2018IE3984, fuera elevada a Circular Interna, el cual continua en proceso de perfeccionamiento y revision por parte de la Subgerencia.</t>
  </si>
  <si>
    <t xml:space="preserve">En el proceso de instalación para Administración de la herramienta Proactivanet, se verificó la incorporación de la Encuesta de satisfacción de usuarios. (Puede ser verificada en el servidor en que está isntalada la herramienta) </t>
  </si>
  <si>
    <t>La Oficina de Control Interno, no encontró evidencia de la Actualización del Procedimiento: P-DT-009: Soporte Tecnico a Usuarios Finales, donde se debia haber incorporado lo relacionado con las encuentas de satisfacción.</t>
  </si>
  <si>
    <t>Se eleaboró el procedimiento de Gestión de Cambios y una vez revisado al interior de la Dirección de TICs se envió para oficialización a la OAP vía mail.
Se adjunta correo de envío.</t>
  </si>
  <si>
    <t>Se recibió por parte de TIC, correo electrónico, enviado por TIC a la OAP, con el Procedimiento: Gestión de Cambios.   Este procedimiento, aún no ha sido puclicado en el Sistema Integrado de Gestion de la Entidad</t>
  </si>
  <si>
    <t>El área de TIC, envió comunicado a la OAP solicitando la eliminación del Procedimiento: P-DT-010:  "Uso de Medios de Procesamiento de Información",   con la justificación.  Consultando en el SIG, dicho procedimiento, ya no está incluido en los procedimientos actuales, Sin embargo la Oficina de Control Interno no evidencia que las funciones que se encontraban en el procedimiento: P-DT-010, fueran incluidas en otros procedimientos, toda vez que estos no se podían eliminar dado su grado de relevancia ya que son lineamientos claves para el Sistema de Control Interno y Auditoria de TRANSMILENIO S.A.</t>
  </si>
  <si>
    <t>Esta en desarrollo las actividades</t>
  </si>
  <si>
    <t>Al Corte del presente seguimiento, se tiene que la Oficina de Control Interno, actualizó con fecha de octubre de 2018, el procedimiento P-CI-011-1 Formulación  y seguimiento  al plan de mejoramiento  suscrito con la Contraloría de Bogotá. Con lo anterior se tiene que se ha actualizado 1 de 8 procedimientos.</t>
  </si>
  <si>
    <t>La metodología fue socializada en una mesa de trabajo con la Oficina de Control Interno y la Oficina Asesora de Planeación, con lo cual se dió inicio a la actualización de los mapas de riesgos. Partiendo de esta metodología se han llevado a cabo las distintas reuniones con las áreas para trabajar en la actualización y revisión de los riesgos referentes a cada proceso, se cuentan con 12 de 15 mapas de riesgos actualizados. Actualmente se cuenta con una versión preliminar sujeta a ajustes y revisiones por parte de los lideres de los procesos. Para continuar con el proceso de formalización mediante memorando se solicitó ampliación en el plazo de la acción para de esta manera tener la metodología formalizada y socializada.</t>
  </si>
  <si>
    <t>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t>
  </si>
  <si>
    <t>Fueron cubiertos el 100% de las áreas, pero queda pendiente por definir la primera versión de 3 de los 15 procesos. Durante todo el mes de diciembre de 2018 se llevaron a cabo diferentes reuniones con cada uno de los procesos, espacios en los que con el acompañamiento y guía de la Oficina Asesora de Planeación se definieron los riesgos y los mismos fueron valorados. Actualmente 12 de los 15 mapas de riesgos están siendo validados por los lideres de proceso y se cuenta con una versión preliminar, los 3 restantes están en construcción. Teniendo en cuenta lo anterior y la necesidad de tener formalizados los 15 procesos mediante memorando so solicitó ampliación del plazo de cumplimiento para la acción correspondiente.</t>
  </si>
  <si>
    <t xml:space="preserve">La Oficina Asesora de Planeación allegó mediante correo de fecha miércoles 9/01/2019 3:09 p. m, Matriz de estado de avance de los mapas de riesgo de la Entidad., en lo cual se refleja la validación por parte de los líderes de proceso de 12 de 15 mapas de riesgo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</si>
  <si>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La metodología fue socializada en una mesa de trabajo con la Oficina de Control Interno y la Oficina Asesora de Planeación, con lo cual se dió inicio a la actualización de los mapas de riesgos. Esta pendiente formalizarlo en el SIG y realizar la socialización oficial de la metodología una vez este aprobada. Una vez se oficialice se socializará primero mediante el equipo operativo SIG y luego se comunicará mediante el boletín la actualización de la misma. Aún así es importante aclarar que dicha metodología ha sido explicada a cada una de las áreas en las diferentes reuniones de actualización de los mapas de riesgos.</t>
  </si>
  <si>
    <t xml:space="preserve">La Oficina Asesora de Planeación allegó mediante correo de fecha miércoles 9/01/2019 3:09 p. m,  lista de asistencia, que evidencian la socialización de la mesa de trabajo en materia de riesgos de gestión.
Teniendo en cuenta lo anterior y la prórroga de tiempo requerida para culminar el desarrollo de esta Entidad se realiza la valoración de avance del mismo en un 80%, hasta se culminen las validaciones y demás etapas que surten el desarrollo y eficacia de las acciones de este hallazgo.
</t>
  </si>
  <si>
    <t xml:space="preserve">Se cuentan actualmente con 12 de 15 caracterizaciones revisadas y actualizadas en el 2018, esta pendiente por definir la 3 restantes y de esta manera actualizar el mapa de riesgos. Queda pendiente armonizar el mapa de procesos con la plataforma.
En el mes de diciembre se inició el proceso de actualización de la plataforma estratégica, motivo por el cual mediante memorando se solicitó ampliación respecto a la nueva plataforma estratégica.  A la fecha se han realizado dos talleres con el equipo directivo y reuniones de diagnostico con cada una de las areas. </t>
  </si>
  <si>
    <t>La Oficina Asesora de Planeación, remitió memorando No. 2018IE10390 con el objetivo de solicitar prorroga al hallazgo, dado que desde el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</si>
  <si>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Una vez se encuentren completas las 15 caracterizaciones se actualizará y divulgará el nuevo mapa de procesos</t>
  </si>
  <si>
    <t>La Oficina Asesora de Planeación, remitió memorando No. 2018IE10390 con el objetivo de solicitar prorroga al hallazgo, dado que desde l 17 de diciembre de 2018, se está adelantando la actualización de la plataforma estratégica y se deberá someter a aprobación directiva para posteriormente ajustar las herramientas del modelo de gestión..
Por lo anterior y de acuerdo a las listas de asistencia derivadas del plan de trabajo se evidencia un avance de 12 de 15 caracterizaciones revisadas y actualizadas para el 2018.</t>
  </si>
  <si>
    <t xml:space="preserve">En el mes de diciembre se inició el proceso de actualización de la plataforma estratégica, motivo por el cual mediante memorando se solicito ampliación respecto a la nueva plataforma estratégica. A la fecha se han realizado dos talleres con el equipo directivo y reuniones de diagnostico con cada una de las areas. </t>
  </si>
  <si>
    <t>Dado que el plan de trabajo inicio el  17 de dic de 2018 el avance  se encuentra en desarrollo.</t>
  </si>
  <si>
    <t>Una vez la plataforma estratégica se encuentre actualizada se realizará la armonización respectiva de los instrumentos</t>
  </si>
  <si>
    <t>Hasta tanto no de culmine el desarrollo de las actividades anteriores no se podrá tener el mapa de proceso actualizado.</t>
  </si>
  <si>
    <t>El mecanismo esta siendo revisado teniendo en cuenta el nuevo modelo de planeación y gestión.</t>
  </si>
  <si>
    <t>Se realizo una reunión con Modos, Corporativa y Oficina Asesora de Planeación en donde se discutió el estado actual del tema ambiental con el fin de comunicar la necesidad de revisar el manejo que se debe dar frente al tema
Desde la Oficina Asesora de Planeación se ha trabajado en documento donde se proponen 4 alternativas sobre como podría estar estructurado el tema de gestión ambiental. esta pendiente una reunión con las áreas de modos y corporativa para presentar dichas propuesta y ya poder definir la estructura y de esta manera enviar la propuesta final a la gerencia general para su aprobación.</t>
  </si>
  <si>
    <t>La Oficina Asesora de Planeación, mediante correo de fecha jueves 17/01/2019 9:48 a. m, remitió a la Oficina de Control Interno  presentación y lista de asistencia de la Gestión Ambiental en TRANSMILENIO S.A.
Por lo anterior se cumplió la acción propuesta y se 
considera eficaz toda vez que elimina la causa raíz del hallazgo, se procede al cierre da la misma.</t>
  </si>
  <si>
    <t>Frente a esto mediante memorando se solicita cambio de acción, debido a que bajo el marco de MIPG el componente ambiental será verificado en el comité de gestión y desempeño institucional y se hará bajo los lineamientos establecidos por la Secretaría General. Como producto se tendría la resolución donde se establezca lo expuesto. este tema fue llevado al último comité SIG de 2018 y además esto fue incluido en el informe por la dirección del primer semestre de 2018.</t>
  </si>
  <si>
    <t>La Oficina Asesora de Planeación, mediante memorando 2018IE10390 solicitó prorroga de tiempo y cambio de la acción. Por lo anterior la Oficina de Control Interno realizó mesa de trabajo para ajustar la acción a los cambios normativos que se derivan del Modelo Integrado de Gestión MIPG al interior del SIG de TRANSMILENIO S.A.</t>
  </si>
  <si>
    <t xml:space="preserve">Frente al tema se esta en la espera para la modificación o eliminación del procedimiento teniendo en cuenta que esta pendiente el lineamiento por parte de Secretaría General. En todo caso, en el comité SIG de planteó un paln de trabajo en relación con MIPG. </t>
  </si>
  <si>
    <t xml:space="preserve">La Oficina Asesora de Planeación, mediante correo de fecha, miércoles 16/01/2019 11:34 a. m,  remitió a la Oficina de Control Interno evidencia donde refleja la consulta a la Dirección Distrital de Desarrollo Institucional acerca de las certificaciones con estándares ISO, Con la entrada del Modelo Integrado de Planeación y Gestión para acciones hacia la armonización del SIG institucional con MIPG.
</t>
  </si>
  <si>
    <t>No se ha publicado aún el Manual actualizado</t>
  </si>
  <si>
    <t xml:space="preserve">Herlay Hurtado  </t>
  </si>
  <si>
    <t>La acción no tuvo avance, aun sigue  en borrador la actualización del manual de nomina</t>
  </si>
  <si>
    <t>No se ha realizado la capacitación por que no se ha publicado el Manual actualizado</t>
  </si>
  <si>
    <t>En razón de que esta accion depende de la actualización del manual de nomina   no refleja avance a la fecha del  seguimiento</t>
  </si>
  <si>
    <t>En el úlitmo trimestre del año no se realizón medición de cargas de trabajo</t>
  </si>
  <si>
    <t>No se  ha realizado  la medición de cargas de trabajo</t>
  </si>
  <si>
    <t>El Manual no se ha actualizado porque estamos realizando un proceso de selección interno</t>
  </si>
  <si>
    <t>En virtud de que el  Manual no se ha actualizado porque  estan realizando un proceso de selección interno, el hallazgo se deja abierto</t>
  </si>
  <si>
    <t>Aun se espera la definición de la demanda al Laudo Arbitral</t>
  </si>
  <si>
    <t>Esta acción no  tuvo ningun avance con respecto al seguimiento pasado</t>
  </si>
  <si>
    <t>Los profesionales de Talento Humano asistimos a la capacitación organizada por la Oficina Asesora de Planeación con el fin de realizar la valoración de los Riesgos en el subproceso de Talento Humano</t>
  </si>
  <si>
    <t>La acción no se cierra en virtud de que a la fecha de realización de este seguimiento no fue posible evidenciar el mapa de riesgos actualizado, no obstante el auditado informó sobre las reuniones que han llevado a cabo con la OAP.
La acción se deja abierta hasta el 31 de marzo en virtud de que la OAP, solicitó plazo para oficializar los mapas de riesgos de todos los procesos hasta dicha fecha.
Verificar en próximo seguimiento</t>
  </si>
  <si>
    <t>No reportaron avance</t>
  </si>
  <si>
    <t>Se actualizó un procedimiento más, el de Reporte de Investigación y seguimiento de accidentes de trabajo</t>
  </si>
  <si>
    <t>Se actualizo un procedimiento mas. El avance se deja con un 40% hasta tanto sean actualizados todos los procedimientos pendientes.</t>
  </si>
  <si>
    <t>El cronograma de capacitación del COPASST fue incluido en el Plan de Capacitación en Seguridad y Salud en el Trabajo. En relación con el 50 de horas, mediante correo electrónico del viernes 28 de septiembre de 2018, se les socializó a los integrantes de dicho Comité el link para registrarse e ingresar. A la fecha se cuenta con el certificado de aprobacion del mismo por parte de dos integrantes.</t>
  </si>
  <si>
    <t>No se obtuvo la evidencia de la inclusión  en el Plan de capacitación 2019 en virtud de que aun esta en construcción 
Se observó la programación por ende se deja un avance de unn 50%</t>
  </si>
  <si>
    <t>La rendicion de cuentas vigencia 2018 será publicada en el presente mes.</t>
  </si>
  <si>
    <t>La Oficina de Control Interno  no evidenció la publicación de la rendición de cuentas por tanto la acción continua como vencida por haber superado el tiempo limite para ejecutarla</t>
  </si>
  <si>
    <t>El dia miercoles 26 de diciembre de 2018, mediante correo electrónico, se envio el listado de requerimientos al área de contratación para la respectiva revisión</t>
  </si>
  <si>
    <t>No se observa la Oficialización del procedimiento  para la definición, identificación y  evaluación de las especificaciones en SG-SST de las compras y adquisiciones de productos y servicios.</t>
  </si>
  <si>
    <t>Los sistema de vigilancia epidemiologicos hacen parte del Manual del Sistema de Seguridad y Salud Trabajo, el cual se encuentra publicado en la Intranet, en el link del SIG.
Asi mismo, en relación con el informe de condiciones de salud vigencia 2018 de los trabajadores será socializado, una vez sea entregado por el proveedor de los examenes ocupacionales.</t>
  </si>
  <si>
    <t>El proveedore realizo entrega del informe de condiciones de salud  el martes 16 de enero de 2019. Esta pendiente la socializacion de los resultados.  Se deja avance del 50%</t>
  </si>
  <si>
    <t>El profesional de SST realizó modificaciones al procedimiento P-OP-010  Identificación De Peligros Valoración De Riesgos Y Determinación De Controles, el cual fue remitido a la OAP en enero de 2019 para su aval.</t>
  </si>
  <si>
    <t>Se deja sin avance en virtud de que a 31 de diciembre de 2019 no existía avance alguno</t>
  </si>
  <si>
    <t>OCI: Si bien la acción se encuentra cumplida desde el seguimiento con corte a 30 de septiembre de 2018, no fue posible medir la eficacia de la misma debido a que el documento aun no ha sido aprobado por el IDIGER, para su posterior adopción en el SIG, por lo tanto la Oficina de Control Interno considera pertinente dejar abierta la acción.</t>
  </si>
  <si>
    <t>Esta acción tiene como plazo de implementación el 30 de marzo de 2019</t>
  </si>
  <si>
    <t>Esta acción tiene como plazo de implementación el 30 de junio de 2019</t>
  </si>
  <si>
    <t>Buses: Se realizaron mesas de trabajo al interior de la DTB para revisar el mapa,. Se suspendieron debido a que la OAP informo que se presento un cambio en la metodología
El día 30 de noviembre de 2018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</si>
  <si>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Soporte: 6. Prorroga ajuste Matriz de Riesgos TMSA</t>
  </si>
  <si>
    <t>Buses: 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</si>
  <si>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OCI: La Oficina Asesora de Planeación solicito prórroga hasta el 31 de marzo de 2019 para la presente acción, motivo por el cual no fueron objeto de seguimiento.</t>
  </si>
  <si>
    <t>Se informa que la Dirección adelanta el proceso de actualización. 
OCI: Teniendo en cuenta que la fecha de implementación de la acción es el 30 de mayo de 2019, esta no fue objeto de seguimiento.</t>
  </si>
  <si>
    <t>OCI: Teniendo en cuenta que la fecha de implementación de la acción es el 30 de mayo de 2019, esta no fue objeto de seguimiento.</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</si>
  <si>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</si>
  <si>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La Oficina Asesora de Planeación citó a reunión los días 5 y 11 de diciembre de 2018, con el objetivo de revisar la matriz de riesgos del proceso de Supervisión y Control de la Operación. Las listas de asistencia reposan en esa dependencia. 
OCI: Mediante correo electronico del 11 de enero de 2019, la Oficina Acesora de Planeación solicitó a la Oficina de Control Interno la prorroga para la implementación de esta acción, hasta el 31 de marzo de 2019 este plazo se da para todos los procesos</t>
  </si>
  <si>
    <t>Se realizaron mesas de trabajo al interior de la DTB para revisar el mapa,. Se suspendieron debido a que la OAP informo que se presento un cambio en la metodología
El días 30 de Noviembre se envió a OAP la versión final de la Matriz con los ajustes de las áreas del procesos de supervisión y control de la operación.
Se participó en mesas de trabajo citadas por la OAP para la actualización de la Matriz - 5  y 11 de Diciembre 
Evidencia: 
*Correos con observaciones entregados por parte del equipo de la DTB como resultado de las mesas de trabajo.
* Correo con matriz final enviada a OAP (30 noviembre)
OCI: Mediante correo electronico del 11 de enero de 2019, la Oficina Acesora de Planeación solicitó a la Oficina de Control Interno la prorroga para la implementación de esta acción, hasta el 31 de marzo de 2019 este plazo se da para todos los procesos</t>
  </si>
  <si>
    <t>A la fecha (09-ene-2019) si bien no se cuenta aún con las recomendaciones finales resultado de la ejecución del Convenio suscrito con la FDN, como producto de la consultoría en temas antievación, la cual internamente lidera la Dirección Técnica de Seguridad de TMSA; también lo es que sí se ha venido estructurando por la citada dirección técnica el proceso de selección con el que se pretende la implementación de una prueba piloto en las estaciones seleccionadas frente al fenómeno de la evasión; lo cual permitirá un análisis conjunto con las recomendaciones resultantes que entregue la FDN.</t>
  </si>
  <si>
    <r>
      <rPr>
        <b/>
        <sz val="8"/>
        <rFont val="Arial"/>
        <family val="2"/>
      </rPr>
      <t>No conformidad - Debilidad en el control y administración de Aplicaciones (ACCES):</t>
    </r>
    <r>
      <rPr>
        <sz val="8"/>
        <rFont val="Arial"/>
        <family val="2"/>
      </rPr>
      <t xml:space="preserve">
Administrar desde la dirección de TIC'S el liderazgo de los procesos de desarrollo, mantenimiento y soporte de la plataforma de TIC'S de la Empresa, velando por la funcionalidad, confiabilidad, oportunidad y seguridad de la operación del software, hardware y comunicaciones.
La caracterización tiene como propósito identificar las actividades clave que permitan asegurar “Administración de las Tecnologías de la Información y Las Comunicaciones” de fecha diciembre de 2014 en su ciclo PHVA contiene la actividad del hacer (H) “Administrar la infraestructura tecnológica (servidores, bases de datos, aplicaciones, redes de datos, equipos de comunicaciones, cámaras, planta telefónica, ups´s, etc.) de la Entidad”, entre otras.
Se evidenció debilidad de control y administración de la aplicación ACCES la cual es de uso y manejo actual por parte de la Subgerencia Económica para la liquidación previa de los agentes del sistema TRANSMILENIO S.A, de modo que esta aplicación es de total autonomía en administración, creación y asignación de usuarios de la Subgerencia Económica, por consiguiente contradice lo expuesto en el numeral 8.4.5.4 “Uso de Herramientas de administración de sistemas del Manual de Políticas de Seguridad de la Información código M-DT-001 versión 1 de fecha julio de 2017” la cual expresa: “La Dirección TIC'S de TRANSMILENIO S. A., controlará el uso de programas utilitarios que podrían tener la capacidad de anular el sistema y los controles de las aplicaciones.”
Nota: Para lectura completa del Hallazgo remitirse al informe,</t>
    </r>
  </si>
  <si>
    <t>SEGUIMIENTO 31/03/2019</t>
  </si>
  <si>
    <t>OCI-2018-082</t>
  </si>
  <si>
    <t>Desconocimiento del manual  M-DT-001 POLÍTICAS DE SEGURIDAD Y PRIVACIDAD DE LA INFORMACIÓN</t>
  </si>
  <si>
    <t>Coordinar junto con la Dirección de TIC, la generación del documento del Acuerdo de Confidencialidad y de Políticas de Seguridad de la Información</t>
  </si>
  <si>
    <t>Un formato de Acuerdo de Confidencialidad y de Políticas de Seguridad de la Información</t>
  </si>
  <si>
    <t>Profesional  Grado 06 Gestión de Talento Humano</t>
  </si>
  <si>
    <t>Profesional de TIC encargado de Seguridad de la Información</t>
  </si>
  <si>
    <t>Error en el calculo de definición del 50% de la asignación básica</t>
  </si>
  <si>
    <t>Solicitar a TIC parametrización del sistema SEUS con el fin que éste determine un tope para el pago de este concepto</t>
  </si>
  <si>
    <t>cero (0) errores en el calculo de horas extras a conductores</t>
  </si>
  <si>
    <t>Profesional Universitario Grado 04 Nómina</t>
  </si>
  <si>
    <t>Profesional Especializado Grado 06 Talento Humano</t>
  </si>
  <si>
    <t>Bienestar e Incentivos</t>
  </si>
  <si>
    <t>Controles incompletos</t>
  </si>
  <si>
    <t>Incorporar el hallazgo como un riesgo en la matriz de riesgos de TMSA, incorporando controles de prevención, detección y correctivos.</t>
  </si>
  <si>
    <t>Matriz de Riesgos modificada</t>
  </si>
  <si>
    <t>Profesional Universitario Grado 04 de Bienestar e Incentivos</t>
  </si>
  <si>
    <t>Falta de interés de los trabajadores de TRANSMILENIO.</t>
  </si>
  <si>
    <t>Establecer qué cargos del Manual de Funciones de TMSA son teletrabajables</t>
  </si>
  <si>
    <t>Conocer cuántos cargos teletrabajables existen en TMSA.</t>
  </si>
  <si>
    <t>Directora Corporativa o Profesional Grado 06 de Talento Humano</t>
  </si>
  <si>
    <t>Dejar al día el Manual y los formatos relacionados</t>
  </si>
  <si>
    <t>CORRECTIVA</t>
  </si>
  <si>
    <t>Director Corporativo</t>
  </si>
  <si>
    <r>
      <rPr>
        <b/>
        <sz val="8"/>
        <color theme="1"/>
        <rFont val="Arial"/>
        <family val="2"/>
      </rPr>
      <t>Pago Horas Extras Superior a las Autorizadas.</t>
    </r>
    <r>
      <rPr>
        <sz val="8"/>
        <color theme="1"/>
        <rFont val="Arial"/>
        <family val="2"/>
      </rPr>
      <t xml:space="preserve">
En las pruebas realizadas por la Oficina de Control Interno al pago de las Horas Extras de la nómina del mes de Julio de 2017, se identificó que a la cedula No. 11.251.538 se le canceló un porcentaje superior al permitido (51.22%) como horas extras del mes, situación  que difiere con el  "Manual de Nomina y Prestaciones Sociales",  M-DA-003, de Mayo de 2014, donde se establece lo siguiente:  "Trabajadores que desempeñen el cargo de conductor: en ningún caso podrá pagarse mensualmente por horas extras dominicales y festivos más del 50% de la asignación básica mensual de cada servidor público.
El excedente se reconocerá a razón de un día de descanso compensatorio por cada ocho horas laboradas o proporcionalmente por fracción”. Como resultado de la verificación al proceso de Gestión de Talento Humano, encontramos que, en este mes, al usuario en mención, se le pago más del porcentaje establecido en el manual, así como en el Reglamento Interno de Trabajo.</t>
    </r>
  </si>
  <si>
    <r>
      <rPr>
        <b/>
        <sz val="8"/>
        <color theme="1"/>
        <rFont val="Arial"/>
        <family val="2"/>
      </rPr>
      <t>Ausencia de Controles Programas De Bienestar</t>
    </r>
    <r>
      <rPr>
        <sz val="8"/>
        <color theme="1"/>
        <rFont val="Arial"/>
        <family val="2"/>
      </rPr>
      <t xml:space="preserve">
En virtud de la Auditoría al Proceso de Gestión Humana llevada a cabo por la Oficina de Control Interno, se identificó el riesgo “Otorgamiento de beneficios sin el cumplimiento de los requisitos establecidos por la Compañía", al cual se le deben implementar controles que mitiguen la materialización de este, tales como:
1. Registro actualizado de los familiares de los empleados de TRANSMILENIO S.A., tales como esposa, esposo, hijos, edades de los hijos, padres etc.
2. Crear una base de datos con información básica de los familiares para que así se pueda ofertar las diferentes actividades de bienestar que realiza TRANSMILENIO S.A. a sus empleados.
3. Definir criterios para las actividades, (Ejemplo su pareja debe estar registrada en el formulario de bienes y rentas, anexar certificado de matrimonio o declaración juramentada de convivencia) para las actividades bandera que tiene la Entidad como encuentro de parejas.   Así evitará que las personas asistan a dos actividades bandera como son parejas y solteros y solteras.
4. Crear una base para hijos de los empleados que presenten una discapacidad, tener la certificación de la EPS respecto de la donde refleje la condición especial, entre otras.
5. Generar estadísticas de asistencia en cada actividad, con el fin de evaluar la cobertura que se está dando a los programas y su receptividad por parte de los funcionarios.
La situación antes descrita tiene sustento en el Manual para la Gestión del Riesgo en TRANSMILENIO S.A. M-OP-002 v1 de diciembre 2017, numeral 5,5 Responsabilidades: “(...) Responsables de los procesos: Es el responsable de la gestión del riesgo desde cada uno de los procesos, es decir, del desarrollo de las actividades de identificación, análisis, valoración y definición del plan de tratamiento, así como del seguimiento y verificación a través de ejercicio del autocontrol.  (Subrayado fuera de texto).  Dentro de sus principales funciones se encuentran:
Nota: Para lectura completa del Hallazgo remitirse al informe </t>
    </r>
  </si>
  <si>
    <r>
      <rPr>
        <b/>
        <sz val="8"/>
        <color theme="1"/>
        <rFont val="Arial"/>
        <family val="2"/>
      </rPr>
      <t>Documentos esenciales faltantes en las hojas de vida</t>
    </r>
    <r>
      <rPr>
        <sz val="8"/>
        <color theme="1"/>
        <rFont val="Arial"/>
        <family val="2"/>
      </rPr>
      <t xml:space="preserve">
De acuerdo con revisión efectuada a una muestra de 29 historias laborales de funcionarios activos al corte de septiembre de 2018 en la Entidad, se evidenció lo siguiente:
1. En la historia laboral de 1 de 29, es decir el 3% de la muestra no se encontró la Declaración de Bienes y Rentas.
2. En 10 de 29 es decir el 34% de las historias laborales no se encontraron los exámenes médicos de Ingreso.
3. En 25 de 29 historias laborales, es decir el 86% de la muestra evaluada, no se encontraron las evaluaciones de desempeño.
Lo anterior infringe la circular 004 de 2003 que exige entre otros aspectos que para efectos de proteger los fondos documentales y de maneras específica cada expediente de historia laboral debe contener como mínimo entre otros, los documentos enunciados en el presente hallazgo.</t>
    </r>
  </si>
  <si>
    <r>
      <rPr>
        <b/>
        <sz val="8"/>
        <color theme="1"/>
        <rFont val="Arial"/>
        <family val="2"/>
      </rPr>
      <t>Ausencia de empleados en la modalidad de Teletrabajo</t>
    </r>
    <r>
      <rPr>
        <sz val="8"/>
        <color theme="1"/>
        <rFont val="Arial"/>
        <family val="2"/>
      </rPr>
      <t xml:space="preserve">
En la entrevista realizada al profesional Grado 04 de Bienestar, sobre el cumplimiento al procedimiento No. P-DA-010 de julio de 2016, Teletrabajo en TRANSMILENIO S.A, informó que se hizo una prueba piloto para su ejecución, no obstante, en el 2018 esta modalidad no se ha ejecutado. Mediante correo electrónico informó “(…)  el procedimiento del teletrabajo se encuentra activo, los trabajadores interesados deben enviar su solicitud debidamente visada por el jefe de la Dependencia, acto seguido la Dirección Corporativa inicia el trámite correspondiente.
Desde que terminó la prueba piloto el año pasado no hemos recibido solicitudes de teletrabajo al área, por lo tanto, no tenemos teletrabajadores en este momento (..)”
La situación antes descrita difiere con lo dispuesto en: Plan de Desarrollo Bogotá Mejor para Todos, “Bogotá Mejor para Todos”. Ítem 4.5.6. Bogotá, Una Ciudad Digital; Procedimiento No. P-DA-010 de julio de 2016, Teletrabajo en TRANSMILENIO S. A., Reglamento Interno de Trabajo de TRANSMILENIO S. A., Resolución No. 567 del 09 de octubre de 2014, Capitulo VIII- Teletrabajo artículos el 23 al 31, entre otros.</t>
    </r>
  </si>
  <si>
    <r>
      <t xml:space="preserve"> No Cumplimiento a "Políticas de Seguridad y Privacidad de la Información" - M-DT-001 Versión 2, Julio de 2018
</t>
    </r>
    <r>
      <rPr>
        <sz val="8"/>
        <color theme="1"/>
        <rFont val="Arial"/>
        <family val="2"/>
      </rPr>
      <t>En la prueba de recorrido realizada se indagó sobre el cumplimiento a las políticas de Seguridad de la Información establecidas en el Manual M-DT-001 versión 2 de fecha Julio de 2018, - Políticas de Seguridad y Privacidad de la Información, y en especial sobre el numeral 8.8 - Política del Recurso Humano - Lineamientos antes de la Contratación, encontrando que el proceso no tiene conocimiento y por ende tampoco realiza los siguientes lineamientos, debido a que no se encontraron evidencias de lo enunciado a continuación: "(...)"
b) El Grupo de Talento Humano debe certificar que los funcionarios de la Entidad firmen un Acuerdo y/o Cláusula de Confidencialidad y de Aceptación de Políticas de Seguridad de la Información; estos documentos deben ser anexados a los demás documentos relacionados con la ocupación del cargo.
c) El personal provisto por terceras partes que realice labores en o para TRANSMILENIO S.A., debe firmar un Acuerdo y/o Cláusula de Confidencialidad y de Aceptación de Políticas de Seguridad de la Información, antes de que se les otorgue acceso a las instalaciones y a la plataforma tecnológica.
d) El personal provisto por terceras partes debe garantizar el cumplimiento de los Acuerdos y/o Cláusulas de Confidencialidad y de aceptación de las Políticas de Seguridad de la Información de la Entidad.
Nota: Para lectura completa del Hallazgo remitirse al informe</t>
    </r>
  </si>
  <si>
    <t>En desarrollo de la actualización y ajuste del Manual de Facturación y Cartera, se realizo la socializacion del Manual actual mediante correo electronico para los comentarios, observaciones y cambios de todas las áreas involucradas, una vez se termine de recopilar toda la información y se realicen los cambios pertinentes, se tramitara la actualización del Manual y su respectiva publicación.</t>
  </si>
  <si>
    <t>La acción tiene como fecha de implementación el 30 de junio de 2019, no obstante se valido las actividades que se estan realizando en el área y se establece un avance del 70%, debido a que la etapa de aprendizaje se surtio y se encuentran en proceso de revisión por las partes involucradas .</t>
  </si>
  <si>
    <t>Teniendo en cuenta que la acción se encuentra en plazo para ser cumplida y de conformidad con lo manifestado por la OAP en memorando con radicado 2019IE1649, se procede a dejar abierta y continuar con su seguimiento.</t>
  </si>
  <si>
    <t>Teniendo en cuenta que la acción se encuentra en plazo para ser cumplida y que el Manual de Supervisión se encuentra en revisión , se procede a dejar abierta y continuar con su seguimiento.</t>
  </si>
  <si>
    <t xml:space="preserve">
La Oficina Asesora de Planeación solicitó prorroga mediante memorando 2019IE1649 para las acciones correspondientes a las No Conformidades # 1 y 6 del informe OCI-2018-054 de fecha de finalización 31 de marzo de 2019</t>
  </si>
  <si>
    <t>Germán Ortíz Martín</t>
  </si>
  <si>
    <t>Una vez recibido el memorando 2019IE1649, se procedió a analizar su viabilidad y otorgó la prórroga de tiempo para las No Conformidades # 1 del informe OCI-2018-054 de fecha de finalización 31 de marzo de 2019, quedando como nueva fecha de finalización el 14 de junio de 2019.</t>
  </si>
  <si>
    <t>Adjunta Listas de asistencia a las jornadas de la planeación de la plataforma estratégica.</t>
  </si>
  <si>
    <t>Mediante correo electrónico de fecha miércoles 3/04/2019 10:32 p. m, la Jefe de la Oficina Asesora de Planeación remitió como avance a las acciones planteadas las listas de asistencia a las jornadas de la planeación de la plataforma estratégica. 
Sin embargo, está pendiente que la plataforma estratégica sea revisada y alineada con instrumentos del SIG.</t>
  </si>
  <si>
    <t>El proceso indicó que: El Mapa de procesos de TRANSMILENIO S.A,  se ha actualizado.</t>
  </si>
  <si>
    <t>Se encuentra en términos y en  desarrollo con las acciones de MIPG.</t>
  </si>
  <si>
    <t xml:space="preserve">
La acción se encuentra en desarrollo y para este seguimiento no se allegó evidencia que permita verificar el cumplimiento de la acción propuesta denominada: 
"Un mecanismo de evaluación de la política y objetivos del SIG implementado"
Por lo anterior se revisará su cumplimiento en el próximo seguimiento.</t>
  </si>
  <si>
    <t>Se encuentra en terminos y en desarrollo la acción.</t>
  </si>
  <si>
    <t xml:space="preserve">La acción se encuentra en desarrollo:
"Una propuesta de estructuración gestión ambiental presentada a la Alta Dirección"
Por lo anterior se revisará su cumplimiento en el próximo seguimiento.
</t>
  </si>
  <si>
    <t>La Oficina Asesora de Planeación solicitó prorroga mediante memorando 2019IE1649 para las acciones correspondientes a las No Conformidades # 1 y 6 del informe OCI-2018-054 de fecha de finalización 31 de marzo de 2019.</t>
  </si>
  <si>
    <t>Una vez recibido el memorando 2019IE1649, se procedió a analizar su viabilidad y otorgó la prórroga de tiempo para las No Conformidades # 6 del informe OCI-2018-054 de fecha de finalización 31 de marzo de 2019, quedando como nueva fecha de finalización el 29 de noviembre de 2019.</t>
  </si>
  <si>
    <r>
      <t xml:space="preserve">La Oficina Asesora de Planeación indicó: </t>
    </r>
    <r>
      <rPr>
        <i/>
        <sz val="8"/>
        <rFont val="Arial"/>
        <family val="2"/>
      </rPr>
      <t>"Mediante llamada telefónica realizada por Carolina Ramos a Alexandra Quinina de Secretaria General, nos informaron que se están revisando los lineamientos establecidos bajo la norma NTDSIG001, la cual fue derogada. Una vez sean revisados informaran a cada entidad. Sin embargo, desde la OAP se está revisando el documento para fortalecerlo desde la dimensión de gestión del conocimiento y la innovación en el marco de MIPG."</t>
    </r>
    <r>
      <rPr>
        <sz val="8"/>
        <rFont val="Arial"/>
        <family val="2"/>
      </rPr>
      <t xml:space="preserve"> </t>
    </r>
  </si>
  <si>
    <t xml:space="preserve">Teniendo en cuenta las gestiones adelantadas por la Oficina Asesora de Planeación ante  la Secretaria General de la Alcaldía Mayor de Bogotá, se recomienda documentar y revisar los plazos inicialmente propuestos dados los cambios de orden legal que se han derivado por la derogación de la NTDSIG001.  </t>
  </si>
  <si>
    <t>De acuerdo con la verificación realizada por la Oficina de Control Interno se evidenció que la Subgerencia de Atención al Usuario y Comunicaciones solicitó la actualización del link a la OAP. 
Teniendo en cuenta lo solicitado por la Oficina Asesora de Planeación mediante memorando 2019IE1649, se prórrogan las acciones relacionadas con los mapas de riesgo hasta el 14 de junio de 2019.</t>
  </si>
  <si>
    <t>Del seguimiento realizado por la Oficina de Control Interno y verificados los soportes presentados por la dependencia, se evidenciasn los avances realizados, los cuales se describen a continuación:
1- Reunión con representantes de la Cámara y Comercio de Bogotá quienes presentan la propuesta del plan tutorial para la implementación de la ISO 26000. Ver anexo 1 
2- Se definió la propuesta  de trabajo para el diseño y la implementación del programa de responsabilidad social, la cual fue presentada  a la subgerencia de atención al usuario y comunicaciones. Se proyecta memorando a la dirección corporativa solicitando incluir dentro del plan institucional de capacitación para la vigencia 2019,  el tema relacionado con  la formación en un programa integral mediante el cual  se instruye a integrantes de la empresa a realizar un diagnóstico, elaboración, implementación y control sobre el plan de responsabilidad social, mediante la modalidad de orientación y acompañamiento  de un tutor. Ver anexo 2 
3-Revisión de buenas prácticas desarrolladas en materia de responsabilidad social de la secretaría distrital de integración social (13 de marzo 2019). Ver anexo 3.
4-Revisión documental  e identificación de acciones institucionales que actualmente adelanta TRANSMILENIO S.A. y que apuntan a responsabilidad social. Ver anexo 4.
Teniendo en cuenta lo anterior y debido a que se encuentan dentro del plazo para su ejecución, se deja abierta la acción par continuar con su seguimiento.</t>
  </si>
  <si>
    <t>Se prórroga la acción hasta el 31/12/2019</t>
  </si>
  <si>
    <t>Teniendo en cuenta que se encuentra dentro del plazo para ejecutar la acción, se deja en estado abierta para continuar con el seguimiento.</t>
  </si>
  <si>
    <t>De la revisión realizada por la Oficina de Control Interno a los soportes presentados por la dependencia, se evidenció que se llevaron a cabo durante los días 17, 18 y 19 de septiembre las sensibilizaciones en materia del sistema de  seguridad de la información.
Referente a la sensibilización del SIG, se evidenció que por acta del 15 de febrero de 2019 se realizó la modificación y prórroga de la acción. Lo anterior, debido a que por la Entrada en vigencia del Decreto Distrital 591 de 2018 que modifica el SIG y se adopta el MIPG, las sensibilizaciones en materia del SIG se reemplazan por capacitaciones en MIPG que inclyen las políticas de los Subsistemas existentes en la Entidad. 
Con base a lo anteior, se deja en estado abierta y se continua con el seguimiento de la acción.</t>
  </si>
  <si>
    <t>Se modifica y prórroga la acción hasta el 31/12/2019</t>
  </si>
  <si>
    <t>De la revisión realizada por la Oficina de Control Interno a los soportes presentados por la dependencia, se evidenció que por acta del 15 de febrero de 2019 se realizó la modificación y prórroga de la acción. Lo anterior, debido a que por la Entrada en vigencia del Decreto Distrital 591 de 2018 que modifica el SIG y se adopta el MIPG, por lo tanto los monitores se realizaran el MIPG que inclyen las políticas de los Subsistemas existentes en la Entidad. 
Con base a lo anteior, se deja en estado abierta y se continua con el seguimiento de la acción.</t>
  </si>
  <si>
    <t>De la revisión realizada por la Oficina de Control Interno a los soportes presentados por la dependencia, se evidenció que por acta del 15 de febrero de 2019, se realizó la prórroga a la fecha de finalización de dicha acción. Lo anterior debido a la entrada en vigencia del Sistema de información para la Gestión Documental T-DOC,  con el cual, todas las dependencias, incluyendo la Oficina de Control Interno, aplican las TRD aprobadas en la Entidad.
Por lo antertior, la acción se encuentra abierta y se continua con el seguimiento.</t>
  </si>
  <si>
    <t>Verificar la eficacia de la acción.
Soportes: A1 y A3. Seguridad T-DS-002 EIR del Sistema TransMilenio 2018 infografías</t>
  </si>
  <si>
    <t>Soportes: 
A1 y A3. Seguridad T-DS-002 EIR del Sistema TransMilenio 2018 infografías
A2 y A3. Acta de reunión y Listado de Asistencia IDIGER - EIR 17012019</t>
  </si>
  <si>
    <t>Soportes: 
A5, A7, A8, A11, A13 y A14. Prorroga ajuste Matriz de Riesgos TMSA
A5. Buses - Mapa de Riesgos
A5. Buses - Matriz Riesgos de Corrupción 23-01-19
A5, A7 y A13. BRT - Matriz de Riesgos 2019</t>
  </si>
  <si>
    <t>Soportes: 
A5, A7, A8, A11, A13 y A14. Prorroga ajuste Matriz de Riesgos TMSA
A5, A7 y A13. BRT - Matriz de Riesgos 2019</t>
  </si>
  <si>
    <t>Soporte: A5, A7, A8, A11, A13 y A14. Prorroga ajuste Matriz de Riesgos TMSA</t>
  </si>
  <si>
    <t>El Manual de Operaciones del Sistema TransMilenio se encuentra en proceso de actualización y se ha definido que se entregará la nueva versión, en el mes de mayo de 2019, con el fin de cumplir el término de la acción propuesta.
OCI: Teniendo en cuenta que la fecha de implementación de la acción es el 30 de mayo de 2019, esta no fue objeto de seguimiento.</t>
  </si>
  <si>
    <t>OCI: Teniendo en cuenta que la fecha de implementación de la acción es el 30 de mayo de 2019, esta no fue objeto de seguimiento y se mantiene el avance de seguimientos anteriores.</t>
  </si>
  <si>
    <t>Soportes: A5, A7, A8, A11, A13 y A14. Prorroga ajuste Matriz de Riesgos TMSA</t>
  </si>
  <si>
    <t>Si bien en el reporte que se hizo de avance para el mes de enero de 2019, anunciamos que la Dirección de Modos Alternativos se encontraba a la espera de las recomendaciones finales resultado de la ejecución del Convenio suscrito con la FDN (Convenio 391 de 2016), se nos informó en Comité Técnico de seguimiento, que el citado Convenio terminaría su ejecución el 19 de febrero de 2019, como en efecto ocurrió, situación que conlleva  a que no se obtengan  las recomendaciones finales esperadas en la ejecución puntualmente temas antievación. No obstante lo anterior, la Entidad a través de la Dirección Técnica de Seguridad se encuentra en proceso precontractual del piloto puertas anti-evasión, cuyo inicio se espera para el segundo semestre del presente año.
En ese orden de ideas y considerando que los elementos necesarios para el cumplimiento de la acción de mejora: "Análisis de las recomendaciones producto del convenio con la FDN. En dicho documento se encontrará un capítulo dedicado al tema de puertas y se podrá definir la ruta a seguir con el fin de mejorar la operación de las mismas" dependen de acciones, actividades y resultados que se ejecutan en otra Dirección Técnica, solicitamos de manera muy atenta la posibilidad de modificar la acción con miras a que el reporte de avance de ésta no se evidencie en un estado de incumplimiento permanente, y que adicionalmente cobijen actividades que sean de control directo de esta Dirección Técnica, para lo cual estamos prestos a agotar mesa de trabajo con la Oficina de Control Interno.
OCI: Se informó al enlace de la Dirección Técnica de Modos el proceso para solicitar la modificación del plan de mejoramiento de la presente acción, una vez se surta la solicitud se actualizara la matriz por lo tanto la acción permanece vencida y sin avance.</t>
  </si>
  <si>
    <t>Mediante correo electrónico del 29 de enero de 2019 y memorando interno 2019IE1713, la Dirección Técnica de Seguridad informó que en la reunión del 17 de enero de 2019 con el IDIGER se estableció que el documento de la Estrategia Institucional de Respuesta debe ser ajustado en tres campos principales, a) contemplar infografías, b) definición de los tres componentes principales (Administrativo, Operativo TMSA y Operativo Concesionarios) y c) creación de formatos por cada componente.
Verificada la información remitida se evidencio que la Entidad debe hacer ajustes de fondo en la EIR, por lo tanto la actual acción se mantiene abierta hasta que el documento sea ajustado de conformidad con los lineamientos impartidos por IDIGER, y sea posible medir la eficacia de esta, por lo tanto será objeto de seguimiento posterior por parte de la Oficina de Control Interno.
La Dirección Técnica ded Seguridad solicitó la prorroga de la acción teniendo en cuenta lo solicitado por el IDIGER, hasta el 30 de junio de 2019</t>
  </si>
  <si>
    <t>TransMilenio en el marco de las mesas de trabajo con el IDIGER, se reunió con la mencionada entidad el 17 de enero de 2019, donde se requirieron varios ajustes e inclusión de información, entre estos la formulación de formatos para la evaluación de daños, riesgos asociados y análisis de necesidades desde el componente administrativo, portales, estaciones y patios, reducir textos por infografías, la inclusión de plan de emergencias en el mismo y temas de  afectación al ciudadano y continuidad del negocio, lo que a requerido ajustes de fondo que no han permitido culminar el documento, esto teniendo en cuenta los demás compromisos pactados en el plan de acción institucional para el componente de emergencias y contingencias.
Una vez se ajuste el documento con la totalidad de requerimientos hechos por el IDIGER se convocará nueva mesa de trabajo y  oficializar en la OAP.
Como evidencia se adjunta acta con el IDIGER y Documento con avances
OCI: Mediante correo electrónico del 29 de enero de 2019 y memorando interno 2019IE1713, la Dirección Técnica de Seguridad informó que en la reunión del 17 de enero de 2019 con el IDIGER se estableció que el documento de la Estrategia Institucional de Respuesta debe ser ajustado en tres campos principales, a) contemplar infografías, b) definición de los tres componentes principales (Administrativo, Operativo TMSA y Operativo Concesionarios) y c) creación de formatos por cada componente.
Verificada la información remitida se evidencio que la Entidad debe hacer ajustes de fondo en la EIR, por lo tanto la actual acción se debe prorrogar su tiempo de implementación, esto con el fin que el documento sea ajustado de conformidad con los lineamientos impartidos por IDIGER.
La Dirección Técnica ded Seguridad solicitó la prorroga de la acción teniendo en cuenta lo solicitado por el IDIGER, hasta el 31 de julio de 2019</t>
  </si>
  <si>
    <t>La Dirección Técnica ded Seguridad solicitó la prorroga de la acción teniendo en cuenta lo solicitado por el IDIGER, hasta el 30 de septiembre de 2019</t>
  </si>
  <si>
    <t>Gestión Económica de los Agentes del Sistema</t>
  </si>
  <si>
    <t>Soporte: 
A1. 2019IE1649 - Prórroga Matriz de Riesgos TMSA</t>
  </si>
  <si>
    <t>OCI: Mediante memorando 2019IE1649 , la Oficina Asesora de Planeación solicitó a la Oficina de Control Interno la prorroga para la implementación de esta acción, hasta el 14 de junio de 2019, el plazo se concede para todos los procesos.</t>
  </si>
  <si>
    <t>Teniendo en cuenta lo solicitado por la Oficina Asesora de Planeación mediante memorando 2019IE1649, se prórrogan las acciones relacionadas con los mapas de riesgo hasta el 14 de junio de 2019.</t>
  </si>
  <si>
    <t>Las Direcciones han participado de las reuniones y ha realizado las tareas estipuladas dentro del pan de Trabajo establecido por la OAP para la actualización de las matrices de riesgos.
Los días 5 y 11 de diciembre de 2018 se participó en las reuniones citadas por la OAP para adelantar la actualización de la Matriz de Riesgos del Proceso de Supervisión y Control de la Operación.  Las listas de asistencia reposan en esa dependencia.
Con base en la información estructurada durante las reuniones, la OAP remitió formato con versión inicial de la matriz de riesgos, el día 7 de marzo de 2019. Dicho archivo presentaba varios errores y no permitía la edición (lo cual se comunicó verbalmente a la OAP).
El 11 de marzo de 2019 la DTB remitió a la OAP las observaciones. Verbalmente la OAP informo que las observaciones se transmitirían a las contratistas responsables y se enviaría de nuevo las matrices. 
El 11 de marzo de 2019 la DTBRT remitió a la OAP el formato diligenciado y se presentaron algunas observaciones relacionadas con algunos datos que aparecía en el archivo enviado desde la OAP.
El 13 de marzo de 2019 la DTMA remitió a la OAP el formato diligenciado y se presentaron algunas observaciones relacionadas con algunos datos que aparecían en el archivo enviado desde la OAP. 
Actualmente las Direcciones se encuentran a la espera del envío de la versión definitiva de la matriz, por parte de la OAP, para proceder a su aprobación definitiva.  
OCI: Mediante memorando 2019IE1649, la Oficina Asesora de Planeación solicitó a la Oficina de Control Interno la prorroga para la implementación de esta acción, hasta el 14 de junio de 2019, el plazo se concede para todos los procesos.</t>
  </si>
  <si>
    <t>OCI: Mediante memorando 2019IE1649 , la Oficina Asesora de Planeación solicitó a la Oficina de Control Interno la prorroga para la implementación de esta acción, hasta el 14 de junio de 2019 este plazo se da para todos los procesos</t>
  </si>
  <si>
    <t>La  DTB  ha participado de las reuniones y ha realizado las tareas estipuladas dentro del pan de Trabajo establecido por la OAP para la actualización de las matrices de riesgos.
EL 24 de Enero se envió matriz con ajustes a controles según solicitud de la OAP.
Así mismo se realizaron sesiones de trabajo especificas con los contratistas expertas en el tema (representantes de la OAP) para la revisión de controles. 
Con base en la información estructurada durante las reuniones, la OAP remitió formato con versión inicial de la matriz de riesgos, el día 7 de marzo de 2019. Dicho archivo presentaba varios errores y no permitía la edición (lo cual se comunicó verbalmente a la OAP). El 11 de marzo de 2019 la DTBRT remitió a la OAP las observaciones. Verbalmente la OAP informo que las observaciones se transmitirían a las contratistas responsables y se enviaría de nuevo las matrices. 
LA DTB se encuentra a la espera de la versión definitiva de la matriz, para proceder a su revisión y aprobación.
Correos Evidencia: 
1. RE: Mapa Riesgos y Controles Proceso Supervisión y Control de la Operación
2. RE: Matriz TMSA - Supervisión y Control de la Operación V3.xls
OCI: Mediante memorando 2019IE1649, la Oficina Asesora de Planeación solicitó a la Oficina de Control Interno la prorroga para la implementación de esta acción, hasta el 14 de junio de 2019, el plazo se concede para todos los procesos.</t>
  </si>
  <si>
    <t>De acuerdo con el proceso de actualización metodológica definido por la OAP, la DTBRT ha participado de las reuniones y ha realizado las tareas estipuladas para avanzar en el cumplimiento de la acción propuesta: 
Los días 5 y 11 de diciembre de 2018 se participó en las reuniones citadas por la OAP para adelantar la actualización de la Matriz de Riesgos del Proceso de Supervisión y Control de la Operación.  Las listas de asistencia reposan en esa dependencia.
Con base en la información estructurada durante las reuniones, la OAP remitió formato con versión inicial de la matriz de riesgos, el día 7 de marzo de 2019 y solicitó que se complementara la información faltante. 
El 11 de marzo de 2019 se remitió a la OAP el formato diligenciado y se presentaron algunas observaciones relacionadas con algunos datos que aparecía en el archivo enviado desde la OAP. Se adjunta correo de soporte. 
En este momento, la DTBRT se encuentra a la espera del envío de la versión definitiva de la matriz, por parte de la OAP, para proceder a su aprobación definitiva.  
OCI: Mediante memorando 2019IE1649, la Oficina Asesora de Planeación solicitó a la Oficina de Control Interno la prorroga para la implementación de esta acción, hasta el 14 de junio de 2019 este plazo se da para todos los procesos</t>
  </si>
  <si>
    <t>5 de abril de 2019</t>
  </si>
  <si>
    <r>
      <t xml:space="preserve">La Oficina Asesora de Planeación solicitó ampliación de la fecha de finalización de las acciones relacionadas con la actualización de los mapas de riesgos de todas las dependencias de la entidad mediante memorando con número de radicado 2019IE1649 “Planes de Mejoramiento”, por tal motivo, se procede a modificar la fecha de finalización de dicha acción al 14 de junio de 2019.
Teniendo en cuenta lo anterior, la acción se encuentra en ejecución, por lo cual se procede a dejar </t>
    </r>
    <r>
      <rPr>
        <b/>
        <sz val="8"/>
        <rFont val="Arial"/>
        <family val="2"/>
      </rPr>
      <t>abierta</t>
    </r>
    <r>
      <rPr>
        <sz val="8"/>
        <rFont val="Arial"/>
        <family val="2"/>
      </rPr>
      <t>.</t>
    </r>
  </si>
  <si>
    <t>8 de abril de 2019</t>
  </si>
  <si>
    <t xml:space="preserve">Ninguna </t>
  </si>
  <si>
    <r>
      <t xml:space="preserve">La Oficina Asesora de Planeación solicitó ampliación de la fecha de finalización de las acciones relacionadas con la actualización de los mapas de riesgos de todas las dependencias de la entidad mediante memorando con número de radicado 2019IE1649 “Planes de Mejoramiento”, por tal motivo, se procede a modificar la fecha de finalización de dicha acción al 14 de junio de 2019.
A pesar que la acción fue prorrogada, se procedió con la verificación de la información suministrada por la dependencia, en donde se evidenció el acta de Comité de Archivo del 27 de febrero de 2019 mediante la cual se presentó la actualización de TRD y enviada para para convalidación del Archivo de Bogotá mediante radicado con número 2019EE4094 del 6 de marzo de 2019.
Teniendo en cuenta lo anterior, la acción se encuentra en ejecución, por lo cual se procede a dejar </t>
    </r>
    <r>
      <rPr>
        <b/>
        <sz val="8"/>
        <rFont val="Arial"/>
        <family val="2"/>
      </rPr>
      <t>abierta.</t>
    </r>
  </si>
  <si>
    <r>
      <t xml:space="preserve">Se procedió con la verificación suministrada por la dependencia, a través de la cual se evidenció:
- Instalación del punto ecológico para el área de gestión documental.
- Ampliación del punto ecológico ubicado en la cafetería del piso 5.
Si bien se han adelantado acciones por parte de la dependencia, aun se evidencia que el punto ecológico ubicado en la cafetería del piso 5, la caneca blanca se encuentra sin señalización y el punto ecológico ubicado cerca a la entrada del mismo piso, dirigida hacia la Dirección Corporativa presenta inconsistencias en la descripción de la identificación de los residuos reciclables.
Teniendo en cuenta lo anterior, no se cierra la acción y la misma se considera </t>
    </r>
    <r>
      <rPr>
        <b/>
        <sz val="8"/>
        <rFont val="Arial"/>
        <family val="2"/>
      </rPr>
      <t>vencida</t>
    </r>
    <r>
      <rPr>
        <sz val="8"/>
        <rFont val="Arial"/>
        <family val="2"/>
      </rPr>
      <t>.</t>
    </r>
  </si>
  <si>
    <r>
      <t xml:space="preserve">La dependencia auditada no aportó evidencia suficiente para dar cierre a la acción. Por lo anterior, no se cierra la acción y la misma se considera </t>
    </r>
    <r>
      <rPr>
        <b/>
        <sz val="8"/>
        <rFont val="Arial"/>
        <family val="2"/>
      </rPr>
      <t>vencida</t>
    </r>
    <r>
      <rPr>
        <sz val="8"/>
        <rFont val="Arial"/>
        <family val="2"/>
      </rPr>
      <t>.</t>
    </r>
  </si>
  <si>
    <t>Herlay Hurtado Oritz</t>
  </si>
  <si>
    <t>La OAP contrató el levantamiento, revisión y actualización del mapa de riesgos. Se realizó revisión con la Subgerencia Técnica y de Servicios en los meses de Febrero y Marzo. El documento nuevo está compilado por la OAP y en proceso de revisión y firmas por los jefes de área de la Enidad</t>
  </si>
  <si>
    <t>Teniendo en cuenta que la OAP, solicito plazo para  la actualización de los  M.R.,  Mediante memorando 2019 IE1649, se corre  la fecha para el 30 de junio de 2019 y se deja la accion ABIERTA</t>
  </si>
  <si>
    <t>Teniendo en cuenta que con la expedición en firme del Laudo Arbitral mediante Sentencia, se ha venido trabajando en los valores económicos, pero en mayo vamos a sacar adelante este tema.
Conclusión de la OCI: No presenta ningún avance. El manual de nomina que figura publicado en el SIG.TIENE FECHA MAYO DE 2014</t>
  </si>
  <si>
    <t>Acción vencida por 2 años y 3 meses</t>
  </si>
  <si>
    <t>En razón de que esta acción depende de la actualización del manual de nomina   no refleja avance a la fecha del  seguimiento
Una vez se actualice el Manual en Mayo haremos la actualización.
Conclusión de la OCI:  Esta acción depende de la  anterior.  No presenta avance</t>
  </si>
  <si>
    <t>El Auditado informó que no se ha realizado el proceso de medición de cargas de trabajo
En virtud de que se estará adelantando los estudios para la contratación, una vez se contraten las personas de la Etapa 2 del proceso de Convocatorias, se estima junio para la publicación del proceso de contratación</t>
  </si>
  <si>
    <t>La Acción se deja Abierta, vencida  en razón de que No se  ha realizado  la medición de cargas de trabajo</t>
  </si>
  <si>
    <t xml:space="preserve">
No ha sido posible hacer el cambio de procedimiento, no obstante estamos recibiendo capacitaciones en la plataforma SAT  (miseguiridadsocial.gov.co)
Conclusiones de la OCI: Del seguimiento antes realizado (31/12/2018)  a la fecha, el proceso no  adelantó acción alguna. </t>
  </si>
  <si>
    <t>En virtud de que el  Manual no se ha actualizado porque  están realizando un proceso de selección interno, el hallazgo se deja abierto</t>
  </si>
  <si>
    <t xml:space="preserve">Se ha venido trabajando con el Sindicato en estos aspectos, por lo pronto se hablo de los temas económicos y quedan pendiente los procedimientos
Conclusiones de la OCI: Del seguimiento antes realizado (31/12/2018)  a la fecha, el proceso no  adelantó acción alguna.  </t>
  </si>
  <si>
    <t>Esta acción no  tuvo ningún avance con respecto al seguimiento pasado</t>
  </si>
  <si>
    <t xml:space="preserve">
Teniendo en cuenta que la OAP, solicito plazo para la actualización de la Metodología de Riesgos, mediante memorando 2019 IE1649 enviado a todas las dependencias, se corre la fecha para el 30 de junio de 2019 y se deja la acción ABIERTA</t>
  </si>
  <si>
    <t>Se corre la fecha al 30 de junio de 2019, se deja abierta - en Ejecución la acción</t>
  </si>
  <si>
    <t>Teniendo en cuenta que con la expedición en firme del Laudo Arbitral mediante Sentencia, se ha venido trabajando en los valores económicos, pero en mayo vamos a sacar adelante este tema</t>
  </si>
  <si>
    <t>El Proceso tiene pendiente la actualización de toda la Documentación</t>
  </si>
  <si>
    <t>A la fecha dos integrantes del COPASST cuentan con el curso de las 50 horas</t>
  </si>
  <si>
    <t>Esta acción no  tuvo ningún avance con respecto al seguimiento pasado.</t>
  </si>
  <si>
    <t>EL AUDITADO respondió: Una (1) rendición de Cuentas publicada en la página web con lo requerido por el Decreto 1072 /2015 y Resolución 1111/2017  en materia del SG-SST, específicamente.
La OCI no evidenció el avance aquí descrito por tanto la acción se registra como VENCIDA por la fecha limite  que tenía la acción.</t>
  </si>
  <si>
    <t>No fue posible evidenciar el avance reportado por el área  (en la intranet existe un informe de rendición de cuentas 2018 pero no registra nada del tema),  por tanto la acción continúa VENCIDA</t>
  </si>
  <si>
    <t>El Auditado reportó:
El área de contratación estableció dentro de los formato actualizados en el mes de diciembre, los requerimientos en materia de seguridad y salud en el trabajo.
La OCI no evidenció el avance aquí descrito por tanto la acción se registra como VENCIDA por la fecha limite  que tenía la acción.</t>
  </si>
  <si>
    <t>La acción no tuvo avance ya que no reportaron evidencia alguna al respecto, por lo tanto continúa vencida</t>
  </si>
  <si>
    <t>Se esta analizando la pertinencia de la actualizacion del proceso de regularización en la entidad</t>
  </si>
  <si>
    <t>Adelantar las acciones necesarias para dar cumplimiento a la acción en el menor tiempo posible, para que la Oficina de Control Interno no determine su incumplimiento ya que desde el mes de diciembre de 2018 se encuentra vencida.</t>
  </si>
  <si>
    <t>Esta causa se encuentra a cargo de la Oficina de Planeacion por cuanto la Sub General realizo las gestiones necesarias con el contratista contatado para generar el mapa de riesgos del proceso.</t>
  </si>
  <si>
    <t>La Oficina Asesora de Planeación solicitó prorrogahasta el 14 de junio de 2019 para la implementación de los mapas de riesgo de la Entidad mediante memorando 2019IE1649 del 01 de abril de 2019. Una vez revisada la solicitud se ajusta la fecha de cierre y el estado de la acción cambia de vencida a abierta.</t>
  </si>
  <si>
    <t>Esta actividad se no se  realizara por cuanto con la actualizacion de la matriz de riezgo del area desaparece  la raiz del hallazgo.</t>
  </si>
  <si>
    <t>Gestionar controles dentro del nuevo mapa de riesgo (el cual no fue posible su revisión en el presente seguimiento), que propendan por la no materialización de lo evidenciado en la auditoría correspondiente. Por lo anterior la acció continúa vencida</t>
  </si>
  <si>
    <t>Actualmente se encuentra en elaboración el modelo de gestión de contratistas
La OCI no evidenció el avance aquí descrito por tanto la acción se registra como VENCIDA por la fecha limite  que tenía la acción.</t>
  </si>
  <si>
    <t>El Auditado  reporto:  Actualmente se realiza proceso de socialización de los resultados de las condiciones de salud con el personal operativo.
La OCI  evidenció unas actas de capacitación al personal operativo, no obstante, el cumplimiento de la acción no se ha realizado y no se relaciona con el seguimiento anterior, por tanto, la acción se registra como VENCIDA por la fecha limite  que tenía la acción.</t>
  </si>
  <si>
    <t>El procedimiento P-OP-010  Identificación De Peligros Valoración De Riesgos Y Determinación De Controles, el cual fue remitido a la OAP en enero de 2019 para su aval, fue devuelto de dicha oficina con observaciones y actualmente se están realizando los ajustes pertinentes.</t>
  </si>
  <si>
    <t>No se ha adelantado nada sobre el tema 
Conclusiones de la OCI:  Acción vencida desde febrero de 2019. No registra avance alguno</t>
  </si>
  <si>
    <t>Esta acción se venció en febrero de 2019.  No registra avance</t>
  </si>
  <si>
    <t xml:space="preserve">No se ha parametrizado, pero se entrega correo con la solicitud.
</t>
  </si>
  <si>
    <t>La acción tiene vigencia hasta diciembre de 2019</t>
  </si>
  <si>
    <t>Revisar en junio de 2019</t>
  </si>
  <si>
    <t>Esta acción tiene  fecha de vencimiento en junio de 2019</t>
  </si>
  <si>
    <t>Abril 4 de 2019</t>
  </si>
  <si>
    <t xml:space="preserve">Se radicó solicitud de modificación de la acción y fecha de entrega para Abril 26 de 2019 </t>
  </si>
  <si>
    <t>La Dirección de las TIC, envió Memorando: No. 2019IE1619: "Solicitud Modificación Acciones - Planes de Mejoramiento Proceso Gestión de TIC, el pasado 29 de marzo del año en curso, solicitando cambio de "Acción" y cambio de "Meta" al hallazgo OCI-2018-059-3", el cual fue aceptado por la OCI, y dada su respuesta con el Memorando: No. 2019IE1653, el pasado 02 de Abril del presente año.  Dicha acción y meta, quedo para el próximo: 26 de abril del presente año. Por lo tanto la acción de prorrogo para el próximo 26 de Abril del 2019.</t>
  </si>
  <si>
    <t xml:space="preserve">No se ha realizado la actualización del procedimiento de Sopoerte a Usuarios incorporando lo relacionado con la encuesta de satisfacción. </t>
  </si>
  <si>
    <t>La Oficina de Control Interno, no encontró evidencia de la Actualización del Procedimiento: P-DT-009: Soporte Técnico a Usuarios Finales, donde se debía haber incorporado lo relacionado con las encuestas de satisfacción. Por lo Tanto la acción continúa vencida.</t>
  </si>
  <si>
    <t>A la fecha de corte no  se encuentra publicado en el SIG</t>
  </si>
  <si>
    <t>Se evidencio la elaboración del Procedimiento de: "Gestión de Cambios", se evidenció el correo enviado por la Dirección de TIC, a la OAP para su correspondiente publicación, sin embargo, no se evidenció, dicha publicación en el SIG. Por lo tanto, la acción sigue vencida.</t>
  </si>
  <si>
    <t>El procedimiento de Gestión de cambios, fue elaborado, sin embargo este no se ha implementado. Por lo tanto, esta acción pasa de estar abierta a vencida.</t>
  </si>
  <si>
    <t xml:space="preserve">Se ecuentra definido el DRP para aprobación y se remite por mail a la OCI,  documento Word correspondiente </t>
  </si>
  <si>
    <t>El DRP, se encuentra desarrollado y está pendiente de la aprobación y de la asignación de recursos para su debida implementación. La Oficina de Control Interno, no evidenció que se haya gestionado ante la alta dirección,  la aprobación del plan. Por lo tanto la acción pasa de abierta a vencida.</t>
  </si>
  <si>
    <t>Esta en Desarrollo en el momento</t>
  </si>
  <si>
    <t>Queda abierta, esta para evaluar el próximas evaluaciones.</t>
  </si>
  <si>
    <t>La Dirección de TICs ha incorporado en el Manual de Políticas de Seguridad de la Información, los aspectos relacionados con los LOGS, que se encontraban en el Procedimiento P-DT-010 que fue eliminado.
Se verificó que en el Manual de Políticas de Seguridad de la Información remitido a la OAP,  se incorporó lo  relacionado con los LOGS. Ver numeral 9.5 POLÍTICA DE SEGURIDAD EN LAS OPERACIONES, literales n) al q)  de dicho documento.
Se envía a la OCI la evidencia correspondiente.</t>
  </si>
  <si>
    <t>Se evidenció, que la Dirección de TIC,  incorporó  en el Manual de Políticas de Seguridad de la Información, los aspectos relacionados con los LOGS, que se encontraban en el Procedimiento P-DT-010, el cual fue eliminado.  Dicho manual, fue modificado en el Numeral:  9.5 POLÍTICA DE SEGURIDAD EN LAS OPERACIONES, literales n) al q).   El Manual de las Políticas de la Seguridad de la Información, fue enviado a la OAP, para su debida publicación en el SIG, sin embargo, aún no ha sido publicado.  Por lo tanto la acción continúa vencida.</t>
  </si>
  <si>
    <t>Análisis de las recomendaciones producto del convenio con la FDN. En dicho documento se encontrará un capítulo dedicado al tema de puertas y se podrá definir la ruta a seguir con el fin de mejorar la operación de las mismas.</t>
  </si>
  <si>
    <t>Evaluar detalladamente cada una de las propuestas resultantes del convenio con la FDN.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</si>
</sst>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 #,##0.00_);_(&quot;$&quot;\ * \(#,##0.00\);_(&quot;$&quot;\ * &quot;-&quot;??_);_(@_)"/>
    <numFmt numFmtId="165" formatCode="_-* #,##0.00\ [$€-1]_-;\-* #,##0.00\ [$€-1]_-;_-* &quot;-&quot;??\ [$€-1]_-"/>
    <numFmt numFmtId="166" formatCode="_ * #,##0.00_ ;_ * \-#,##0.00_ ;_ * &quot;-&quot;??_ ;_ @_ "/>
    <numFmt numFmtId="167" formatCode="d/m/yy"/>
  </numFmts>
  <fonts count="28" x14ac:knownFonts="1">
    <font>
      <sz val="11"/>
      <color theme="1"/>
      <name val="Calibri"/>
      <family val="2"/>
      <scheme val="minor"/>
    </font>
    <font>
      <sz val="12"/>
      <color theme="1"/>
      <name val="Arial"/>
      <family val="2"/>
    </font>
    <font>
      <sz val="11"/>
      <color theme="1"/>
      <name val="Calibri"/>
      <family val="2"/>
      <scheme val="minor"/>
    </font>
    <font>
      <sz val="8"/>
      <color theme="1"/>
      <name val="Arial"/>
      <family val="2"/>
    </font>
    <font>
      <sz val="8"/>
      <name val="Arial"/>
      <family val="2"/>
    </font>
    <font>
      <b/>
      <sz val="8"/>
      <color theme="1"/>
      <name val="Arial"/>
      <family val="2"/>
    </font>
    <font>
      <b/>
      <sz val="8"/>
      <name val="Arial"/>
      <family val="2"/>
    </font>
    <font>
      <sz val="11"/>
      <color theme="1"/>
      <name val="Arial"/>
      <family val="2"/>
    </font>
    <font>
      <sz val="10"/>
      <name val="Arial"/>
      <family val="2"/>
    </font>
    <font>
      <b/>
      <sz val="10"/>
      <name val="Arial"/>
      <family val="2"/>
    </font>
    <font>
      <b/>
      <sz val="16"/>
      <name val="Arial"/>
      <family val="2"/>
    </font>
    <font>
      <b/>
      <sz val="9"/>
      <color indexed="81"/>
      <name val="Tahoma"/>
      <family val="2"/>
    </font>
    <font>
      <sz val="9"/>
      <color indexed="81"/>
      <name val="Tahoma"/>
      <family val="2"/>
    </font>
    <font>
      <sz val="12"/>
      <color rgb="FF000000"/>
      <name val="Arial"/>
      <family val="2"/>
    </font>
    <font>
      <sz val="8"/>
      <color rgb="FF000000"/>
      <name val="Arial"/>
      <family val="2"/>
    </font>
    <font>
      <sz val="8"/>
      <color rgb="FFFF0000"/>
      <name val="Arial"/>
      <family val="2"/>
    </font>
    <font>
      <b/>
      <sz val="8"/>
      <color rgb="FF000000"/>
      <name val="Arial"/>
      <family val="2"/>
    </font>
    <font>
      <b/>
      <sz val="8"/>
      <color rgb="FFFF0000"/>
      <name val="Arial"/>
      <family val="2"/>
    </font>
    <font>
      <u/>
      <sz val="10"/>
      <color indexed="12"/>
      <name val="Arial"/>
      <family val="2"/>
    </font>
    <font>
      <sz val="11"/>
      <color indexed="8"/>
      <name val="Calibri"/>
      <family val="2"/>
    </font>
    <font>
      <sz val="10"/>
      <color theme="1"/>
      <name val="Tahoma"/>
      <family val="2"/>
    </font>
    <font>
      <sz val="10"/>
      <color indexed="8"/>
      <name val="Tahoma"/>
      <family val="2"/>
    </font>
    <font>
      <u/>
      <sz val="8"/>
      <name val="Arial"/>
      <family val="2"/>
    </font>
    <font>
      <i/>
      <sz val="8"/>
      <name val="Arial"/>
      <family val="2"/>
    </font>
    <font>
      <sz val="8"/>
      <color rgb="FF0070C0"/>
      <name val="Arial"/>
      <family val="2"/>
    </font>
    <font>
      <b/>
      <sz val="12"/>
      <name val="Arial"/>
      <family val="2"/>
    </font>
    <font>
      <b/>
      <sz val="12"/>
      <color rgb="FF000000"/>
      <name val="Arial"/>
      <family val="2"/>
    </font>
    <font>
      <sz val="9"/>
      <color theme="1"/>
      <name val="Arial"/>
      <family val="2"/>
    </font>
  </fonts>
  <fills count="15">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D9D9D9"/>
        <bgColor indexed="64"/>
      </patternFill>
    </fill>
    <fill>
      <patternFill patternType="solid">
        <fgColor theme="6"/>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6">
    <xf numFmtId="0" fontId="0" fillId="0" borderId="0"/>
    <xf numFmtId="9" fontId="2"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18" fillId="0" borderId="0" applyNumberFormat="0" applyFill="0" applyBorder="0" applyAlignment="0" applyProtection="0">
      <alignment vertical="top"/>
      <protection locked="0"/>
    </xf>
    <xf numFmtId="166"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164" fontId="19"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167"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9" fontId="19" fillId="0" borderId="0" applyFont="0" applyFill="0" applyBorder="0" applyAlignment="0" applyProtection="0"/>
    <xf numFmtId="9"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cellStyleXfs>
  <cellXfs count="235">
    <xf numFmtId="0" fontId="0" fillId="0" borderId="0" xfId="0"/>
    <xf numFmtId="0" fontId="3" fillId="0" borderId="1" xfId="0" applyFont="1" applyBorder="1" applyAlignment="1">
      <alignment horizontal="center" vertical="center" wrapText="1"/>
    </xf>
    <xf numFmtId="9" fontId="3" fillId="0" borderId="1" xfId="1" applyFont="1" applyFill="1" applyBorder="1" applyAlignment="1">
      <alignment horizontal="center" vertical="center"/>
    </xf>
    <xf numFmtId="9" fontId="5" fillId="0" borderId="1" xfId="0" applyNumberFormat="1" applyFont="1" applyFill="1" applyBorder="1" applyAlignment="1">
      <alignment horizontal="center" vertical="center"/>
    </xf>
    <xf numFmtId="15" fontId="3" fillId="0" borderId="1" xfId="0" applyNumberFormat="1" applyFont="1" applyFill="1" applyBorder="1" applyAlignment="1" applyProtection="1">
      <alignment horizontal="center" vertical="center" wrapText="1"/>
      <protection hidden="1"/>
    </xf>
    <xf numFmtId="0" fontId="4" fillId="0"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hidden="1"/>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center" vertical="center" wrapText="1"/>
      <protection hidden="1"/>
    </xf>
    <xf numFmtId="9" fontId="6" fillId="0" borderId="1" xfId="1" applyFont="1" applyBorder="1" applyAlignment="1">
      <alignment horizontal="center" vertical="center"/>
    </xf>
    <xf numFmtId="0" fontId="4" fillId="0" borderId="1" xfId="0" applyFont="1" applyBorder="1" applyAlignment="1">
      <alignment horizontal="justify" vertical="center" wrapText="1"/>
    </xf>
    <xf numFmtId="0" fontId="4" fillId="0" borderId="1" xfId="0" quotePrefix="1" applyFont="1" applyFill="1" applyBorder="1" applyAlignment="1" applyProtection="1">
      <alignment horizontal="center" vertical="center" wrapText="1"/>
      <protection locked="0"/>
    </xf>
    <xf numFmtId="0" fontId="4" fillId="0" borderId="1" xfId="0" applyFont="1" applyFill="1" applyBorder="1" applyAlignment="1">
      <alignment horizontal="justify" vertical="center" wrapText="1"/>
    </xf>
    <xf numFmtId="0" fontId="4" fillId="2" borderId="1" xfId="0" applyFont="1" applyFill="1" applyBorder="1" applyAlignment="1" applyProtection="1">
      <alignment horizontal="center" vertical="center" wrapText="1"/>
      <protection hidden="1"/>
    </xf>
    <xf numFmtId="0" fontId="3" fillId="0" borderId="1" xfId="0" applyFont="1" applyFill="1" applyBorder="1" applyAlignment="1">
      <alignment horizontal="center" vertical="center" wrapText="1"/>
    </xf>
    <xf numFmtId="9" fontId="5" fillId="0" borderId="1" xfId="0" applyNumberFormat="1" applyFont="1" applyFill="1" applyBorder="1" applyAlignment="1" applyProtection="1">
      <alignment horizontal="center" vertical="center"/>
      <protection hidden="1"/>
    </xf>
    <xf numFmtId="0" fontId="3" fillId="0" borderId="1" xfId="0" applyFont="1" applyFill="1" applyBorder="1" applyAlignment="1" applyProtection="1">
      <alignment horizontal="center" vertical="center" wrapText="1"/>
      <protection hidden="1"/>
    </xf>
    <xf numFmtId="9" fontId="3" fillId="0" borderId="1" xfId="0" applyNumberFormat="1" applyFont="1" applyFill="1" applyBorder="1" applyAlignment="1">
      <alignment horizontal="center" vertical="center"/>
    </xf>
    <xf numFmtId="0" fontId="3" fillId="2" borderId="1" xfId="0" applyFont="1" applyFill="1" applyBorder="1" applyAlignment="1">
      <alignment horizontal="justify" vertical="center" wrapText="1"/>
    </xf>
    <xf numFmtId="0" fontId="4"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6" fillId="5" borderId="4" xfId="2" applyFont="1" applyFill="1" applyBorder="1" applyAlignment="1">
      <alignment horizontal="center" vertical="center" wrapText="1"/>
    </xf>
    <xf numFmtId="0" fontId="7" fillId="0" borderId="0" xfId="0" applyFont="1"/>
    <xf numFmtId="0" fontId="6"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6" fillId="0" borderId="11"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3" fillId="0" borderId="0" xfId="0" applyFont="1"/>
    <xf numFmtId="0" fontId="5" fillId="8"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1" xfId="0" applyFont="1" applyFill="1" applyBorder="1" applyAlignment="1">
      <alignment horizontal="center" vertical="center" wrapText="1"/>
    </xf>
    <xf numFmtId="9" fontId="14" fillId="0" borderId="11"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16" fillId="0" borderId="11"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1" xfId="0" applyFont="1" applyFill="1" applyBorder="1" applyAlignment="1">
      <alignment horizontal="center" vertical="center" wrapText="1"/>
    </xf>
    <xf numFmtId="9" fontId="16" fillId="0" borderId="11" xfId="0" applyNumberFormat="1" applyFont="1" applyBorder="1" applyAlignment="1">
      <alignment horizontal="center" vertical="center" wrapText="1"/>
    </xf>
    <xf numFmtId="0" fontId="0" fillId="0" borderId="0" xfId="0" applyAlignment="1"/>
    <xf numFmtId="0" fontId="14" fillId="0" borderId="11"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5" fillId="0" borderId="0" xfId="0" applyFont="1" applyFill="1" applyBorder="1" applyAlignment="1"/>
    <xf numFmtId="0" fontId="3" fillId="0" borderId="0" xfId="0" applyFont="1" applyFill="1"/>
    <xf numFmtId="9" fontId="16" fillId="0" borderId="16" xfId="0" applyNumberFormat="1" applyFont="1" applyBorder="1" applyAlignment="1">
      <alignment horizontal="center" vertical="center" wrapText="1"/>
    </xf>
    <xf numFmtId="0" fontId="16"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2" xfId="0" applyFont="1" applyBorder="1" applyAlignment="1">
      <alignment horizontal="center" vertical="center" wrapText="1"/>
    </xf>
    <xf numFmtId="0" fontId="5" fillId="0" borderId="12" xfId="0" applyFont="1" applyBorder="1" applyAlignment="1">
      <alignment horizontal="center"/>
    </xf>
    <xf numFmtId="0" fontId="5" fillId="0" borderId="13" xfId="0" applyFont="1" applyBorder="1" applyAlignment="1">
      <alignment horizontal="center"/>
    </xf>
    <xf numFmtId="0" fontId="5" fillId="8" borderId="8"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13" fillId="0" borderId="20" xfId="0" applyFont="1" applyFill="1" applyBorder="1" applyAlignment="1">
      <alignment horizontal="justify" vertical="center"/>
    </xf>
    <xf numFmtId="0" fontId="4" fillId="0" borderId="1" xfId="0" applyFont="1" applyFill="1" applyBorder="1" applyAlignment="1" applyProtection="1">
      <alignment horizontal="justify" vertical="center" wrapText="1"/>
      <protection hidden="1"/>
    </xf>
    <xf numFmtId="0" fontId="3"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14" fillId="0" borderId="1" xfId="0" applyFont="1" applyBorder="1" applyAlignment="1">
      <alignment horizontal="justify" vertical="center" wrapText="1"/>
    </xf>
    <xf numFmtId="0" fontId="5"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4" fillId="2" borderId="1" xfId="0" applyFont="1" applyFill="1" applyBorder="1" applyAlignment="1" applyProtection="1">
      <alignment horizontal="justify" vertical="center" wrapText="1"/>
      <protection hidden="1"/>
    </xf>
    <xf numFmtId="0" fontId="3" fillId="0" borderId="1" xfId="0" applyFont="1" applyBorder="1" applyAlignment="1">
      <alignment horizontal="center" vertical="center"/>
    </xf>
    <xf numFmtId="0" fontId="4" fillId="0" borderId="1" xfId="0" applyFont="1" applyFill="1" applyBorder="1" applyAlignment="1">
      <alignment horizontal="justify" vertical="center"/>
    </xf>
    <xf numFmtId="0" fontId="3" fillId="0" borderId="0" xfId="0" applyFont="1" applyAlignment="1">
      <alignment horizontal="center"/>
    </xf>
    <xf numFmtId="0" fontId="3" fillId="0" borderId="0" xfId="0" applyFont="1" applyAlignment="1">
      <alignment horizontal="justify" vertical="center"/>
    </xf>
    <xf numFmtId="0" fontId="3" fillId="0" borderId="0" xfId="0" applyFont="1" applyAlignment="1">
      <alignment horizontal="justify"/>
    </xf>
    <xf numFmtId="0" fontId="3" fillId="0" borderId="0" xfId="0" applyFont="1" applyAlignment="1">
      <alignment horizontal="center" vertical="center"/>
    </xf>
    <xf numFmtId="0" fontId="5" fillId="0" borderId="0" xfId="0" applyFont="1"/>
    <xf numFmtId="0" fontId="4"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left" vertical="center" wrapText="1"/>
    </xf>
    <xf numFmtId="0" fontId="3" fillId="0" borderId="1" xfId="0" applyFont="1" applyFill="1" applyBorder="1" applyAlignment="1" applyProtection="1">
      <alignment horizontal="justify" vertical="center" wrapText="1"/>
      <protection locked="0"/>
    </xf>
    <xf numFmtId="0" fontId="5" fillId="0" borderId="4" xfId="0" applyFont="1" applyFill="1" applyBorder="1" applyAlignment="1" applyProtection="1">
      <alignment horizontal="center" vertical="center" wrapText="1"/>
      <protection hidden="1"/>
    </xf>
    <xf numFmtId="0" fontId="5" fillId="0" borderId="1" xfId="0" applyFont="1" applyFill="1" applyBorder="1" applyAlignment="1">
      <alignment horizontal="center" vertical="center" wrapText="1"/>
    </xf>
    <xf numFmtId="0" fontId="3" fillId="0" borderId="0" xfId="0" applyFont="1" applyFill="1" applyAlignment="1">
      <alignment wrapText="1"/>
    </xf>
    <xf numFmtId="0" fontId="6" fillId="0" borderId="5" xfId="2" applyFont="1" applyFill="1" applyBorder="1" applyAlignment="1">
      <alignment horizontal="left" vertical="center" wrapText="1"/>
    </xf>
    <xf numFmtId="0" fontId="3" fillId="0" borderId="1" xfId="0" applyFont="1" applyBorder="1" applyAlignment="1">
      <alignment horizontal="justify" vertical="center" wrapText="1"/>
    </xf>
    <xf numFmtId="15" fontId="3" fillId="2" borderId="1" xfId="0" applyNumberFormat="1" applyFont="1" applyFill="1" applyBorder="1" applyAlignment="1" applyProtection="1">
      <alignment horizontal="center" vertical="center" wrapText="1"/>
      <protection hidden="1"/>
    </xf>
    <xf numFmtId="15" fontId="4" fillId="0" borderId="1" xfId="0" applyNumberFormat="1" applyFont="1" applyFill="1" applyBorder="1" applyAlignment="1" applyProtection="1">
      <alignment horizontal="center" vertical="center" wrapText="1"/>
      <protection hidden="1"/>
    </xf>
    <xf numFmtId="9" fontId="4" fillId="0" borderId="1" xfId="1" applyFont="1" applyFill="1" applyBorder="1" applyAlignment="1">
      <alignment horizontal="center" vertical="center"/>
    </xf>
    <xf numFmtId="0" fontId="6" fillId="0" borderId="1" xfId="0" applyFont="1" applyFill="1" applyBorder="1" applyAlignment="1">
      <alignment horizontal="center" vertical="center"/>
    </xf>
    <xf numFmtId="0" fontId="4" fillId="2" borderId="1" xfId="0" applyFont="1" applyFill="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3"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0" fontId="3" fillId="0" borderId="3" xfId="0" applyFont="1" applyBorder="1" applyAlignment="1">
      <alignment horizontal="justify" vertical="center" wrapText="1"/>
    </xf>
    <xf numFmtId="0" fontId="5" fillId="0" borderId="1" xfId="0" applyFont="1" applyFill="1" applyBorder="1" applyAlignment="1" applyProtection="1">
      <alignment horizontal="justify" vertical="center" wrapText="1"/>
      <protection hidden="1"/>
    </xf>
    <xf numFmtId="0" fontId="4"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4" fillId="2" borderId="1" xfId="0" applyFont="1" applyFill="1" applyBorder="1" applyAlignment="1">
      <alignment horizontal="justify" vertical="center" wrapText="1"/>
    </xf>
    <xf numFmtId="0" fontId="3" fillId="0" borderId="2" xfId="0" applyFont="1" applyBorder="1" applyAlignment="1">
      <alignment horizontal="justify" vertical="center" wrapText="1"/>
    </xf>
    <xf numFmtId="0" fontId="6" fillId="0" borderId="5" xfId="2" applyFont="1" applyFill="1" applyBorder="1" applyAlignment="1">
      <alignment horizontal="center" vertical="center" wrapText="1"/>
    </xf>
    <xf numFmtId="0" fontId="3" fillId="0" borderId="3" xfId="0" applyFont="1" applyFill="1" applyBorder="1" applyAlignment="1" applyProtection="1">
      <alignment vertical="center" wrapText="1"/>
      <protection hidden="1"/>
    </xf>
    <xf numFmtId="0" fontId="4" fillId="0" borderId="1" xfId="0" applyFont="1" applyFill="1" applyBorder="1" applyAlignment="1" applyProtection="1">
      <alignment horizontal="justify" vertical="center" wrapText="1"/>
      <protection hidden="1"/>
    </xf>
    <xf numFmtId="0" fontId="3" fillId="2" borderId="1" xfId="0" applyFont="1" applyFill="1" applyBorder="1" applyAlignment="1" applyProtection="1">
      <alignment horizontal="justify" vertical="center" wrapText="1"/>
      <protection hidden="1"/>
    </xf>
    <xf numFmtId="0" fontId="3" fillId="0" borderId="1" xfId="0" applyFont="1" applyFill="1" applyBorder="1" applyAlignment="1">
      <alignment horizontal="justify" vertical="center" wrapText="1"/>
    </xf>
    <xf numFmtId="0" fontId="4" fillId="2" borderId="1" xfId="0" applyFont="1" applyFill="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0" fontId="4"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13" fillId="0" borderId="31" xfId="0" applyFont="1" applyFill="1" applyBorder="1" applyAlignment="1">
      <alignment horizontal="justify" vertical="center"/>
    </xf>
    <xf numFmtId="0" fontId="13" fillId="0" borderId="34" xfId="0" applyFont="1" applyFill="1" applyBorder="1" applyAlignment="1">
      <alignment horizontal="justify" vertical="center"/>
    </xf>
    <xf numFmtId="0" fontId="6" fillId="11" borderId="1" xfId="2" applyFont="1" applyFill="1" applyBorder="1" applyAlignment="1">
      <alignment horizontal="center" vertical="center" wrapText="1"/>
    </xf>
    <xf numFmtId="0" fontId="6" fillId="4" borderId="1" xfId="2" applyFont="1" applyFill="1" applyBorder="1" applyAlignment="1">
      <alignment horizontal="center" vertical="center" wrapText="1"/>
    </xf>
    <xf numFmtId="0" fontId="6" fillId="13" borderId="1" xfId="2" applyFont="1" applyFill="1" applyBorder="1" applyAlignment="1">
      <alignment horizontal="center" vertical="center" wrapText="1"/>
    </xf>
    <xf numFmtId="0" fontId="5" fillId="0" borderId="0" xfId="0" applyFont="1" applyAlignment="1">
      <alignment horizontal="center" vertical="center"/>
    </xf>
    <xf numFmtId="0" fontId="6" fillId="7" borderId="4" xfId="2"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15" fontId="4" fillId="0" borderId="1" xfId="0" applyNumberFormat="1" applyFont="1" applyFill="1" applyBorder="1" applyAlignment="1" applyProtection="1">
      <alignment horizontal="center" vertical="center" wrapText="1"/>
      <protection hidden="1"/>
    </xf>
    <xf numFmtId="9" fontId="4" fillId="0" borderId="1" xfId="1" applyFont="1" applyFill="1" applyBorder="1" applyAlignment="1">
      <alignment horizontal="center" vertical="center"/>
    </xf>
    <xf numFmtId="0" fontId="5" fillId="0" borderId="1" xfId="0" applyFont="1" applyFill="1" applyBorder="1" applyAlignment="1" applyProtection="1">
      <alignment horizontal="center" vertical="center" wrapText="1"/>
      <protection hidden="1"/>
    </xf>
    <xf numFmtId="0" fontId="4" fillId="0" borderId="1" xfId="0" applyFont="1" applyFill="1" applyBorder="1" applyAlignment="1" applyProtection="1">
      <alignment horizontal="justify" vertical="center" wrapText="1"/>
      <protection hidden="1"/>
    </xf>
    <xf numFmtId="0" fontId="4" fillId="2" borderId="1" xfId="0" applyFont="1" applyFill="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0" fontId="3" fillId="0" borderId="3" xfId="0" applyFont="1" applyFill="1" applyBorder="1" applyAlignment="1" applyProtection="1">
      <alignment horizontal="justify" vertical="center" wrapText="1"/>
      <protection hidden="1"/>
    </xf>
    <xf numFmtId="0" fontId="6" fillId="0" borderId="3" xfId="0" applyFont="1" applyFill="1" applyBorder="1" applyAlignment="1" applyProtection="1">
      <alignment horizontal="justify" vertical="center" wrapText="1"/>
      <protection hidden="1"/>
    </xf>
    <xf numFmtId="0" fontId="3" fillId="0" borderId="1" xfId="0" applyFont="1" applyFill="1" applyBorder="1" applyAlignment="1">
      <alignment horizontal="justify" vertical="center" wrapText="1"/>
    </xf>
    <xf numFmtId="0" fontId="6" fillId="14" borderId="1" xfId="2" applyFont="1" applyFill="1" applyBorder="1" applyAlignment="1">
      <alignment horizontal="center" vertical="center" wrapText="1"/>
    </xf>
    <xf numFmtId="0" fontId="3" fillId="0" borderId="1" xfId="0" applyFont="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5" fillId="0" borderId="1" xfId="0" applyFont="1" applyBorder="1" applyAlignment="1">
      <alignment horizontal="justify" vertical="center" wrapText="1"/>
    </xf>
    <xf numFmtId="15" fontId="4" fillId="2" borderId="1" xfId="0" applyNumberFormat="1" applyFont="1" applyFill="1" applyBorder="1" applyAlignment="1" applyProtection="1">
      <alignment horizontal="center" vertical="center" wrapText="1"/>
      <protection hidden="1"/>
    </xf>
    <xf numFmtId="15" fontId="24" fillId="0" borderId="1" xfId="0" applyNumberFormat="1" applyFont="1" applyFill="1" applyBorder="1" applyAlignment="1" applyProtection="1">
      <alignment horizontal="center" vertical="center" wrapText="1"/>
      <protection hidden="1"/>
    </xf>
    <xf numFmtId="9" fontId="4" fillId="2" borderId="1" xfId="1" applyFont="1" applyFill="1" applyBorder="1" applyAlignment="1">
      <alignment horizontal="center" vertical="center"/>
    </xf>
    <xf numFmtId="15" fontId="15" fillId="0" borderId="1" xfId="0" applyNumberFormat="1" applyFont="1" applyFill="1" applyBorder="1" applyAlignment="1" applyProtection="1">
      <alignment horizontal="center" vertical="center" wrapText="1"/>
      <protection hidden="1"/>
    </xf>
    <xf numFmtId="0" fontId="4" fillId="2" borderId="1" xfId="0" applyFont="1" applyFill="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7" fillId="0" borderId="0" xfId="0" applyFont="1" applyAlignment="1">
      <alignment horizontal="justify" vertical="center"/>
    </xf>
    <xf numFmtId="0" fontId="6" fillId="14" borderId="1" xfId="2" applyFont="1" applyFill="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25" fillId="12" borderId="24" xfId="0" applyFont="1" applyFill="1" applyBorder="1" applyAlignment="1">
      <alignment horizontal="center" vertical="center" wrapText="1"/>
    </xf>
    <xf numFmtId="0" fontId="25" fillId="12" borderId="25" xfId="0" applyFont="1" applyFill="1" applyBorder="1" applyAlignment="1">
      <alignment horizontal="center" vertical="center" wrapText="1"/>
    </xf>
    <xf numFmtId="0" fontId="25" fillId="12" borderId="26" xfId="0" applyFont="1" applyFill="1" applyBorder="1" applyAlignment="1">
      <alignment horizontal="center" vertical="center" wrapText="1"/>
    </xf>
    <xf numFmtId="0" fontId="25" fillId="12" borderId="27" xfId="0" applyFont="1" applyFill="1" applyBorder="1" applyAlignment="1">
      <alignment horizontal="center" vertical="center" wrapText="1"/>
    </xf>
    <xf numFmtId="0" fontId="25" fillId="12" borderId="15" xfId="0" applyFont="1" applyFill="1" applyBorder="1" applyAlignment="1">
      <alignment horizontal="left" vertical="center" wrapText="1"/>
    </xf>
    <xf numFmtId="0" fontId="1" fillId="0" borderId="0" xfId="0" applyFont="1"/>
    <xf numFmtId="0" fontId="1" fillId="0" borderId="32" xfId="0" applyFont="1" applyFill="1" applyBorder="1" applyAlignment="1">
      <alignment horizontal="center"/>
    </xf>
    <xf numFmtId="0" fontId="1" fillId="0" borderId="32" xfId="0" applyFont="1" applyFill="1" applyBorder="1" applyAlignment="1">
      <alignment horizontal="center" vertical="center"/>
    </xf>
    <xf numFmtId="0" fontId="1" fillId="0" borderId="32" xfId="0" applyFont="1" applyFill="1" applyBorder="1" applyAlignment="1">
      <alignment horizontal="left" vertical="center"/>
    </xf>
    <xf numFmtId="0" fontId="1" fillId="0" borderId="33" xfId="0" applyFont="1" applyFill="1" applyBorder="1" applyAlignment="1">
      <alignment horizontal="left" vertical="center"/>
    </xf>
    <xf numFmtId="0" fontId="1" fillId="0" borderId="1" xfId="0" applyFont="1" applyFill="1" applyBorder="1" applyAlignment="1">
      <alignment horizontal="center"/>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xf>
    <xf numFmtId="0" fontId="1" fillId="0" borderId="21" xfId="0" applyFont="1" applyFill="1" applyBorder="1" applyAlignment="1">
      <alignment horizontal="left" vertical="center"/>
    </xf>
    <xf numFmtId="0" fontId="1" fillId="0" borderId="21" xfId="0" quotePrefix="1" applyFont="1" applyFill="1" applyBorder="1" applyAlignment="1">
      <alignment horizontal="left" vertical="center"/>
    </xf>
    <xf numFmtId="0" fontId="1" fillId="0" borderId="35" xfId="0" applyFont="1" applyFill="1" applyBorder="1" applyAlignment="1">
      <alignment horizontal="center"/>
    </xf>
    <xf numFmtId="0" fontId="1" fillId="0" borderId="35" xfId="0" applyFont="1" applyFill="1" applyBorder="1" applyAlignment="1">
      <alignment horizontal="center" vertical="center"/>
    </xf>
    <xf numFmtId="0" fontId="1" fillId="0" borderId="35" xfId="0" applyFont="1" applyFill="1" applyBorder="1" applyAlignment="1">
      <alignment horizontal="left" vertical="center"/>
    </xf>
    <xf numFmtId="0" fontId="1" fillId="0" borderId="36" xfId="0" applyFont="1" applyFill="1" applyBorder="1" applyAlignment="1">
      <alignment horizontal="left" vertical="center"/>
    </xf>
    <xf numFmtId="0" fontId="26" fillId="12" borderId="28" xfId="0" applyFont="1" applyFill="1" applyBorder="1" applyAlignment="1">
      <alignment horizontal="center" vertical="center"/>
    </xf>
    <xf numFmtId="0" fontId="25" fillId="12" borderId="29" xfId="0" applyFont="1" applyFill="1" applyBorder="1" applyAlignment="1">
      <alignment horizontal="center" vertical="center" wrapText="1"/>
    </xf>
    <xf numFmtId="0" fontId="25" fillId="12" borderId="30" xfId="0" applyFont="1" applyFill="1" applyBorder="1" applyAlignment="1">
      <alignment horizontal="center" vertical="center" wrapText="1"/>
    </xf>
    <xf numFmtId="0" fontId="1" fillId="0" borderId="0" xfId="0" applyFont="1" applyAlignment="1">
      <alignment horizontal="left"/>
    </xf>
    <xf numFmtId="0" fontId="1" fillId="0" borderId="0" xfId="0" applyFont="1" applyAlignment="1">
      <alignment horizontal="center"/>
    </xf>
    <xf numFmtId="0" fontId="1" fillId="0" borderId="0" xfId="0" applyFont="1" applyFill="1" applyBorder="1"/>
    <xf numFmtId="0" fontId="1" fillId="0" borderId="0" xfId="0" applyFont="1" applyBorder="1"/>
    <xf numFmtId="0" fontId="1" fillId="0" borderId="0" xfId="0" quotePrefix="1" applyFont="1" applyAlignment="1">
      <alignment horizontal="left"/>
    </xf>
    <xf numFmtId="0" fontId="3" fillId="0" borderId="1" xfId="0" applyFont="1" applyFill="1" applyBorder="1" applyAlignment="1" applyProtection="1">
      <alignment horizontal="justify" vertical="center" wrapText="1"/>
      <protection hidden="1"/>
    </xf>
    <xf numFmtId="0" fontId="3" fillId="0" borderId="1" xfId="0" applyFont="1" applyFill="1" applyBorder="1" applyAlignment="1">
      <alignment horizontal="justify" vertical="center" wrapText="1"/>
    </xf>
    <xf numFmtId="0" fontId="4" fillId="0" borderId="1" xfId="0" applyFont="1" applyFill="1" applyBorder="1" applyAlignment="1" applyProtection="1">
      <alignment horizontal="justify" vertical="center" wrapText="1"/>
      <protection hidden="1"/>
    </xf>
    <xf numFmtId="0" fontId="3" fillId="0" borderId="1" xfId="0" applyFont="1" applyFill="1" applyBorder="1" applyAlignment="1" applyProtection="1">
      <alignment horizontal="justify" vertical="center" wrapText="1"/>
      <protection hidden="1"/>
    </xf>
    <xf numFmtId="9" fontId="3" fillId="2" borderId="1" xfId="1" applyFont="1" applyFill="1" applyBorder="1" applyAlignment="1">
      <alignment horizontal="center" vertical="center"/>
    </xf>
    <xf numFmtId="0" fontId="3" fillId="2"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justify" vertical="center" wrapText="1"/>
      <protection hidden="1"/>
    </xf>
    <xf numFmtId="0" fontId="4" fillId="0" borderId="1" xfId="0" applyFont="1" applyFill="1" applyBorder="1" applyAlignment="1" applyProtection="1">
      <alignment horizontal="justify" vertical="center" wrapText="1"/>
      <protection hidden="1"/>
    </xf>
    <xf numFmtId="0" fontId="27" fillId="0" borderId="1" xfId="0" applyFont="1" applyFill="1" applyBorder="1" applyAlignment="1">
      <alignment horizontal="center" vertical="center" wrapText="1"/>
    </xf>
    <xf numFmtId="0" fontId="3" fillId="0" borderId="1" xfId="0" applyFont="1" applyBorder="1" applyAlignment="1">
      <alignment horizontal="justify" vertical="center" wrapText="1"/>
    </xf>
    <xf numFmtId="0" fontId="4" fillId="2" borderId="1" xfId="0" applyFont="1" applyFill="1" applyBorder="1" applyAlignment="1">
      <alignment horizontal="justify" vertical="center" wrapText="1"/>
    </xf>
    <xf numFmtId="0" fontId="6" fillId="14" borderId="1" xfId="2" applyFont="1" applyFill="1" applyBorder="1" applyAlignment="1">
      <alignment horizontal="center" vertical="center" wrapText="1"/>
    </xf>
    <xf numFmtId="0" fontId="3" fillId="2" borderId="1" xfId="0" applyFont="1" applyFill="1" applyBorder="1" applyAlignment="1">
      <alignment horizontal="justify" vertical="center"/>
    </xf>
    <xf numFmtId="0" fontId="14" fillId="2" borderId="1" xfId="0" applyFont="1" applyFill="1" applyBorder="1" applyAlignment="1">
      <alignment horizontal="justify" vertical="center"/>
    </xf>
    <xf numFmtId="0" fontId="14" fillId="2" borderId="1" xfId="0" applyFont="1" applyFill="1" applyBorder="1" applyAlignment="1">
      <alignment vertical="center" wrapText="1"/>
    </xf>
    <xf numFmtId="0" fontId="3" fillId="0" borderId="3" xfId="0" applyFont="1" applyBorder="1" applyAlignment="1">
      <alignment horizontal="justify" vertical="center" wrapText="1"/>
    </xf>
    <xf numFmtId="0" fontId="3" fillId="0" borderId="3" xfId="0" applyFont="1" applyFill="1" applyBorder="1" applyAlignment="1" applyProtection="1">
      <alignment horizontal="justify" vertical="center" wrapText="1"/>
      <protection hidden="1"/>
    </xf>
    <xf numFmtId="0" fontId="3" fillId="0" borderId="3" xfId="0" applyFont="1" applyBorder="1" applyAlignment="1">
      <alignment horizontal="justify" vertical="center" wrapText="1"/>
    </xf>
    <xf numFmtId="0" fontId="0" fillId="0" borderId="2" xfId="0" applyBorder="1" applyAlignment="1">
      <alignment horizontal="justify" vertical="center" wrapText="1"/>
    </xf>
    <xf numFmtId="0" fontId="3" fillId="0" borderId="22" xfId="0" applyFont="1" applyBorder="1" applyAlignment="1">
      <alignment horizontal="justify" vertical="center" wrapText="1"/>
    </xf>
    <xf numFmtId="0" fontId="3" fillId="0" borderId="2" xfId="0" applyFont="1" applyBorder="1" applyAlignment="1">
      <alignment horizontal="justify" vertical="center" wrapText="1"/>
    </xf>
    <xf numFmtId="0" fontId="3" fillId="0" borderId="1" xfId="0" applyFont="1" applyFill="1" applyBorder="1" applyAlignment="1" applyProtection="1">
      <alignment horizontal="justify" vertical="center" wrapText="1"/>
      <protection hidden="1"/>
    </xf>
    <xf numFmtId="0" fontId="3" fillId="0" borderId="1" xfId="0" applyFont="1" applyBorder="1" applyAlignment="1">
      <alignment horizontal="justify" vertical="center" wrapText="1"/>
    </xf>
    <xf numFmtId="0" fontId="3" fillId="0" borderId="3" xfId="0" applyFont="1" applyFill="1" applyBorder="1" applyAlignment="1" applyProtection="1">
      <alignment horizontal="justify" vertical="center" wrapText="1"/>
      <protection hidden="1"/>
    </xf>
    <xf numFmtId="0" fontId="3" fillId="0" borderId="2" xfId="0" applyFont="1" applyFill="1" applyBorder="1" applyAlignment="1" applyProtection="1">
      <alignment horizontal="justify" vertical="center" wrapText="1"/>
      <protection hidden="1"/>
    </xf>
    <xf numFmtId="0" fontId="6" fillId="14" borderId="1" xfId="2" applyFont="1" applyFill="1" applyBorder="1" applyAlignment="1">
      <alignment horizontal="center" vertical="center" wrapText="1"/>
    </xf>
    <xf numFmtId="0" fontId="4" fillId="0" borderId="1" xfId="0" applyFont="1" applyFill="1" applyBorder="1" applyAlignment="1" applyProtection="1">
      <alignment horizontal="justify" vertical="center" wrapText="1"/>
      <protection hidden="1"/>
    </xf>
    <xf numFmtId="0" fontId="6" fillId="7" borderId="1" xfId="2" applyFont="1" applyFill="1" applyBorder="1" applyAlignment="1">
      <alignment horizontal="center" vertical="center" wrapText="1"/>
    </xf>
    <xf numFmtId="0" fontId="6" fillId="4" borderId="1" xfId="2" applyFont="1" applyFill="1" applyBorder="1" applyAlignment="1">
      <alignment horizontal="center" vertical="center" wrapText="1"/>
    </xf>
    <xf numFmtId="0" fontId="6" fillId="11" borderId="1" xfId="2" applyFont="1" applyFill="1" applyBorder="1" applyAlignment="1">
      <alignment horizontal="center" vertical="center" wrapText="1"/>
    </xf>
    <xf numFmtId="0" fontId="6" fillId="7" borderId="4" xfId="2" applyFont="1" applyFill="1" applyBorder="1" applyAlignment="1">
      <alignment horizontal="center" vertical="center" wrapText="1"/>
    </xf>
    <xf numFmtId="0" fontId="6" fillId="7" borderId="7" xfId="2" applyFont="1" applyFill="1" applyBorder="1" applyAlignment="1">
      <alignment horizontal="center" vertical="center" wrapText="1"/>
    </xf>
    <xf numFmtId="0" fontId="6" fillId="5" borderId="6" xfId="2" applyFont="1" applyFill="1" applyBorder="1" applyAlignment="1">
      <alignment horizontal="center" vertical="center" wrapText="1"/>
    </xf>
    <xf numFmtId="0" fontId="6" fillId="5" borderId="5" xfId="2" applyFont="1" applyFill="1" applyBorder="1" applyAlignment="1">
      <alignment horizontal="center" vertical="center" wrapText="1"/>
    </xf>
    <xf numFmtId="0" fontId="6" fillId="0" borderId="6" xfId="2" applyFont="1" applyFill="1" applyBorder="1" applyAlignment="1">
      <alignment horizontal="left" vertical="center" wrapText="1"/>
    </xf>
    <xf numFmtId="0" fontId="6" fillId="0" borderId="5" xfId="2" applyFont="1" applyFill="1" applyBorder="1" applyAlignment="1">
      <alignment horizontal="left" vertical="center" wrapText="1"/>
    </xf>
    <xf numFmtId="0" fontId="5" fillId="6" borderId="1" xfId="2" applyFont="1" applyFill="1" applyBorder="1" applyAlignment="1">
      <alignment horizontal="center" vertical="center" wrapText="1"/>
    </xf>
    <xf numFmtId="0" fontId="10" fillId="0" borderId="4" xfId="2" applyFont="1" applyFill="1" applyBorder="1" applyAlignment="1">
      <alignment horizontal="center" vertical="center" wrapText="1"/>
    </xf>
    <xf numFmtId="0" fontId="10" fillId="0" borderId="23" xfId="2" applyFont="1" applyFill="1" applyBorder="1" applyAlignment="1">
      <alignment horizontal="center" vertical="center" wrapText="1"/>
    </xf>
    <xf numFmtId="0" fontId="10" fillId="0" borderId="7" xfId="2" applyFont="1" applyFill="1" applyBorder="1" applyAlignment="1">
      <alignment horizontal="center" vertical="center" wrapText="1"/>
    </xf>
    <xf numFmtId="0" fontId="6" fillId="13" borderId="1" xfId="2" applyFont="1" applyFill="1" applyBorder="1" applyAlignment="1">
      <alignment horizontal="center" vertical="center" wrapText="1"/>
    </xf>
    <xf numFmtId="0" fontId="4" fillId="2" borderId="3" xfId="0" applyFont="1" applyFill="1" applyBorder="1" applyAlignment="1" applyProtection="1">
      <alignment horizontal="justify" vertical="center" wrapText="1"/>
      <protection hidden="1"/>
    </xf>
    <xf numFmtId="0" fontId="4" fillId="2" borderId="22" xfId="0" applyFont="1" applyFill="1" applyBorder="1" applyAlignment="1" applyProtection="1">
      <alignment horizontal="justify" vertical="center" wrapText="1"/>
      <protection hidden="1"/>
    </xf>
    <xf numFmtId="0" fontId="3" fillId="0" borderId="1" xfId="0" applyFont="1" applyFill="1" applyBorder="1" applyAlignment="1">
      <alignment horizontal="justify" vertical="center" wrapText="1"/>
    </xf>
    <xf numFmtId="0" fontId="9" fillId="0" borderId="2" xfId="2" applyFont="1" applyFill="1" applyBorder="1" applyAlignment="1">
      <alignment horizontal="right" vertical="center" wrapText="1"/>
    </xf>
    <xf numFmtId="0" fontId="9" fillId="0" borderId="2" xfId="2" applyFont="1" applyFill="1" applyBorder="1" applyAlignment="1">
      <alignment horizontal="right" wrapText="1"/>
    </xf>
    <xf numFmtId="0" fontId="5" fillId="8" borderId="15"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9" borderId="10" xfId="0" applyFont="1" applyFill="1" applyBorder="1" applyAlignment="1">
      <alignment horizontal="center"/>
    </xf>
    <xf numFmtId="0" fontId="5" fillId="9" borderId="9" xfId="0" applyFont="1" applyFill="1" applyBorder="1" applyAlignment="1">
      <alignment horizontal="center"/>
    </xf>
    <xf numFmtId="0" fontId="5" fillId="9" borderId="8" xfId="0" applyFont="1" applyFill="1" applyBorder="1" applyAlignment="1">
      <alignment horizontal="center"/>
    </xf>
    <xf numFmtId="0" fontId="5" fillId="3" borderId="16" xfId="0" applyFont="1" applyFill="1" applyBorder="1" applyAlignment="1">
      <alignment horizontal="center"/>
    </xf>
    <xf numFmtId="0" fontId="5" fillId="8" borderId="19"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10" borderId="16" xfId="0" applyFont="1" applyFill="1" applyBorder="1" applyAlignment="1">
      <alignment horizontal="center"/>
    </xf>
    <xf numFmtId="0" fontId="5" fillId="11" borderId="16" xfId="0" applyFont="1" applyFill="1" applyBorder="1" applyAlignment="1">
      <alignment horizontal="center"/>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3" xfId="0" applyFont="1" applyBorder="1" applyAlignment="1">
      <alignment horizontal="center" vertical="center" wrapText="1"/>
    </xf>
    <xf numFmtId="9" fontId="14" fillId="0" borderId="15" xfId="0" applyNumberFormat="1" applyFont="1" applyBorder="1" applyAlignment="1">
      <alignment horizontal="center" vertical="center" wrapText="1"/>
    </xf>
    <xf numFmtId="9" fontId="14" fillId="0" borderId="13" xfId="0" applyNumberFormat="1" applyFont="1" applyBorder="1" applyAlignment="1">
      <alignment horizontal="center" vertical="center" wrapText="1"/>
    </xf>
  </cellXfs>
  <cellStyles count="66">
    <cellStyle name="Euro" xfId="4" xr:uid="{00000000-0005-0000-0000-000000000000}"/>
    <cellStyle name="Hipervínculo 2" xfId="5" xr:uid="{00000000-0005-0000-0000-000001000000}"/>
    <cellStyle name="Millares 2" xfId="6" xr:uid="{00000000-0005-0000-0000-000002000000}"/>
    <cellStyle name="Millares 3" xfId="7" xr:uid="{00000000-0005-0000-0000-000003000000}"/>
    <cellStyle name="Millares 3 2" xfId="56" xr:uid="{00000000-0005-0000-0000-000004000000}"/>
    <cellStyle name="Millares 3 2 2" xfId="60" xr:uid="{00000000-0005-0000-0000-000005000000}"/>
    <cellStyle name="Millares 3 2 3" xfId="64" xr:uid="{00000000-0005-0000-0000-000006000000}"/>
    <cellStyle name="Millares 3 3" xfId="58" xr:uid="{00000000-0005-0000-0000-000007000000}"/>
    <cellStyle name="Millares 3 4" xfId="62" xr:uid="{00000000-0005-0000-0000-000008000000}"/>
    <cellStyle name="Millares 4" xfId="8" xr:uid="{00000000-0005-0000-0000-000009000000}"/>
    <cellStyle name="Millares 4 2" xfId="57" xr:uid="{00000000-0005-0000-0000-00000A000000}"/>
    <cellStyle name="Millares 4 2 2" xfId="61" xr:uid="{00000000-0005-0000-0000-00000B000000}"/>
    <cellStyle name="Millares 4 2 3" xfId="65" xr:uid="{00000000-0005-0000-0000-00000C000000}"/>
    <cellStyle name="Millares 4 3" xfId="59" xr:uid="{00000000-0005-0000-0000-00000D000000}"/>
    <cellStyle name="Millares 4 4" xfId="63" xr:uid="{00000000-0005-0000-0000-00000E000000}"/>
    <cellStyle name="Moneda 2" xfId="9" xr:uid="{00000000-0005-0000-0000-00000F000000}"/>
    <cellStyle name="Nor}al" xfId="10" xr:uid="{00000000-0005-0000-0000-000010000000}"/>
    <cellStyle name="Normal" xfId="0" builtinId="0"/>
    <cellStyle name="Normal 2" xfId="2" xr:uid="{00000000-0005-0000-0000-000012000000}"/>
    <cellStyle name="Normal 2 10" xfId="11" xr:uid="{00000000-0005-0000-0000-000013000000}"/>
    <cellStyle name="Normal 2 11" xfId="12" xr:uid="{00000000-0005-0000-0000-000014000000}"/>
    <cellStyle name="Normal 2 12" xfId="13" xr:uid="{00000000-0005-0000-0000-000015000000}"/>
    <cellStyle name="Normal 2 13" xfId="14" xr:uid="{00000000-0005-0000-0000-000016000000}"/>
    <cellStyle name="Normal 2 14" xfId="15" xr:uid="{00000000-0005-0000-0000-000017000000}"/>
    <cellStyle name="Normal 2 15" xfId="16" xr:uid="{00000000-0005-0000-0000-000018000000}"/>
    <cellStyle name="Normal 2 16" xfId="17" xr:uid="{00000000-0005-0000-0000-000019000000}"/>
    <cellStyle name="Normal 2 17" xfId="18" xr:uid="{00000000-0005-0000-0000-00001A000000}"/>
    <cellStyle name="Normal 2 18" xfId="19" xr:uid="{00000000-0005-0000-0000-00001B000000}"/>
    <cellStyle name="Normal 2 19" xfId="20" xr:uid="{00000000-0005-0000-0000-00001C000000}"/>
    <cellStyle name="Normal 2 2" xfId="21" xr:uid="{00000000-0005-0000-0000-00001D000000}"/>
    <cellStyle name="Normal 2 20" xfId="22" xr:uid="{00000000-0005-0000-0000-00001E000000}"/>
    <cellStyle name="Normal 2 21" xfId="23" xr:uid="{00000000-0005-0000-0000-00001F000000}"/>
    <cellStyle name="Normal 2 22" xfId="24" xr:uid="{00000000-0005-0000-0000-000020000000}"/>
    <cellStyle name="Normal 2 23" xfId="25" xr:uid="{00000000-0005-0000-0000-000021000000}"/>
    <cellStyle name="Normal 2 24" xfId="26" xr:uid="{00000000-0005-0000-0000-000022000000}"/>
    <cellStyle name="Normal 2 25" xfId="27" xr:uid="{00000000-0005-0000-0000-000023000000}"/>
    <cellStyle name="Normal 2 26" xfId="28" xr:uid="{00000000-0005-0000-0000-000024000000}"/>
    <cellStyle name="Normal 2 3" xfId="29" xr:uid="{00000000-0005-0000-0000-000025000000}"/>
    <cellStyle name="Normal 2 4" xfId="30" xr:uid="{00000000-0005-0000-0000-000026000000}"/>
    <cellStyle name="Normal 2 5" xfId="31" xr:uid="{00000000-0005-0000-0000-000027000000}"/>
    <cellStyle name="Normal 2 6" xfId="32" xr:uid="{00000000-0005-0000-0000-000028000000}"/>
    <cellStyle name="Normal 2 7" xfId="33" xr:uid="{00000000-0005-0000-0000-000029000000}"/>
    <cellStyle name="Normal 2 8" xfId="34" xr:uid="{00000000-0005-0000-0000-00002A000000}"/>
    <cellStyle name="Normal 2 9" xfId="35" xr:uid="{00000000-0005-0000-0000-00002B000000}"/>
    <cellStyle name="Normal 3" xfId="36" xr:uid="{00000000-0005-0000-0000-00002C000000}"/>
    <cellStyle name="Normal 3 2" xfId="3" xr:uid="{00000000-0005-0000-0000-00002D000000}"/>
    <cellStyle name="Normal 4" xfId="37" xr:uid="{00000000-0005-0000-0000-00002E000000}"/>
    <cellStyle name="Normal 4 10" xfId="38" xr:uid="{00000000-0005-0000-0000-00002F000000}"/>
    <cellStyle name="Normal 4 11" xfId="39" xr:uid="{00000000-0005-0000-0000-000030000000}"/>
    <cellStyle name="Normal 4 2" xfId="40" xr:uid="{00000000-0005-0000-0000-000031000000}"/>
    <cellStyle name="Normal 4 3" xfId="41" xr:uid="{00000000-0005-0000-0000-000032000000}"/>
    <cellStyle name="Normal 4 4" xfId="42" xr:uid="{00000000-0005-0000-0000-000033000000}"/>
    <cellStyle name="Normal 4 5" xfId="43" xr:uid="{00000000-0005-0000-0000-000034000000}"/>
    <cellStyle name="Normal 4 6" xfId="44" xr:uid="{00000000-0005-0000-0000-000035000000}"/>
    <cellStyle name="Normal 4 7" xfId="45" xr:uid="{00000000-0005-0000-0000-000036000000}"/>
    <cellStyle name="Normal 4 8" xfId="46" xr:uid="{00000000-0005-0000-0000-000037000000}"/>
    <cellStyle name="Normal 4 9" xfId="47" xr:uid="{00000000-0005-0000-0000-000038000000}"/>
    <cellStyle name="Normal 5 2" xfId="48" xr:uid="{00000000-0005-0000-0000-000039000000}"/>
    <cellStyle name="Normal 5 3" xfId="49" xr:uid="{00000000-0005-0000-0000-00003A000000}"/>
    <cellStyle name="Normal 5 4" xfId="50" xr:uid="{00000000-0005-0000-0000-00003B000000}"/>
    <cellStyle name="Normal 5 5" xfId="51" xr:uid="{00000000-0005-0000-0000-00003C000000}"/>
    <cellStyle name="Normal 5 6" xfId="52" xr:uid="{00000000-0005-0000-0000-00003D000000}"/>
    <cellStyle name="Normal 5 7" xfId="53" xr:uid="{00000000-0005-0000-0000-00003E000000}"/>
    <cellStyle name="Porcentaje" xfId="1" builtinId="5"/>
    <cellStyle name="Porcentual 2" xfId="54" xr:uid="{00000000-0005-0000-0000-000040000000}"/>
    <cellStyle name="Porcentual 3" xfId="55" xr:uid="{00000000-0005-0000-0000-000041000000}"/>
  </cellStyles>
  <dxfs count="0"/>
  <tableStyles count="0" defaultTableStyle="TableStyleMedium2" defaultPivotStyle="PivotStyleLight16"/>
  <colors>
    <mruColors>
      <color rgb="FFFED6D6"/>
      <color rgb="FFFAB8BA"/>
      <color rgb="FFEDAD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105540</xdr:colOff>
      <xdr:row>0</xdr:row>
      <xdr:rowOff>57149</xdr:rowOff>
    </xdr:from>
    <xdr:to>
      <xdr:col>1</xdr:col>
      <xdr:colOff>931333</xdr:colOff>
      <xdr:row>0</xdr:row>
      <xdr:rowOff>869948</xdr:rowOff>
    </xdr:to>
    <xdr:pic>
      <xdr:nvPicPr>
        <xdr:cNvPr id="2" name="Picture 65" descr="Logo Blanco-negro-texto-noexte">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64" t="6897" r="30974" b="14943"/>
        <a:stretch/>
      </xdr:blipFill>
      <xdr:spPr bwMode="auto">
        <a:xfrm>
          <a:off x="952207" y="57149"/>
          <a:ext cx="825793" cy="812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1143000</xdr:colOff>
      <xdr:row>0</xdr:row>
      <xdr:rowOff>95250</xdr:rowOff>
    </xdr:from>
    <xdr:ext cx="871818" cy="685800"/>
    <xdr:pic>
      <xdr:nvPicPr>
        <xdr:cNvPr id="3" name="Imagen 2">
          <a:extLst>
            <a:ext uri="{FF2B5EF4-FFF2-40B4-BE49-F238E27FC236}">
              <a16:creationId xmlns:a16="http://schemas.microsoft.com/office/drawing/2014/main" id="{6892A018-A5E9-490E-BA11-F6B8855DA95C}"/>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2658" t="30717" r="42166"/>
        <a:stretch/>
      </xdr:blipFill>
      <xdr:spPr bwMode="auto">
        <a:xfrm>
          <a:off x="33072917" y="95250"/>
          <a:ext cx="871818" cy="685800"/>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ht-serv-01\sig\2009%20final\LIBERTY%20SEGUROS%20SCI\CONTROLES\CLASIFICACION%20Y%20CALIFICACIO%20CONTROLES%20LIBERTY%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ht-serv-01\sig\Documents%20and%20Settings\JENITH\Mis%20documentos\LIBERTY%20SEGUROS\AVANCE%202\PROPUESTA%20METODOLOGICA%20JELGA%2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ht-serv-01\sig\CESA%20INCOLDA%2009\SARLAFT\TALLER\ARLA%20Ver%2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ES"/>
      <sheetName val="BASE OCULTAR"/>
      <sheetName val="Hoja1"/>
    </sheetNames>
    <sheetDataSet>
      <sheetData sheetId="0" refreshError="1"/>
      <sheetData sheetId="1">
        <row r="6">
          <cell r="C6" t="str">
            <v>CALIF</v>
          </cell>
          <cell r="D6" t="str">
            <v>RANGO</v>
          </cell>
        </row>
        <row r="7">
          <cell r="C7">
            <v>0</v>
          </cell>
          <cell r="D7" t="str">
            <v>CRITICA</v>
          </cell>
        </row>
        <row r="8">
          <cell r="C8">
            <v>1</v>
          </cell>
          <cell r="D8" t="str">
            <v>CRITICA</v>
          </cell>
        </row>
        <row r="9">
          <cell r="C9">
            <v>2</v>
          </cell>
          <cell r="D9" t="str">
            <v>CRITICA</v>
          </cell>
        </row>
        <row r="10">
          <cell r="C10">
            <v>3</v>
          </cell>
          <cell r="D10" t="str">
            <v>CRITICA</v>
          </cell>
        </row>
        <row r="11">
          <cell r="C11">
            <v>4</v>
          </cell>
          <cell r="D11" t="str">
            <v>CRITICA</v>
          </cell>
        </row>
        <row r="12">
          <cell r="C12">
            <v>5</v>
          </cell>
          <cell r="D12" t="str">
            <v>CRITICA</v>
          </cell>
        </row>
        <row r="13">
          <cell r="C13">
            <v>6</v>
          </cell>
          <cell r="D13" t="str">
            <v>CRITICA</v>
          </cell>
        </row>
        <row r="14">
          <cell r="C14">
            <v>7</v>
          </cell>
          <cell r="D14" t="str">
            <v>CRITICA</v>
          </cell>
        </row>
        <row r="15">
          <cell r="C15">
            <v>8</v>
          </cell>
          <cell r="D15" t="str">
            <v>CRITICA</v>
          </cell>
        </row>
        <row r="16">
          <cell r="C16">
            <v>9</v>
          </cell>
          <cell r="D16" t="str">
            <v>CRITICA</v>
          </cell>
        </row>
        <row r="17">
          <cell r="C17">
            <v>10</v>
          </cell>
          <cell r="D17" t="str">
            <v>CRITICA</v>
          </cell>
        </row>
        <row r="18">
          <cell r="C18">
            <v>11</v>
          </cell>
          <cell r="D18" t="str">
            <v>CRITICA</v>
          </cell>
        </row>
        <row r="19">
          <cell r="C19">
            <v>12</v>
          </cell>
          <cell r="D19" t="str">
            <v>CRITICA</v>
          </cell>
        </row>
        <row r="20">
          <cell r="C20">
            <v>13</v>
          </cell>
          <cell r="D20" t="str">
            <v>CRITICA</v>
          </cell>
        </row>
        <row r="21">
          <cell r="C21">
            <v>14</v>
          </cell>
          <cell r="D21" t="str">
            <v>CRITICA</v>
          </cell>
        </row>
        <row r="22">
          <cell r="C22">
            <v>15</v>
          </cell>
          <cell r="D22" t="str">
            <v>CRITICA</v>
          </cell>
        </row>
        <row r="23">
          <cell r="C23">
            <v>16</v>
          </cell>
          <cell r="D23" t="str">
            <v>CRITICA</v>
          </cell>
        </row>
        <row r="24">
          <cell r="C24">
            <v>17</v>
          </cell>
          <cell r="D24" t="str">
            <v>CRITICA</v>
          </cell>
        </row>
        <row r="25">
          <cell r="C25">
            <v>18</v>
          </cell>
          <cell r="D25" t="str">
            <v>CRITICA</v>
          </cell>
        </row>
        <row r="26">
          <cell r="C26">
            <v>19</v>
          </cell>
          <cell r="D26" t="str">
            <v>CRITICA</v>
          </cell>
        </row>
        <row r="27">
          <cell r="C27">
            <v>20</v>
          </cell>
          <cell r="D27" t="str">
            <v>BAJA</v>
          </cell>
        </row>
        <row r="28">
          <cell r="C28">
            <v>21</v>
          </cell>
          <cell r="D28" t="str">
            <v>BAJA</v>
          </cell>
        </row>
        <row r="29">
          <cell r="C29">
            <v>22</v>
          </cell>
          <cell r="D29" t="str">
            <v>BAJA</v>
          </cell>
        </row>
        <row r="30">
          <cell r="C30">
            <v>23</v>
          </cell>
          <cell r="D30" t="str">
            <v>BAJA</v>
          </cell>
        </row>
        <row r="31">
          <cell r="C31">
            <v>24</v>
          </cell>
          <cell r="D31" t="str">
            <v>BAJA</v>
          </cell>
        </row>
        <row r="32">
          <cell r="C32">
            <v>25</v>
          </cell>
          <cell r="D32" t="str">
            <v>BAJA</v>
          </cell>
        </row>
        <row r="33">
          <cell r="C33">
            <v>26</v>
          </cell>
          <cell r="D33" t="str">
            <v>BAJA</v>
          </cell>
        </row>
        <row r="34">
          <cell r="C34">
            <v>27</v>
          </cell>
          <cell r="D34" t="str">
            <v>BAJA</v>
          </cell>
        </row>
        <row r="35">
          <cell r="C35">
            <v>28</v>
          </cell>
          <cell r="D35" t="str">
            <v>BAJA</v>
          </cell>
        </row>
        <row r="36">
          <cell r="C36">
            <v>29</v>
          </cell>
          <cell r="D36" t="str">
            <v>BAJA</v>
          </cell>
        </row>
        <row r="37">
          <cell r="C37">
            <v>30</v>
          </cell>
          <cell r="D37" t="str">
            <v>BAJA</v>
          </cell>
        </row>
        <row r="38">
          <cell r="C38">
            <v>31</v>
          </cell>
          <cell r="D38" t="str">
            <v>BAJA</v>
          </cell>
        </row>
        <row r="39">
          <cell r="C39">
            <v>32</v>
          </cell>
          <cell r="D39" t="str">
            <v>BAJA</v>
          </cell>
        </row>
        <row r="40">
          <cell r="C40">
            <v>33</v>
          </cell>
          <cell r="D40" t="str">
            <v>BAJA</v>
          </cell>
        </row>
        <row r="41">
          <cell r="C41">
            <v>34</v>
          </cell>
          <cell r="D41" t="str">
            <v>BAJA</v>
          </cell>
        </row>
        <row r="42">
          <cell r="C42">
            <v>35</v>
          </cell>
          <cell r="D42" t="str">
            <v>BAJA</v>
          </cell>
        </row>
        <row r="43">
          <cell r="C43">
            <v>36</v>
          </cell>
          <cell r="D43" t="str">
            <v>BAJA</v>
          </cell>
        </row>
        <row r="44">
          <cell r="C44">
            <v>37</v>
          </cell>
          <cell r="D44" t="str">
            <v>BAJA</v>
          </cell>
        </row>
        <row r="45">
          <cell r="C45">
            <v>38</v>
          </cell>
          <cell r="D45" t="str">
            <v>BAJA</v>
          </cell>
        </row>
        <row r="46">
          <cell r="C46">
            <v>39</v>
          </cell>
          <cell r="D46" t="str">
            <v>BAJA</v>
          </cell>
        </row>
        <row r="47">
          <cell r="C47">
            <v>40</v>
          </cell>
          <cell r="D47" t="str">
            <v>BAJA</v>
          </cell>
        </row>
        <row r="48">
          <cell r="C48">
            <v>41</v>
          </cell>
          <cell r="D48" t="str">
            <v>BAJA</v>
          </cell>
        </row>
        <row r="49">
          <cell r="C49">
            <v>42</v>
          </cell>
          <cell r="D49" t="str">
            <v>BAJA</v>
          </cell>
        </row>
        <row r="50">
          <cell r="C50">
            <v>43</v>
          </cell>
          <cell r="D50" t="str">
            <v>BAJA</v>
          </cell>
        </row>
        <row r="51">
          <cell r="C51">
            <v>44</v>
          </cell>
          <cell r="D51" t="str">
            <v>BAJA</v>
          </cell>
        </row>
        <row r="52">
          <cell r="C52">
            <v>45</v>
          </cell>
          <cell r="D52" t="str">
            <v>BAJA</v>
          </cell>
        </row>
        <row r="53">
          <cell r="C53">
            <v>46</v>
          </cell>
          <cell r="D53" t="str">
            <v>BAJA</v>
          </cell>
        </row>
        <row r="54">
          <cell r="C54">
            <v>47</v>
          </cell>
          <cell r="D54" t="str">
            <v>BAJA</v>
          </cell>
        </row>
        <row r="55">
          <cell r="C55">
            <v>48</v>
          </cell>
          <cell r="D55" t="str">
            <v>BAJA</v>
          </cell>
        </row>
        <row r="56">
          <cell r="C56">
            <v>49</v>
          </cell>
          <cell r="D56" t="str">
            <v>BAJA</v>
          </cell>
        </row>
        <row r="57">
          <cell r="C57">
            <v>50</v>
          </cell>
          <cell r="D57" t="str">
            <v>BAJA</v>
          </cell>
        </row>
        <row r="58">
          <cell r="C58">
            <v>51</v>
          </cell>
          <cell r="D58" t="str">
            <v>BAJA</v>
          </cell>
        </row>
        <row r="59">
          <cell r="C59">
            <v>52</v>
          </cell>
          <cell r="D59" t="str">
            <v>BAJA</v>
          </cell>
        </row>
        <row r="60">
          <cell r="C60">
            <v>53</v>
          </cell>
          <cell r="D60" t="str">
            <v>BAJA</v>
          </cell>
        </row>
        <row r="61">
          <cell r="C61">
            <v>54</v>
          </cell>
          <cell r="D61" t="str">
            <v>BAJA</v>
          </cell>
        </row>
        <row r="62">
          <cell r="C62">
            <v>55</v>
          </cell>
          <cell r="D62" t="str">
            <v>BAJA</v>
          </cell>
        </row>
        <row r="63">
          <cell r="C63">
            <v>56</v>
          </cell>
          <cell r="D63" t="str">
            <v>BAJA</v>
          </cell>
        </row>
        <row r="64">
          <cell r="C64">
            <v>57</v>
          </cell>
          <cell r="D64" t="str">
            <v>BAJA</v>
          </cell>
        </row>
        <row r="65">
          <cell r="C65">
            <v>58</v>
          </cell>
          <cell r="D65" t="str">
            <v>BAJA</v>
          </cell>
        </row>
        <row r="66">
          <cell r="C66">
            <v>59</v>
          </cell>
          <cell r="D66" t="str">
            <v>BAJA</v>
          </cell>
        </row>
        <row r="67">
          <cell r="C67">
            <v>60</v>
          </cell>
          <cell r="D67" t="str">
            <v>BAJA</v>
          </cell>
        </row>
        <row r="68">
          <cell r="C68">
            <v>61</v>
          </cell>
          <cell r="D68" t="str">
            <v>BUENA</v>
          </cell>
        </row>
        <row r="69">
          <cell r="C69">
            <v>62</v>
          </cell>
          <cell r="D69" t="str">
            <v>BUENA</v>
          </cell>
        </row>
        <row r="70">
          <cell r="C70">
            <v>63</v>
          </cell>
          <cell r="D70" t="str">
            <v>BUENA</v>
          </cell>
        </row>
        <row r="71">
          <cell r="C71">
            <v>64</v>
          </cell>
          <cell r="D71" t="str">
            <v>BUENA</v>
          </cell>
        </row>
        <row r="72">
          <cell r="C72">
            <v>65</v>
          </cell>
          <cell r="D72" t="str">
            <v>BUENA</v>
          </cell>
        </row>
        <row r="73">
          <cell r="C73">
            <v>66</v>
          </cell>
          <cell r="D73" t="str">
            <v>BUENA</v>
          </cell>
        </row>
        <row r="74">
          <cell r="C74">
            <v>67</v>
          </cell>
          <cell r="D74" t="str">
            <v>BUENA</v>
          </cell>
        </row>
        <row r="75">
          <cell r="C75">
            <v>68</v>
          </cell>
          <cell r="D75" t="str">
            <v>BUENA</v>
          </cell>
        </row>
        <row r="76">
          <cell r="C76">
            <v>69</v>
          </cell>
          <cell r="D76" t="str">
            <v>BUENA</v>
          </cell>
        </row>
        <row r="77">
          <cell r="C77">
            <v>70</v>
          </cell>
          <cell r="D77" t="str">
            <v>BUENA</v>
          </cell>
        </row>
        <row r="78">
          <cell r="C78">
            <v>71</v>
          </cell>
          <cell r="D78" t="str">
            <v>BUENA</v>
          </cell>
        </row>
        <row r="79">
          <cell r="C79">
            <v>72</v>
          </cell>
          <cell r="D79" t="str">
            <v>BUENA</v>
          </cell>
        </row>
        <row r="80">
          <cell r="C80">
            <v>73</v>
          </cell>
          <cell r="D80" t="str">
            <v>BUENA</v>
          </cell>
        </row>
        <row r="81">
          <cell r="C81">
            <v>74</v>
          </cell>
          <cell r="D81" t="str">
            <v>BUENA</v>
          </cell>
        </row>
        <row r="82">
          <cell r="C82">
            <v>75</v>
          </cell>
          <cell r="D82" t="str">
            <v>BUENA</v>
          </cell>
        </row>
        <row r="83">
          <cell r="C83">
            <v>76</v>
          </cell>
          <cell r="D83" t="str">
            <v>BUENA</v>
          </cell>
        </row>
        <row r="84">
          <cell r="C84">
            <v>77</v>
          </cell>
          <cell r="D84" t="str">
            <v>BUENA</v>
          </cell>
        </row>
        <row r="85">
          <cell r="C85">
            <v>78</v>
          </cell>
          <cell r="D85" t="str">
            <v>BUENA</v>
          </cell>
        </row>
        <row r="86">
          <cell r="C86">
            <v>79</v>
          </cell>
          <cell r="D86" t="str">
            <v>BUENA</v>
          </cell>
        </row>
        <row r="87">
          <cell r="C87">
            <v>80</v>
          </cell>
          <cell r="D87" t="str">
            <v>BUENA</v>
          </cell>
        </row>
        <row r="88">
          <cell r="C88">
            <v>81</v>
          </cell>
          <cell r="D88" t="str">
            <v>EXCELENTE</v>
          </cell>
        </row>
        <row r="89">
          <cell r="C89">
            <v>82</v>
          </cell>
          <cell r="D89" t="str">
            <v>EXCELENTE</v>
          </cell>
        </row>
        <row r="90">
          <cell r="C90">
            <v>83</v>
          </cell>
          <cell r="D90" t="str">
            <v>EXCELENTE</v>
          </cell>
        </row>
        <row r="91">
          <cell r="C91">
            <v>84</v>
          </cell>
          <cell r="D91" t="str">
            <v>EXCELENTE</v>
          </cell>
        </row>
        <row r="92">
          <cell r="C92">
            <v>85</v>
          </cell>
          <cell r="D92" t="str">
            <v>EXCELENTE</v>
          </cell>
        </row>
        <row r="93">
          <cell r="C93">
            <v>86</v>
          </cell>
          <cell r="D93" t="str">
            <v>EXCELENTE</v>
          </cell>
        </row>
        <row r="94">
          <cell r="C94">
            <v>87</v>
          </cell>
          <cell r="D94" t="str">
            <v>EXCELENTE</v>
          </cell>
        </row>
        <row r="95">
          <cell r="C95">
            <v>88</v>
          </cell>
          <cell r="D95" t="str">
            <v>EXCELENTE</v>
          </cell>
        </row>
        <row r="96">
          <cell r="C96">
            <v>89</v>
          </cell>
          <cell r="D96" t="str">
            <v>EXCELENTE</v>
          </cell>
        </row>
        <row r="97">
          <cell r="C97">
            <v>90</v>
          </cell>
          <cell r="D97" t="str">
            <v>EXCELENTE</v>
          </cell>
        </row>
        <row r="98">
          <cell r="C98">
            <v>91</v>
          </cell>
          <cell r="D98" t="str">
            <v>EXCELENTE</v>
          </cell>
        </row>
        <row r="99">
          <cell r="C99">
            <v>92</v>
          </cell>
          <cell r="D99" t="str">
            <v>EXCELENTE</v>
          </cell>
        </row>
        <row r="100">
          <cell r="C100">
            <v>93</v>
          </cell>
          <cell r="D100" t="str">
            <v>EXCELENTE</v>
          </cell>
        </row>
        <row r="101">
          <cell r="C101">
            <v>94</v>
          </cell>
          <cell r="D101" t="str">
            <v>EXCELENTE</v>
          </cell>
        </row>
        <row r="102">
          <cell r="C102">
            <v>95</v>
          </cell>
          <cell r="D102" t="str">
            <v>EXCELENTE</v>
          </cell>
        </row>
        <row r="103">
          <cell r="C103">
            <v>96</v>
          </cell>
          <cell r="D103" t="str">
            <v>EXCELENTE</v>
          </cell>
        </row>
        <row r="104">
          <cell r="C104">
            <v>97</v>
          </cell>
          <cell r="D104" t="str">
            <v>EXCELENTE</v>
          </cell>
        </row>
        <row r="105">
          <cell r="C105">
            <v>98</v>
          </cell>
          <cell r="D105" t="str">
            <v>EXCELENTE</v>
          </cell>
        </row>
        <row r="106">
          <cell r="C106">
            <v>99</v>
          </cell>
          <cell r="D106" t="str">
            <v>EXCELENTE</v>
          </cell>
        </row>
        <row r="107">
          <cell r="C107">
            <v>100</v>
          </cell>
          <cell r="D107" t="str">
            <v>EXCELENTE</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AS"/>
      <sheetName val="DATOS"/>
      <sheetName val="politicas"/>
      <sheetName val="IDENTIFICACION"/>
      <sheetName val="MEDICION"/>
      <sheetName val="PERFIL RIESGO"/>
      <sheetName val="MRI"/>
      <sheetName val="MRi (3)"/>
      <sheetName val="PRi"/>
      <sheetName val="CONTROL"/>
      <sheetName val="CONTROL (2)"/>
      <sheetName val="ACC"/>
      <sheetName val="ALERTA SIMPLE"/>
      <sheetName val="ALERTA COMPUESTA"/>
      <sheetName val="ALERTA COMPLEJA"/>
      <sheetName val="ALERTA COMPLEJA PRODUCTO"/>
      <sheetName val="ALERTA COMPLEJA (2)"/>
      <sheetName val="ALERTA DIRECTA"/>
      <sheetName val="Hoja3"/>
      <sheetName val="Hoja2"/>
      <sheetName val="MRI (2)"/>
      <sheetName val="Hoja1"/>
    </sheetNames>
    <sheetDataSet>
      <sheetData sheetId="0"/>
      <sheetData sheetId="1">
        <row r="4">
          <cell r="A4" t="str">
            <v>PROCESOS</v>
          </cell>
        </row>
        <row r="5">
          <cell r="A5" t="str">
            <v>SUSCRIPCION</v>
          </cell>
        </row>
        <row r="6">
          <cell r="A6" t="str">
            <v>INDEMNIZACION</v>
          </cell>
        </row>
        <row r="7">
          <cell r="A7" t="str">
            <v>SARLAFT</v>
          </cell>
        </row>
        <row r="16">
          <cell r="A16" t="str">
            <v>CLIENTE</v>
          </cell>
          <cell r="B16" t="str">
            <v>USUARIO</v>
          </cell>
          <cell r="C16" t="str">
            <v>CANAL DE DISTRIBUCION</v>
          </cell>
          <cell r="D16" t="str">
            <v>PRODUCTO</v>
          </cell>
          <cell r="E16" t="str">
            <v>OPERACIÓN</v>
          </cell>
        </row>
        <row r="17">
          <cell r="C17" t="str">
            <v>Intermediarios Agente</v>
          </cell>
          <cell r="D17" t="str">
            <v>AUTOS</v>
          </cell>
          <cell r="E17" t="str">
            <v>TECNOLOGIA</v>
          </cell>
        </row>
        <row r="18">
          <cell r="C18" t="str">
            <v>Intermediario Agencia</v>
          </cell>
          <cell r="D18" t="str">
            <v>VIDA</v>
          </cell>
          <cell r="E18" t="str">
            <v>RECURSO HUMANO</v>
          </cell>
        </row>
        <row r="19">
          <cell r="C19" t="str">
            <v>Corredor de seguros</v>
          </cell>
          <cell r="D19" t="str">
            <v>SOAT</v>
          </cell>
          <cell r="E19" t="str">
            <v>FRAUDE INTERNO</v>
          </cell>
        </row>
        <row r="20">
          <cell r="C20" t="str">
            <v>Canal Tradicional - convenios interinstitucional</v>
          </cell>
          <cell r="D20" t="str">
            <v>ARP</v>
          </cell>
          <cell r="E20" t="str">
            <v>FRAUDE EXTERNO</v>
          </cell>
        </row>
        <row r="21">
          <cell r="C21" t="str">
            <v>Bancaseguros</v>
          </cell>
          <cell r="D21" t="str">
            <v>SALUD</v>
          </cell>
          <cell r="E21" t="str">
            <v>EVENTOS EXTERNOS</v>
          </cell>
        </row>
        <row r="22">
          <cell r="C22" t="str">
            <v>Canal no tradicional</v>
          </cell>
          <cell r="D22" t="str">
            <v>GENERALES</v>
          </cell>
          <cell r="E22" t="str">
            <v>GESTION DE PROCESOS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R"/>
      <sheetName val="MED"/>
      <sheetName val="CAL"/>
      <sheetName val="MR"/>
      <sheetName val="ACC"/>
      <sheetName val="FUENTES"/>
      <sheetName val="MAPEO"/>
    </sheetNames>
    <sheetDataSet>
      <sheetData sheetId="0" refreshError="1"/>
      <sheetData sheetId="1" refreshError="1"/>
      <sheetData sheetId="2" refreshError="1"/>
      <sheetData sheetId="3" refreshError="1"/>
      <sheetData sheetId="4" refreshError="1"/>
      <sheetData sheetId="5">
        <row r="2">
          <cell r="A2" t="str">
            <v>FACTOR DEL RIESGO</v>
          </cell>
        </row>
        <row r="3">
          <cell r="A3" t="str">
            <v>Clientes</v>
          </cell>
        </row>
        <row r="4">
          <cell r="A4" t="str">
            <v>Usuarios</v>
          </cell>
        </row>
        <row r="5">
          <cell r="A5" t="str">
            <v>Jurisdicción</v>
          </cell>
        </row>
        <row r="6">
          <cell r="A6" t="str">
            <v xml:space="preserve">Canal de Disribución </v>
          </cell>
        </row>
        <row r="7">
          <cell r="A7" t="str">
            <v>Producto</v>
          </cell>
        </row>
        <row r="8">
          <cell r="A8" t="str">
            <v>Proceso</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0000"/>
    <pageSetUpPr fitToPage="1"/>
  </sheetPr>
  <dimension ref="A1:XEY127"/>
  <sheetViews>
    <sheetView tabSelected="1" zoomScaleNormal="100" workbookViewId="0">
      <selection sqref="A1:AM1"/>
    </sheetView>
  </sheetViews>
  <sheetFormatPr baseColWidth="10" defaultRowHeight="11.25" x14ac:dyDescent="0.2"/>
  <cols>
    <col min="1" max="1" width="12.7109375" style="68" customWidth="1"/>
    <col min="2" max="2" width="16.28515625" style="68" customWidth="1"/>
    <col min="3" max="3" width="15.140625" style="27" customWidth="1"/>
    <col min="4" max="4" width="13.140625" style="27" customWidth="1"/>
    <col min="5" max="5" width="79.28515625" style="69" customWidth="1"/>
    <col min="6" max="6" width="55.7109375" style="70" customWidth="1"/>
    <col min="7" max="7" width="37.7109375" style="70" customWidth="1"/>
    <col min="8" max="8" width="33" style="70" customWidth="1"/>
    <col min="9" max="9" width="12.28515625" style="68" customWidth="1"/>
    <col min="10" max="10" width="14.85546875" style="71" customWidth="1"/>
    <col min="11" max="11" width="18.140625" style="68" customWidth="1"/>
    <col min="12" max="12" width="13.42578125" style="27" customWidth="1"/>
    <col min="13" max="13" width="14.42578125" style="27" customWidth="1"/>
    <col min="14" max="14" width="13.42578125" style="80" customWidth="1"/>
    <col min="15" max="15" width="8.7109375" style="27" customWidth="1"/>
    <col min="16" max="16" width="53.85546875" style="70" customWidth="1"/>
    <col min="17" max="17" width="12.5703125" style="72" customWidth="1"/>
    <col min="18" max="18" width="11.42578125" style="27" customWidth="1"/>
    <col min="19" max="19" width="69.42578125" style="27" customWidth="1"/>
    <col min="20" max="20" width="10.85546875" style="27" customWidth="1"/>
    <col min="21" max="21" width="60.140625" style="27" customWidth="1"/>
    <col min="22" max="22" width="12.5703125" style="27" customWidth="1"/>
    <col min="23" max="23" width="11.42578125" style="27" customWidth="1"/>
    <col min="24" max="24" width="43.28515625" style="27" customWidth="1"/>
    <col min="25" max="25" width="8.140625" style="27" customWidth="1"/>
    <col min="26" max="26" width="73" style="27" customWidth="1"/>
    <col min="27" max="27" width="12.5703125" style="68" customWidth="1"/>
    <col min="28" max="28" width="11.42578125" style="27" customWidth="1"/>
    <col min="29" max="29" width="43.28515625" style="27" customWidth="1"/>
    <col min="30" max="30" width="10.85546875" style="27" customWidth="1"/>
    <col min="31" max="31" width="80.42578125" style="27" customWidth="1"/>
    <col min="32" max="32" width="20.28515625" style="27" customWidth="1"/>
    <col min="33" max="33" width="11.42578125" style="27" customWidth="1"/>
    <col min="34" max="34" width="76.7109375" style="27" customWidth="1"/>
    <col min="35" max="35" width="10.85546875" style="27" customWidth="1"/>
    <col min="36" max="36" width="93.42578125" style="69" customWidth="1"/>
    <col min="37" max="37" width="14" style="27" customWidth="1"/>
    <col min="38" max="38" width="11.42578125" style="27"/>
    <col min="39" max="39" width="39.85546875" style="69" customWidth="1"/>
    <col min="40" max="16384" width="11.42578125" style="27"/>
  </cols>
  <sheetData>
    <row r="1" spans="1:140" s="22" customFormat="1" ht="69" customHeight="1" x14ac:dyDescent="0.2">
      <c r="A1" s="203" t="s">
        <v>138</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5"/>
      <c r="EI1" s="71" t="s">
        <v>7</v>
      </c>
      <c r="EJ1" s="112" t="s">
        <v>576</v>
      </c>
    </row>
    <row r="2" spans="1:140" s="22" customFormat="1" ht="14.25" x14ac:dyDescent="0.2">
      <c r="A2" s="210" t="s">
        <v>137</v>
      </c>
      <c r="B2" s="211"/>
      <c r="C2" s="210"/>
      <c r="D2" s="210"/>
      <c r="E2" s="210"/>
      <c r="F2" s="210"/>
      <c r="G2" s="210"/>
      <c r="H2" s="210"/>
      <c r="I2" s="210"/>
      <c r="J2" s="210"/>
      <c r="K2" s="210"/>
      <c r="L2" s="210"/>
      <c r="M2" s="210"/>
      <c r="N2" s="210"/>
      <c r="O2" s="210"/>
      <c r="P2" s="210"/>
      <c r="Q2" s="200" t="s">
        <v>136</v>
      </c>
      <c r="R2" s="201"/>
      <c r="S2" s="201"/>
      <c r="T2" s="81"/>
      <c r="U2" s="81"/>
      <c r="V2" s="81"/>
      <c r="W2" s="81"/>
      <c r="X2" s="81"/>
      <c r="Y2" s="81"/>
      <c r="Z2" s="81"/>
      <c r="AA2" s="98"/>
      <c r="AB2" s="81"/>
      <c r="AC2" s="81"/>
      <c r="AJ2" s="136"/>
      <c r="AM2" s="136"/>
      <c r="EI2" s="71" t="s">
        <v>1</v>
      </c>
      <c r="EJ2" s="112" t="s">
        <v>0</v>
      </c>
    </row>
    <row r="3" spans="1:140" ht="11.25" customHeight="1" x14ac:dyDescent="0.2">
      <c r="A3" s="193" t="s">
        <v>135</v>
      </c>
      <c r="B3" s="193" t="s">
        <v>134</v>
      </c>
      <c r="C3" s="193" t="s">
        <v>133</v>
      </c>
      <c r="D3" s="193" t="s">
        <v>132</v>
      </c>
      <c r="E3" s="193" t="s">
        <v>131</v>
      </c>
      <c r="F3" s="193" t="s">
        <v>130</v>
      </c>
      <c r="G3" s="193" t="s">
        <v>129</v>
      </c>
      <c r="H3" s="193" t="s">
        <v>128</v>
      </c>
      <c r="I3" s="193" t="s">
        <v>127</v>
      </c>
      <c r="J3" s="196" t="s">
        <v>126</v>
      </c>
      <c r="K3" s="197"/>
      <c r="L3" s="193" t="s">
        <v>125</v>
      </c>
      <c r="M3" s="193" t="s">
        <v>124</v>
      </c>
      <c r="N3" s="202" t="s">
        <v>123</v>
      </c>
      <c r="O3" s="198" t="s">
        <v>122</v>
      </c>
      <c r="P3" s="199"/>
      <c r="Q3" s="199"/>
      <c r="R3" s="199"/>
      <c r="S3" s="199"/>
      <c r="T3" s="194" t="s">
        <v>121</v>
      </c>
      <c r="U3" s="194"/>
      <c r="V3" s="194"/>
      <c r="W3" s="194"/>
      <c r="X3" s="194"/>
      <c r="Y3" s="195" t="s">
        <v>401</v>
      </c>
      <c r="Z3" s="195"/>
      <c r="AA3" s="195"/>
      <c r="AB3" s="195"/>
      <c r="AC3" s="195"/>
      <c r="AD3" s="206" t="s">
        <v>569</v>
      </c>
      <c r="AE3" s="206"/>
      <c r="AF3" s="206"/>
      <c r="AG3" s="206"/>
      <c r="AH3" s="206"/>
      <c r="AI3" s="191" t="s">
        <v>683</v>
      </c>
      <c r="AJ3" s="191"/>
      <c r="AK3" s="191"/>
      <c r="AL3" s="191"/>
      <c r="AM3" s="191"/>
      <c r="EI3" s="71" t="s">
        <v>113</v>
      </c>
      <c r="EJ3" s="112" t="s">
        <v>577</v>
      </c>
    </row>
    <row r="4" spans="1:140" s="68" customFormat="1" ht="22.5" x14ac:dyDescent="0.2">
      <c r="A4" s="193"/>
      <c r="B4" s="193"/>
      <c r="C4" s="193"/>
      <c r="D4" s="193"/>
      <c r="E4" s="193"/>
      <c r="F4" s="193"/>
      <c r="G4" s="193"/>
      <c r="H4" s="193"/>
      <c r="I4" s="193"/>
      <c r="J4" s="113" t="s">
        <v>120</v>
      </c>
      <c r="K4" s="113" t="s">
        <v>119</v>
      </c>
      <c r="L4" s="193"/>
      <c r="M4" s="193"/>
      <c r="N4" s="202"/>
      <c r="O4" s="21" t="s">
        <v>118</v>
      </c>
      <c r="P4" s="21" t="s">
        <v>117</v>
      </c>
      <c r="Q4" s="21" t="s">
        <v>116</v>
      </c>
      <c r="R4" s="21" t="s">
        <v>115</v>
      </c>
      <c r="S4" s="21" t="s">
        <v>114</v>
      </c>
      <c r="T4" s="110" t="s">
        <v>118</v>
      </c>
      <c r="U4" s="110" t="s">
        <v>117</v>
      </c>
      <c r="V4" s="110" t="s">
        <v>116</v>
      </c>
      <c r="W4" s="110" t="s">
        <v>115</v>
      </c>
      <c r="X4" s="110" t="s">
        <v>114</v>
      </c>
      <c r="Y4" s="109" t="s">
        <v>118</v>
      </c>
      <c r="Z4" s="109" t="s">
        <v>117</v>
      </c>
      <c r="AA4" s="109" t="s">
        <v>116</v>
      </c>
      <c r="AB4" s="109" t="s">
        <v>115</v>
      </c>
      <c r="AC4" s="109" t="s">
        <v>114</v>
      </c>
      <c r="AD4" s="111" t="s">
        <v>118</v>
      </c>
      <c r="AE4" s="111" t="s">
        <v>117</v>
      </c>
      <c r="AF4" s="111" t="s">
        <v>116</v>
      </c>
      <c r="AG4" s="111" t="s">
        <v>115</v>
      </c>
      <c r="AH4" s="111" t="s">
        <v>114</v>
      </c>
      <c r="AI4" s="126" t="s">
        <v>118</v>
      </c>
      <c r="AJ4" s="177" t="s">
        <v>117</v>
      </c>
      <c r="AK4" s="126" t="s">
        <v>116</v>
      </c>
      <c r="AL4" s="126" t="s">
        <v>115</v>
      </c>
      <c r="AM4" s="137" t="s">
        <v>114</v>
      </c>
    </row>
    <row r="5" spans="1:140" ht="90" x14ac:dyDescent="0.2">
      <c r="A5" s="8" t="s">
        <v>107</v>
      </c>
      <c r="B5" s="1" t="s">
        <v>160</v>
      </c>
      <c r="C5" s="16" t="s">
        <v>106</v>
      </c>
      <c r="D5" s="16">
        <v>7</v>
      </c>
      <c r="E5" s="187" t="s">
        <v>111</v>
      </c>
      <c r="F5" s="60" t="s">
        <v>105</v>
      </c>
      <c r="G5" s="60" t="s">
        <v>110</v>
      </c>
      <c r="H5" s="59" t="s">
        <v>109</v>
      </c>
      <c r="I5" s="6" t="s">
        <v>7</v>
      </c>
      <c r="J5" s="8" t="s">
        <v>102</v>
      </c>
      <c r="K5" s="8" t="s">
        <v>6</v>
      </c>
      <c r="L5" s="4">
        <v>42309</v>
      </c>
      <c r="M5" s="4">
        <v>42369</v>
      </c>
      <c r="N5" s="86" t="s">
        <v>577</v>
      </c>
      <c r="O5" s="4">
        <v>43203</v>
      </c>
      <c r="P5" s="64" t="s">
        <v>267</v>
      </c>
      <c r="Q5" s="3">
        <v>0.3</v>
      </c>
      <c r="R5" s="14" t="s">
        <v>61</v>
      </c>
      <c r="S5" s="83" t="s">
        <v>443</v>
      </c>
      <c r="T5" s="4">
        <v>43293</v>
      </c>
      <c r="U5" s="59" t="s">
        <v>108</v>
      </c>
      <c r="V5" s="2">
        <v>0.3</v>
      </c>
      <c r="W5" s="14" t="s">
        <v>61</v>
      </c>
      <c r="X5" s="64" t="s">
        <v>268</v>
      </c>
      <c r="Y5" s="84">
        <v>43375</v>
      </c>
      <c r="Z5" s="100" t="s">
        <v>452</v>
      </c>
      <c r="AA5" s="85">
        <v>0.3</v>
      </c>
      <c r="AB5" s="14" t="s">
        <v>61</v>
      </c>
      <c r="AC5" s="12" t="s">
        <v>545</v>
      </c>
      <c r="AD5" s="117">
        <v>43479</v>
      </c>
      <c r="AE5" s="120" t="s">
        <v>643</v>
      </c>
      <c r="AF5" s="118">
        <v>0.3</v>
      </c>
      <c r="AG5" s="114" t="s">
        <v>644</v>
      </c>
      <c r="AH5" s="115" t="s">
        <v>645</v>
      </c>
      <c r="AI5" s="117">
        <v>43563</v>
      </c>
      <c r="AJ5" s="168" t="s">
        <v>768</v>
      </c>
      <c r="AK5" s="118">
        <v>0</v>
      </c>
      <c r="AL5" s="16" t="s">
        <v>765</v>
      </c>
      <c r="AM5" s="115" t="s">
        <v>769</v>
      </c>
    </row>
    <row r="6" spans="1:140" ht="69" customHeight="1" x14ac:dyDescent="0.2">
      <c r="A6" s="8" t="s">
        <v>107</v>
      </c>
      <c r="B6" s="1" t="s">
        <v>160</v>
      </c>
      <c r="C6" s="16" t="s">
        <v>106</v>
      </c>
      <c r="D6" s="16">
        <v>7</v>
      </c>
      <c r="E6" s="187"/>
      <c r="F6" s="60" t="s">
        <v>105</v>
      </c>
      <c r="G6" s="60" t="s">
        <v>104</v>
      </c>
      <c r="H6" s="59" t="s">
        <v>103</v>
      </c>
      <c r="I6" s="6" t="s">
        <v>1</v>
      </c>
      <c r="J6" s="8" t="s">
        <v>102</v>
      </c>
      <c r="K6" s="8" t="s">
        <v>6</v>
      </c>
      <c r="L6" s="4">
        <v>42309</v>
      </c>
      <c r="M6" s="4">
        <v>42369</v>
      </c>
      <c r="N6" s="86" t="s">
        <v>577</v>
      </c>
      <c r="O6" s="4">
        <v>43203</v>
      </c>
      <c r="P6" s="60" t="s">
        <v>269</v>
      </c>
      <c r="Q6" s="3">
        <v>0.3</v>
      </c>
      <c r="R6" s="14" t="s">
        <v>61</v>
      </c>
      <c r="S6" s="83" t="s">
        <v>443</v>
      </c>
      <c r="T6" s="4">
        <v>43293</v>
      </c>
      <c r="U6" s="60" t="s">
        <v>269</v>
      </c>
      <c r="V6" s="2">
        <v>0.3</v>
      </c>
      <c r="W6" s="14" t="s">
        <v>61</v>
      </c>
      <c r="X6" s="64" t="s">
        <v>268</v>
      </c>
      <c r="Y6" s="84">
        <v>43375</v>
      </c>
      <c r="Z6" s="100" t="s">
        <v>453</v>
      </c>
      <c r="AA6" s="85">
        <v>0.3</v>
      </c>
      <c r="AB6" s="14" t="s">
        <v>61</v>
      </c>
      <c r="AC6" s="12" t="s">
        <v>268</v>
      </c>
      <c r="AD6" s="117">
        <v>43479</v>
      </c>
      <c r="AE6" s="120" t="s">
        <v>646</v>
      </c>
      <c r="AF6" s="118">
        <v>0.3</v>
      </c>
      <c r="AG6" s="114" t="s">
        <v>644</v>
      </c>
      <c r="AH6" s="115" t="s">
        <v>647</v>
      </c>
      <c r="AI6" s="117">
        <v>43563</v>
      </c>
      <c r="AJ6" s="167" t="s">
        <v>770</v>
      </c>
      <c r="AK6" s="118">
        <v>0</v>
      </c>
      <c r="AL6" s="16" t="s">
        <v>765</v>
      </c>
      <c r="AM6" s="18" t="s">
        <v>769</v>
      </c>
    </row>
    <row r="7" spans="1:140" ht="114.75" customHeight="1" x14ac:dyDescent="0.2">
      <c r="A7" s="8" t="s">
        <v>85</v>
      </c>
      <c r="B7" s="1" t="s">
        <v>160</v>
      </c>
      <c r="C7" s="16" t="s">
        <v>84</v>
      </c>
      <c r="D7" s="16">
        <v>1</v>
      </c>
      <c r="E7" s="94" t="s">
        <v>97</v>
      </c>
      <c r="F7" s="60" t="s">
        <v>96</v>
      </c>
      <c r="G7" s="60" t="s">
        <v>95</v>
      </c>
      <c r="H7" s="59" t="s">
        <v>94</v>
      </c>
      <c r="I7" s="6" t="s">
        <v>7</v>
      </c>
      <c r="J7" s="8" t="s">
        <v>93</v>
      </c>
      <c r="K7" s="8" t="s">
        <v>92</v>
      </c>
      <c r="L7" s="4">
        <v>42887</v>
      </c>
      <c r="M7" s="4">
        <v>43312</v>
      </c>
      <c r="N7" s="86" t="s">
        <v>577</v>
      </c>
      <c r="O7" s="4">
        <v>43203</v>
      </c>
      <c r="P7" s="60" t="s">
        <v>270</v>
      </c>
      <c r="Q7" s="3">
        <v>0</v>
      </c>
      <c r="R7" s="14" t="s">
        <v>61</v>
      </c>
      <c r="S7" s="83" t="s">
        <v>443</v>
      </c>
      <c r="T7" s="4">
        <v>43293</v>
      </c>
      <c r="U7" s="59" t="s">
        <v>271</v>
      </c>
      <c r="V7" s="2">
        <v>0</v>
      </c>
      <c r="W7" s="14" t="s">
        <v>61</v>
      </c>
      <c r="X7" s="64" t="s">
        <v>408</v>
      </c>
      <c r="Y7" s="84">
        <v>43375</v>
      </c>
      <c r="Z7" s="100" t="s">
        <v>454</v>
      </c>
      <c r="AA7" s="85">
        <v>0</v>
      </c>
      <c r="AB7" s="14" t="s">
        <v>61</v>
      </c>
      <c r="AC7" s="12" t="s">
        <v>455</v>
      </c>
      <c r="AD7" s="117">
        <v>43479</v>
      </c>
      <c r="AE7" s="120" t="s">
        <v>648</v>
      </c>
      <c r="AF7" s="118">
        <v>0</v>
      </c>
      <c r="AG7" s="114" t="s">
        <v>644</v>
      </c>
      <c r="AH7" s="115" t="s">
        <v>649</v>
      </c>
      <c r="AI7" s="117">
        <v>43563</v>
      </c>
      <c r="AJ7" s="6" t="s">
        <v>771</v>
      </c>
      <c r="AK7" s="118">
        <v>0</v>
      </c>
      <c r="AL7" s="16" t="s">
        <v>765</v>
      </c>
      <c r="AM7" s="167" t="s">
        <v>772</v>
      </c>
    </row>
    <row r="8" spans="1:140" ht="93" customHeight="1" x14ac:dyDescent="0.2">
      <c r="A8" s="8" t="s">
        <v>85</v>
      </c>
      <c r="B8" s="1" t="s">
        <v>160</v>
      </c>
      <c r="C8" s="16" t="s">
        <v>84</v>
      </c>
      <c r="D8" s="16">
        <v>2</v>
      </c>
      <c r="E8" s="91" t="s">
        <v>91</v>
      </c>
      <c r="F8" s="60" t="s">
        <v>90</v>
      </c>
      <c r="G8" s="60" t="s">
        <v>89</v>
      </c>
      <c r="H8" s="59" t="s">
        <v>88</v>
      </c>
      <c r="I8" s="6" t="s">
        <v>7</v>
      </c>
      <c r="J8" s="8" t="s">
        <v>87</v>
      </c>
      <c r="K8" s="8" t="s">
        <v>66</v>
      </c>
      <c r="L8" s="4">
        <v>42795</v>
      </c>
      <c r="M8" s="4">
        <v>43039</v>
      </c>
      <c r="N8" s="86" t="s">
        <v>577</v>
      </c>
      <c r="O8" s="4">
        <v>43203</v>
      </c>
      <c r="P8" s="60" t="s">
        <v>86</v>
      </c>
      <c r="Q8" s="3">
        <v>0</v>
      </c>
      <c r="R8" s="14" t="s">
        <v>61</v>
      </c>
      <c r="S8" s="83" t="s">
        <v>443</v>
      </c>
      <c r="T8" s="4">
        <v>43293</v>
      </c>
      <c r="U8" s="59" t="s">
        <v>409</v>
      </c>
      <c r="V8" s="2">
        <v>0</v>
      </c>
      <c r="W8" s="14" t="s">
        <v>61</v>
      </c>
      <c r="X8" s="64" t="s">
        <v>410</v>
      </c>
      <c r="Y8" s="84">
        <v>43375</v>
      </c>
      <c r="Z8" s="100" t="s">
        <v>456</v>
      </c>
      <c r="AA8" s="85">
        <v>0</v>
      </c>
      <c r="AB8" s="14" t="s">
        <v>61</v>
      </c>
      <c r="AC8" s="12" t="s">
        <v>457</v>
      </c>
      <c r="AD8" s="117">
        <v>43479</v>
      </c>
      <c r="AE8" s="120" t="s">
        <v>650</v>
      </c>
      <c r="AF8" s="118">
        <v>0</v>
      </c>
      <c r="AG8" s="114" t="s">
        <v>644</v>
      </c>
      <c r="AH8" s="120" t="s">
        <v>651</v>
      </c>
      <c r="AI8" s="117">
        <v>43563</v>
      </c>
      <c r="AJ8" s="166" t="s">
        <v>773</v>
      </c>
      <c r="AK8" s="118">
        <v>0</v>
      </c>
      <c r="AL8" s="16" t="s">
        <v>765</v>
      </c>
      <c r="AM8" s="166" t="s">
        <v>774</v>
      </c>
    </row>
    <row r="9" spans="1:140" ht="135.75" customHeight="1" x14ac:dyDescent="0.2">
      <c r="A9" s="8" t="s">
        <v>85</v>
      </c>
      <c r="B9" s="1" t="s">
        <v>160</v>
      </c>
      <c r="C9" s="16" t="s">
        <v>84</v>
      </c>
      <c r="D9" s="16">
        <v>3</v>
      </c>
      <c r="E9" s="94" t="s">
        <v>83</v>
      </c>
      <c r="F9" s="60" t="s">
        <v>82</v>
      </c>
      <c r="G9" s="60" t="s">
        <v>81</v>
      </c>
      <c r="H9" s="59" t="s">
        <v>80</v>
      </c>
      <c r="I9" s="6" t="s">
        <v>7</v>
      </c>
      <c r="J9" s="8" t="s">
        <v>79</v>
      </c>
      <c r="K9" s="8" t="s">
        <v>78</v>
      </c>
      <c r="L9" s="4">
        <v>42423</v>
      </c>
      <c r="M9" s="4">
        <v>42916</v>
      </c>
      <c r="N9" s="86" t="s">
        <v>577</v>
      </c>
      <c r="O9" s="4">
        <v>43203</v>
      </c>
      <c r="P9" s="60" t="s">
        <v>77</v>
      </c>
      <c r="Q9" s="3">
        <v>0</v>
      </c>
      <c r="R9" s="14" t="s">
        <v>61</v>
      </c>
      <c r="S9" s="83" t="s">
        <v>443</v>
      </c>
      <c r="T9" s="4">
        <v>43293</v>
      </c>
      <c r="U9" s="59" t="s">
        <v>76</v>
      </c>
      <c r="V9" s="2">
        <v>0</v>
      </c>
      <c r="W9" s="14" t="s">
        <v>61</v>
      </c>
      <c r="X9" s="64" t="s">
        <v>272</v>
      </c>
      <c r="Y9" s="84">
        <v>43375</v>
      </c>
      <c r="Z9" s="100" t="s">
        <v>458</v>
      </c>
      <c r="AA9" s="85">
        <v>0.3</v>
      </c>
      <c r="AB9" s="14" t="s">
        <v>61</v>
      </c>
      <c r="AC9" s="12" t="s">
        <v>272</v>
      </c>
      <c r="AD9" s="117">
        <v>43479</v>
      </c>
      <c r="AE9" s="120" t="s">
        <v>652</v>
      </c>
      <c r="AF9" s="118">
        <v>0.3</v>
      </c>
      <c r="AG9" s="114" t="s">
        <v>644</v>
      </c>
      <c r="AH9" s="120" t="s">
        <v>653</v>
      </c>
      <c r="AI9" s="117">
        <v>43563</v>
      </c>
      <c r="AJ9" s="6" t="s">
        <v>775</v>
      </c>
      <c r="AK9" s="118">
        <v>0</v>
      </c>
      <c r="AL9" s="16" t="s">
        <v>765</v>
      </c>
      <c r="AM9" s="166" t="s">
        <v>776</v>
      </c>
    </row>
    <row r="10" spans="1:140" ht="191.25" x14ac:dyDescent="0.2">
      <c r="A10" s="8" t="s">
        <v>65</v>
      </c>
      <c r="B10" s="8" t="s">
        <v>64</v>
      </c>
      <c r="C10" s="16" t="s">
        <v>2</v>
      </c>
      <c r="D10" s="16">
        <v>1</v>
      </c>
      <c r="E10" s="209" t="s">
        <v>74</v>
      </c>
      <c r="F10" s="60" t="s">
        <v>73</v>
      </c>
      <c r="G10" s="60" t="s">
        <v>72</v>
      </c>
      <c r="H10" s="59" t="s">
        <v>68</v>
      </c>
      <c r="I10" s="6" t="s">
        <v>7</v>
      </c>
      <c r="J10" s="8" t="s">
        <v>71</v>
      </c>
      <c r="K10" s="8" t="s">
        <v>6</v>
      </c>
      <c r="L10" s="4">
        <v>42853</v>
      </c>
      <c r="M10" s="4">
        <v>43630</v>
      </c>
      <c r="N10" s="86" t="s">
        <v>576</v>
      </c>
      <c r="O10" s="4">
        <v>43190</v>
      </c>
      <c r="P10" s="60" t="s">
        <v>273</v>
      </c>
      <c r="Q10" s="3">
        <v>0</v>
      </c>
      <c r="R10" s="14" t="s">
        <v>63</v>
      </c>
      <c r="S10" s="83" t="s">
        <v>443</v>
      </c>
      <c r="T10" s="4">
        <v>43292</v>
      </c>
      <c r="U10" s="64" t="s">
        <v>274</v>
      </c>
      <c r="V10" s="17">
        <v>0.3</v>
      </c>
      <c r="W10" s="6" t="s">
        <v>59</v>
      </c>
      <c r="X10" s="64" t="s">
        <v>275</v>
      </c>
      <c r="Y10" s="4">
        <v>43370</v>
      </c>
      <c r="Z10" s="102" t="s">
        <v>497</v>
      </c>
      <c r="AA10" s="17">
        <v>0.5</v>
      </c>
      <c r="AB10" s="6" t="s">
        <v>63</v>
      </c>
      <c r="AC10" s="102" t="s">
        <v>498</v>
      </c>
      <c r="AD10" s="117">
        <v>43476</v>
      </c>
      <c r="AE10" s="120" t="s">
        <v>581</v>
      </c>
      <c r="AF10" s="118">
        <v>0</v>
      </c>
      <c r="AG10" s="114" t="s">
        <v>63</v>
      </c>
      <c r="AH10" s="115" t="s">
        <v>582</v>
      </c>
      <c r="AI10" s="117" t="s">
        <v>758</v>
      </c>
      <c r="AJ10" s="135" t="s">
        <v>759</v>
      </c>
      <c r="AK10" s="118" t="s">
        <v>2</v>
      </c>
      <c r="AL10" s="16" t="s">
        <v>48</v>
      </c>
      <c r="AM10" s="115" t="s">
        <v>47</v>
      </c>
    </row>
    <row r="11" spans="1:140" ht="191.25" x14ac:dyDescent="0.2">
      <c r="A11" s="8" t="s">
        <v>65</v>
      </c>
      <c r="B11" s="8" t="s">
        <v>64</v>
      </c>
      <c r="C11" s="16" t="s">
        <v>2</v>
      </c>
      <c r="D11" s="16">
        <v>1</v>
      </c>
      <c r="E11" s="209"/>
      <c r="F11" s="60" t="s">
        <v>70</v>
      </c>
      <c r="G11" s="60" t="s">
        <v>69</v>
      </c>
      <c r="H11" s="59" t="s">
        <v>68</v>
      </c>
      <c r="I11" s="6" t="s">
        <v>7</v>
      </c>
      <c r="J11" s="8" t="s">
        <v>67</v>
      </c>
      <c r="K11" s="8" t="s">
        <v>6</v>
      </c>
      <c r="L11" s="4">
        <v>42853</v>
      </c>
      <c r="M11" s="4">
        <v>43630</v>
      </c>
      <c r="N11" s="86" t="s">
        <v>576</v>
      </c>
      <c r="O11" s="4">
        <v>43201</v>
      </c>
      <c r="P11" s="60" t="s">
        <v>273</v>
      </c>
      <c r="Q11" s="3">
        <v>0</v>
      </c>
      <c r="R11" s="14" t="s">
        <v>63</v>
      </c>
      <c r="S11" s="83" t="s">
        <v>443</v>
      </c>
      <c r="T11" s="4">
        <v>43292</v>
      </c>
      <c r="U11" s="64" t="s">
        <v>274</v>
      </c>
      <c r="V11" s="17">
        <v>0.3</v>
      </c>
      <c r="W11" s="6" t="s">
        <v>59</v>
      </c>
      <c r="X11" s="64" t="s">
        <v>411</v>
      </c>
      <c r="Y11" s="4">
        <v>43370</v>
      </c>
      <c r="Z11" s="102" t="s">
        <v>497</v>
      </c>
      <c r="AA11" s="17">
        <v>0.5</v>
      </c>
      <c r="AB11" s="6" t="s">
        <v>63</v>
      </c>
      <c r="AC11" s="102" t="s">
        <v>498</v>
      </c>
      <c r="AD11" s="117">
        <v>43476</v>
      </c>
      <c r="AE11" s="120" t="s">
        <v>581</v>
      </c>
      <c r="AF11" s="118">
        <v>0</v>
      </c>
      <c r="AG11" s="114" t="s">
        <v>63</v>
      </c>
      <c r="AH11" s="115" t="s">
        <v>582</v>
      </c>
      <c r="AI11" s="117" t="s">
        <v>758</v>
      </c>
      <c r="AJ11" s="135" t="s">
        <v>759</v>
      </c>
      <c r="AK11" s="118" t="s">
        <v>2</v>
      </c>
      <c r="AL11" s="16" t="s">
        <v>48</v>
      </c>
      <c r="AM11" s="115" t="s">
        <v>47</v>
      </c>
    </row>
    <row r="12" spans="1:140" ht="146.25" x14ac:dyDescent="0.2">
      <c r="A12" s="8" t="s">
        <v>55</v>
      </c>
      <c r="B12" s="8" t="s">
        <v>54</v>
      </c>
      <c r="C12" s="16" t="s">
        <v>2</v>
      </c>
      <c r="D12" s="16">
        <v>2</v>
      </c>
      <c r="E12" s="192" t="s">
        <v>58</v>
      </c>
      <c r="F12" s="60" t="s">
        <v>53</v>
      </c>
      <c r="G12" s="116" t="s">
        <v>604</v>
      </c>
      <c r="H12" s="59" t="s">
        <v>57</v>
      </c>
      <c r="I12" s="6" t="s">
        <v>1</v>
      </c>
      <c r="J12" s="8" t="s">
        <v>50</v>
      </c>
      <c r="K12" s="8" t="s">
        <v>50</v>
      </c>
      <c r="L12" s="4">
        <v>43009</v>
      </c>
      <c r="M12" s="117">
        <v>43630</v>
      </c>
      <c r="N12" s="79" t="s">
        <v>576</v>
      </c>
      <c r="O12" s="4">
        <v>43196</v>
      </c>
      <c r="P12" s="60" t="s">
        <v>56</v>
      </c>
      <c r="Q12" s="15">
        <v>0.5</v>
      </c>
      <c r="R12" s="14" t="s">
        <v>48</v>
      </c>
      <c r="S12" s="83" t="s">
        <v>443</v>
      </c>
      <c r="T12" s="4">
        <v>43312</v>
      </c>
      <c r="U12" s="59" t="s">
        <v>412</v>
      </c>
      <c r="V12" s="2">
        <v>0.5</v>
      </c>
      <c r="W12" s="14" t="s">
        <v>48</v>
      </c>
      <c r="X12" s="64" t="s">
        <v>47</v>
      </c>
      <c r="Y12" s="4">
        <v>43411</v>
      </c>
      <c r="Z12" s="100" t="s">
        <v>548</v>
      </c>
      <c r="AA12" s="2">
        <v>0</v>
      </c>
      <c r="AB12" s="14" t="s">
        <v>356</v>
      </c>
      <c r="AC12" s="102" t="s">
        <v>465</v>
      </c>
      <c r="AD12" s="117">
        <v>43480</v>
      </c>
      <c r="AE12" s="120" t="s">
        <v>603</v>
      </c>
      <c r="AF12" s="118" t="s">
        <v>2</v>
      </c>
      <c r="AG12" s="114" t="s">
        <v>48</v>
      </c>
      <c r="AH12" s="125" t="s">
        <v>588</v>
      </c>
      <c r="AI12" s="117" t="s">
        <v>760</v>
      </c>
      <c r="AJ12" s="135" t="s">
        <v>759</v>
      </c>
      <c r="AK12" s="118" t="s">
        <v>2</v>
      </c>
      <c r="AL12" s="16" t="s">
        <v>48</v>
      </c>
      <c r="AM12" s="115" t="s">
        <v>761</v>
      </c>
    </row>
    <row r="13" spans="1:140" ht="135" x14ac:dyDescent="0.2">
      <c r="A13" s="8" t="s">
        <v>55</v>
      </c>
      <c r="B13" s="8" t="s">
        <v>54</v>
      </c>
      <c r="C13" s="16" t="s">
        <v>2</v>
      </c>
      <c r="D13" s="16">
        <v>2</v>
      </c>
      <c r="E13" s="192"/>
      <c r="F13" s="60" t="s">
        <v>53</v>
      </c>
      <c r="G13" s="60" t="s">
        <v>52</v>
      </c>
      <c r="H13" s="59" t="s">
        <v>51</v>
      </c>
      <c r="I13" s="6" t="s">
        <v>7</v>
      </c>
      <c r="J13" s="8" t="s">
        <v>50</v>
      </c>
      <c r="K13" s="8" t="s">
        <v>50</v>
      </c>
      <c r="L13" s="4">
        <v>43009</v>
      </c>
      <c r="M13" s="117">
        <v>43630</v>
      </c>
      <c r="N13" s="79" t="s">
        <v>576</v>
      </c>
      <c r="O13" s="4">
        <v>43196</v>
      </c>
      <c r="P13" s="60" t="s">
        <v>49</v>
      </c>
      <c r="Q13" s="15">
        <v>0.5</v>
      </c>
      <c r="R13" s="14" t="s">
        <v>48</v>
      </c>
      <c r="S13" s="83" t="s">
        <v>443</v>
      </c>
      <c r="T13" s="4">
        <v>43312</v>
      </c>
      <c r="U13" s="59" t="s">
        <v>413</v>
      </c>
      <c r="V13" s="2">
        <v>0.5</v>
      </c>
      <c r="W13" s="14" t="s">
        <v>48</v>
      </c>
      <c r="X13" s="64" t="s">
        <v>47</v>
      </c>
      <c r="Y13" s="4">
        <v>43411</v>
      </c>
      <c r="Z13" s="100" t="s">
        <v>548</v>
      </c>
      <c r="AA13" s="2">
        <v>0</v>
      </c>
      <c r="AB13" s="14" t="s">
        <v>356</v>
      </c>
      <c r="AC13" s="102" t="s">
        <v>465</v>
      </c>
      <c r="AD13" s="117">
        <v>43480</v>
      </c>
      <c r="AE13" s="120" t="s">
        <v>603</v>
      </c>
      <c r="AF13" s="118" t="s">
        <v>2</v>
      </c>
      <c r="AG13" s="114" t="s">
        <v>48</v>
      </c>
      <c r="AH13" s="125" t="s">
        <v>588</v>
      </c>
      <c r="AI13" s="117" t="s">
        <v>760</v>
      </c>
      <c r="AJ13" s="135" t="s">
        <v>759</v>
      </c>
      <c r="AK13" s="118" t="s">
        <v>2</v>
      </c>
      <c r="AL13" s="16" t="s">
        <v>48</v>
      </c>
      <c r="AM13" s="115" t="s">
        <v>761</v>
      </c>
    </row>
    <row r="14" spans="1:140" ht="292.5" x14ac:dyDescent="0.2">
      <c r="A14" s="8" t="s">
        <v>10</v>
      </c>
      <c r="B14" s="8" t="s">
        <v>9</v>
      </c>
      <c r="C14" s="16" t="s">
        <v>2</v>
      </c>
      <c r="D14" s="8">
        <v>2</v>
      </c>
      <c r="E14" s="192" t="s">
        <v>340</v>
      </c>
      <c r="F14" s="59" t="s">
        <v>45</v>
      </c>
      <c r="G14" s="7" t="s">
        <v>44</v>
      </c>
      <c r="H14" s="67">
        <v>1</v>
      </c>
      <c r="I14" s="6" t="s">
        <v>1</v>
      </c>
      <c r="J14" s="5" t="s">
        <v>250</v>
      </c>
      <c r="K14" s="5" t="s">
        <v>43</v>
      </c>
      <c r="L14" s="4">
        <v>43191</v>
      </c>
      <c r="M14" s="4">
        <v>43646</v>
      </c>
      <c r="N14" s="79" t="s">
        <v>576</v>
      </c>
      <c r="O14" s="4">
        <v>43194</v>
      </c>
      <c r="P14" s="10" t="s">
        <v>42</v>
      </c>
      <c r="Q14" s="9">
        <v>0</v>
      </c>
      <c r="R14" s="8" t="s">
        <v>5</v>
      </c>
      <c r="S14" s="10" t="s">
        <v>34</v>
      </c>
      <c r="T14" s="4">
        <v>43284</v>
      </c>
      <c r="U14" s="59" t="s">
        <v>41</v>
      </c>
      <c r="V14" s="2">
        <v>1</v>
      </c>
      <c r="W14" s="8" t="s">
        <v>5</v>
      </c>
      <c r="X14" s="64" t="s">
        <v>40</v>
      </c>
      <c r="Y14" s="4">
        <v>43376</v>
      </c>
      <c r="Z14" s="100" t="s">
        <v>437</v>
      </c>
      <c r="AA14" s="2">
        <v>1</v>
      </c>
      <c r="AB14" s="8" t="s">
        <v>5</v>
      </c>
      <c r="AC14" s="102" t="s">
        <v>438</v>
      </c>
      <c r="AD14" s="117">
        <v>43473</v>
      </c>
      <c r="AE14" s="120" t="s">
        <v>669</v>
      </c>
      <c r="AF14" s="118">
        <v>1</v>
      </c>
      <c r="AG14" s="114" t="s">
        <v>5</v>
      </c>
      <c r="AH14" s="115" t="s">
        <v>11</v>
      </c>
      <c r="AI14" s="117">
        <v>43557</v>
      </c>
      <c r="AJ14" s="135" t="s">
        <v>747</v>
      </c>
      <c r="AK14" s="118">
        <v>1</v>
      </c>
      <c r="AL14" s="16" t="s">
        <v>5</v>
      </c>
      <c r="AM14" s="115" t="s">
        <v>738</v>
      </c>
    </row>
    <row r="15" spans="1:140" ht="273" customHeight="1" x14ac:dyDescent="0.2">
      <c r="A15" s="8" t="s">
        <v>10</v>
      </c>
      <c r="B15" s="8" t="s">
        <v>9</v>
      </c>
      <c r="C15" s="16" t="s">
        <v>2</v>
      </c>
      <c r="D15" s="13">
        <v>2</v>
      </c>
      <c r="E15" s="192"/>
      <c r="F15" s="59" t="s">
        <v>276</v>
      </c>
      <c r="G15" s="7" t="s">
        <v>39</v>
      </c>
      <c r="H15" s="67">
        <v>1</v>
      </c>
      <c r="I15" s="6" t="s">
        <v>1</v>
      </c>
      <c r="J15" s="5" t="s">
        <v>250</v>
      </c>
      <c r="K15" s="5" t="s">
        <v>6</v>
      </c>
      <c r="L15" s="4">
        <v>43497</v>
      </c>
      <c r="M15" s="4">
        <v>43677</v>
      </c>
      <c r="N15" s="79" t="s">
        <v>576</v>
      </c>
      <c r="O15" s="4">
        <v>43194</v>
      </c>
      <c r="P15" s="10" t="s">
        <v>38</v>
      </c>
      <c r="Q15" s="9">
        <v>0</v>
      </c>
      <c r="R15" s="8" t="s">
        <v>5</v>
      </c>
      <c r="S15" s="10" t="s">
        <v>34</v>
      </c>
      <c r="T15" s="4">
        <v>43284</v>
      </c>
      <c r="U15" s="59" t="s">
        <v>37</v>
      </c>
      <c r="V15" s="2">
        <v>0</v>
      </c>
      <c r="W15" s="8" t="s">
        <v>5</v>
      </c>
      <c r="X15" s="64" t="s">
        <v>32</v>
      </c>
      <c r="Y15" s="4">
        <v>43376</v>
      </c>
      <c r="Z15" s="100" t="s">
        <v>37</v>
      </c>
      <c r="AA15" s="2">
        <v>0</v>
      </c>
      <c r="AB15" s="8" t="s">
        <v>5</v>
      </c>
      <c r="AC15" s="102" t="s">
        <v>439</v>
      </c>
      <c r="AD15" s="117">
        <v>43473</v>
      </c>
      <c r="AE15" s="120" t="s">
        <v>670</v>
      </c>
      <c r="AF15" s="118">
        <v>0</v>
      </c>
      <c r="AG15" s="114" t="s">
        <v>5</v>
      </c>
      <c r="AH15" s="115" t="s">
        <v>439</v>
      </c>
      <c r="AI15" s="117">
        <v>43557</v>
      </c>
      <c r="AJ15" s="135" t="s">
        <v>748</v>
      </c>
      <c r="AK15" s="118">
        <v>0</v>
      </c>
      <c r="AL15" s="16" t="s">
        <v>5</v>
      </c>
      <c r="AM15" s="115" t="s">
        <v>739</v>
      </c>
    </row>
    <row r="16" spans="1:140" ht="45" x14ac:dyDescent="0.2">
      <c r="A16" s="8" t="s">
        <v>10</v>
      </c>
      <c r="B16" s="8" t="s">
        <v>9</v>
      </c>
      <c r="C16" s="16" t="s">
        <v>2</v>
      </c>
      <c r="D16" s="13">
        <v>2</v>
      </c>
      <c r="E16" s="192"/>
      <c r="F16" s="59" t="s">
        <v>276</v>
      </c>
      <c r="G16" s="7" t="s">
        <v>36</v>
      </c>
      <c r="H16" s="67">
        <v>1</v>
      </c>
      <c r="I16" s="6" t="s">
        <v>1</v>
      </c>
      <c r="J16" s="5" t="s">
        <v>250</v>
      </c>
      <c r="K16" s="5" t="s">
        <v>6</v>
      </c>
      <c r="L16" s="4">
        <v>43556</v>
      </c>
      <c r="M16" s="4">
        <v>43738</v>
      </c>
      <c r="N16" s="79" t="s">
        <v>576</v>
      </c>
      <c r="O16" s="4">
        <v>43194</v>
      </c>
      <c r="P16" s="10" t="s">
        <v>35</v>
      </c>
      <c r="Q16" s="9">
        <v>0</v>
      </c>
      <c r="R16" s="8" t="s">
        <v>5</v>
      </c>
      <c r="S16" s="10" t="s">
        <v>34</v>
      </c>
      <c r="T16" s="4">
        <v>43284</v>
      </c>
      <c r="U16" s="59" t="s">
        <v>33</v>
      </c>
      <c r="V16" s="2">
        <v>0</v>
      </c>
      <c r="W16" s="8" t="s">
        <v>5</v>
      </c>
      <c r="X16" s="64" t="s">
        <v>32</v>
      </c>
      <c r="Y16" s="4">
        <v>43376</v>
      </c>
      <c r="Z16" s="100" t="s">
        <v>33</v>
      </c>
      <c r="AA16" s="2">
        <v>0</v>
      </c>
      <c r="AB16" s="8" t="s">
        <v>5</v>
      </c>
      <c r="AC16" s="102" t="s">
        <v>439</v>
      </c>
      <c r="AD16" s="117">
        <v>43473</v>
      </c>
      <c r="AE16" s="120" t="s">
        <v>671</v>
      </c>
      <c r="AF16" s="118">
        <v>0</v>
      </c>
      <c r="AG16" s="114" t="s">
        <v>5</v>
      </c>
      <c r="AH16" s="115" t="s">
        <v>439</v>
      </c>
      <c r="AI16" s="117">
        <v>43557</v>
      </c>
      <c r="AJ16" s="135" t="s">
        <v>749</v>
      </c>
      <c r="AK16" s="118">
        <v>0</v>
      </c>
      <c r="AL16" s="16" t="s">
        <v>5</v>
      </c>
      <c r="AM16" s="115" t="s">
        <v>439</v>
      </c>
    </row>
    <row r="17" spans="1:39" ht="233.25" customHeight="1" x14ac:dyDescent="0.2">
      <c r="A17" s="8" t="s">
        <v>10</v>
      </c>
      <c r="B17" s="8" t="s">
        <v>9</v>
      </c>
      <c r="C17" s="16" t="s">
        <v>2</v>
      </c>
      <c r="D17" s="13">
        <v>3</v>
      </c>
      <c r="E17" s="192" t="s">
        <v>351</v>
      </c>
      <c r="F17" s="59" t="s">
        <v>29</v>
      </c>
      <c r="G17" s="7" t="s">
        <v>31</v>
      </c>
      <c r="H17" s="67">
        <v>1</v>
      </c>
      <c r="I17" s="6" t="s">
        <v>7</v>
      </c>
      <c r="J17" s="5" t="s">
        <v>30</v>
      </c>
      <c r="K17" s="5" t="s">
        <v>6</v>
      </c>
      <c r="L17" s="4">
        <v>43101</v>
      </c>
      <c r="M17" s="4">
        <v>43630</v>
      </c>
      <c r="N17" s="79" t="s">
        <v>576</v>
      </c>
      <c r="O17" s="4">
        <v>43194</v>
      </c>
      <c r="P17" s="10" t="s">
        <v>24</v>
      </c>
      <c r="Q17" s="9">
        <v>0</v>
      </c>
      <c r="R17" s="8" t="s">
        <v>5</v>
      </c>
      <c r="S17" s="83" t="s">
        <v>443</v>
      </c>
      <c r="T17" s="4">
        <v>43284</v>
      </c>
      <c r="U17" s="59" t="s">
        <v>23</v>
      </c>
      <c r="V17" s="2">
        <v>0</v>
      </c>
      <c r="W17" s="8" t="s">
        <v>5</v>
      </c>
      <c r="X17" s="64" t="s">
        <v>22</v>
      </c>
      <c r="Y17" s="4">
        <v>43376</v>
      </c>
      <c r="Z17" s="100" t="s">
        <v>440</v>
      </c>
      <c r="AA17" s="2">
        <v>0</v>
      </c>
      <c r="AB17" s="8" t="s">
        <v>5</v>
      </c>
      <c r="AC17" s="102" t="s">
        <v>22</v>
      </c>
      <c r="AD17" s="117">
        <v>43473</v>
      </c>
      <c r="AE17" s="120" t="s">
        <v>672</v>
      </c>
      <c r="AF17" s="118">
        <v>0</v>
      </c>
      <c r="AG17" s="114" t="s">
        <v>5</v>
      </c>
      <c r="AH17" s="115" t="s">
        <v>673</v>
      </c>
      <c r="AI17" s="117">
        <v>43557</v>
      </c>
      <c r="AJ17" s="135" t="s">
        <v>754</v>
      </c>
      <c r="AK17" s="118">
        <v>0</v>
      </c>
      <c r="AL17" s="16" t="s">
        <v>5</v>
      </c>
      <c r="AM17" s="115" t="s">
        <v>740</v>
      </c>
    </row>
    <row r="18" spans="1:39" ht="239.25" customHeight="1" x14ac:dyDescent="0.2">
      <c r="A18" s="8" t="s">
        <v>10</v>
      </c>
      <c r="B18" s="8" t="s">
        <v>9</v>
      </c>
      <c r="C18" s="16" t="s">
        <v>2</v>
      </c>
      <c r="D18" s="13">
        <v>3</v>
      </c>
      <c r="E18" s="192"/>
      <c r="F18" s="59" t="s">
        <v>8</v>
      </c>
      <c r="G18" s="7" t="s">
        <v>28</v>
      </c>
      <c r="H18" s="67">
        <v>1</v>
      </c>
      <c r="I18" s="6" t="s">
        <v>1</v>
      </c>
      <c r="J18" s="5" t="s">
        <v>277</v>
      </c>
      <c r="K18" s="5" t="s">
        <v>6</v>
      </c>
      <c r="L18" s="4">
        <v>43160</v>
      </c>
      <c r="M18" s="4">
        <v>43630</v>
      </c>
      <c r="N18" s="79" t="s">
        <v>576</v>
      </c>
      <c r="O18" s="4">
        <v>43194</v>
      </c>
      <c r="P18" s="10" t="s">
        <v>27</v>
      </c>
      <c r="Q18" s="9">
        <v>0</v>
      </c>
      <c r="R18" s="8" t="s">
        <v>5</v>
      </c>
      <c r="S18" s="83" t="s">
        <v>443</v>
      </c>
      <c r="T18" s="4">
        <v>43284</v>
      </c>
      <c r="U18" s="59" t="s">
        <v>26</v>
      </c>
      <c r="V18" s="2">
        <v>0</v>
      </c>
      <c r="W18" s="8" t="s">
        <v>5</v>
      </c>
      <c r="X18" s="64" t="s">
        <v>22</v>
      </c>
      <c r="Y18" s="4">
        <v>43376</v>
      </c>
      <c r="Z18" s="100" t="s">
        <v>441</v>
      </c>
      <c r="AA18" s="2">
        <v>0</v>
      </c>
      <c r="AB18" s="8" t="s">
        <v>5</v>
      </c>
      <c r="AC18" s="102" t="s">
        <v>22</v>
      </c>
      <c r="AD18" s="117">
        <v>43473</v>
      </c>
      <c r="AE18" s="120" t="s">
        <v>674</v>
      </c>
      <c r="AF18" s="118">
        <v>0</v>
      </c>
      <c r="AG18" s="114" t="s">
        <v>5</v>
      </c>
      <c r="AH18" s="115" t="s">
        <v>673</v>
      </c>
      <c r="AI18" s="117">
        <v>43557</v>
      </c>
      <c r="AJ18" s="135" t="s">
        <v>754</v>
      </c>
      <c r="AK18" s="118">
        <v>0</v>
      </c>
      <c r="AL18" s="16" t="s">
        <v>5</v>
      </c>
      <c r="AM18" s="115" t="s">
        <v>741</v>
      </c>
    </row>
    <row r="19" spans="1:39" ht="67.5" x14ac:dyDescent="0.2">
      <c r="A19" s="8" t="s">
        <v>10</v>
      </c>
      <c r="B19" s="8" t="s">
        <v>9</v>
      </c>
      <c r="C19" s="16" t="s">
        <v>2</v>
      </c>
      <c r="D19" s="13">
        <v>3</v>
      </c>
      <c r="E19" s="192"/>
      <c r="F19" s="59" t="s">
        <v>8</v>
      </c>
      <c r="G19" s="7" t="s">
        <v>25</v>
      </c>
      <c r="H19" s="67">
        <v>1</v>
      </c>
      <c r="I19" s="6" t="s">
        <v>1</v>
      </c>
      <c r="J19" s="5" t="s">
        <v>6</v>
      </c>
      <c r="K19" s="5" t="s">
        <v>277</v>
      </c>
      <c r="L19" s="4">
        <v>43374</v>
      </c>
      <c r="M19" s="4">
        <v>43630</v>
      </c>
      <c r="N19" s="79" t="s">
        <v>576</v>
      </c>
      <c r="O19" s="4">
        <v>43194</v>
      </c>
      <c r="P19" s="10" t="s">
        <v>24</v>
      </c>
      <c r="Q19" s="9">
        <v>0</v>
      </c>
      <c r="R19" s="8" t="s">
        <v>5</v>
      </c>
      <c r="S19" s="83" t="s">
        <v>443</v>
      </c>
      <c r="T19" s="4">
        <v>43284</v>
      </c>
      <c r="U19" s="59" t="s">
        <v>23</v>
      </c>
      <c r="V19" s="2">
        <v>0</v>
      </c>
      <c r="W19" s="8" t="s">
        <v>5</v>
      </c>
      <c r="X19" s="64" t="s">
        <v>22</v>
      </c>
      <c r="Y19" s="4">
        <v>43376</v>
      </c>
      <c r="Z19" s="100" t="s">
        <v>440</v>
      </c>
      <c r="AA19" s="2">
        <v>0</v>
      </c>
      <c r="AB19" s="8" t="s">
        <v>5</v>
      </c>
      <c r="AC19" s="102" t="s">
        <v>22</v>
      </c>
      <c r="AD19" s="117">
        <v>43473</v>
      </c>
      <c r="AE19" s="120" t="s">
        <v>675</v>
      </c>
      <c r="AF19" s="118">
        <v>0</v>
      </c>
      <c r="AG19" s="114" t="s">
        <v>5</v>
      </c>
      <c r="AH19" s="115" t="s">
        <v>47</v>
      </c>
      <c r="AI19" s="117">
        <v>43557</v>
      </c>
      <c r="AJ19" s="135" t="s">
        <v>755</v>
      </c>
      <c r="AK19" s="118">
        <v>0</v>
      </c>
      <c r="AL19" s="16" t="s">
        <v>5</v>
      </c>
      <c r="AM19" s="115" t="s">
        <v>742</v>
      </c>
    </row>
    <row r="20" spans="1:39" ht="135" x14ac:dyDescent="0.2">
      <c r="A20" s="8" t="s">
        <v>10</v>
      </c>
      <c r="B20" s="8" t="s">
        <v>9</v>
      </c>
      <c r="C20" s="16" t="s">
        <v>2</v>
      </c>
      <c r="D20" s="13">
        <v>4</v>
      </c>
      <c r="E20" s="207" t="s">
        <v>21</v>
      </c>
      <c r="F20" s="7" t="s">
        <v>16</v>
      </c>
      <c r="G20" s="12" t="s">
        <v>20</v>
      </c>
      <c r="H20" s="7">
        <v>1</v>
      </c>
      <c r="I20" s="6" t="s">
        <v>7</v>
      </c>
      <c r="J20" s="5" t="s">
        <v>19</v>
      </c>
      <c r="K20" s="5" t="s">
        <v>6</v>
      </c>
      <c r="L20" s="4">
        <v>43252</v>
      </c>
      <c r="M20" s="4">
        <v>43615</v>
      </c>
      <c r="N20" s="79" t="s">
        <v>576</v>
      </c>
      <c r="O20" s="4">
        <v>43194</v>
      </c>
      <c r="P20" s="10" t="s">
        <v>18</v>
      </c>
      <c r="Q20" s="9">
        <v>0</v>
      </c>
      <c r="R20" s="8" t="s">
        <v>5</v>
      </c>
      <c r="S20" s="83" t="s">
        <v>443</v>
      </c>
      <c r="T20" s="4">
        <v>43284</v>
      </c>
      <c r="U20" s="59" t="s">
        <v>278</v>
      </c>
      <c r="V20" s="2">
        <v>0</v>
      </c>
      <c r="W20" s="8" t="s">
        <v>5</v>
      </c>
      <c r="X20" s="64" t="s">
        <v>17</v>
      </c>
      <c r="Y20" s="4">
        <v>43381</v>
      </c>
      <c r="Z20" s="100" t="s">
        <v>442</v>
      </c>
      <c r="AA20" s="2">
        <v>0</v>
      </c>
      <c r="AB20" s="8" t="s">
        <v>5</v>
      </c>
      <c r="AC20" s="102" t="s">
        <v>47</v>
      </c>
      <c r="AD20" s="117">
        <v>43473</v>
      </c>
      <c r="AE20" s="120" t="s">
        <v>676</v>
      </c>
      <c r="AF20" s="118">
        <v>0</v>
      </c>
      <c r="AG20" s="114" t="s">
        <v>5</v>
      </c>
      <c r="AH20" s="115" t="s">
        <v>47</v>
      </c>
      <c r="AI20" s="117">
        <v>43557</v>
      </c>
      <c r="AJ20" s="135" t="s">
        <v>743</v>
      </c>
      <c r="AK20" s="118">
        <v>0</v>
      </c>
      <c r="AL20" s="16" t="s">
        <v>5</v>
      </c>
      <c r="AM20" s="115" t="s">
        <v>47</v>
      </c>
    </row>
    <row r="21" spans="1:39" ht="123.75" x14ac:dyDescent="0.2">
      <c r="A21" s="8" t="s">
        <v>10</v>
      </c>
      <c r="B21" s="8" t="s">
        <v>9</v>
      </c>
      <c r="C21" s="16" t="s">
        <v>2</v>
      </c>
      <c r="D21" s="13">
        <v>4</v>
      </c>
      <c r="E21" s="208"/>
      <c r="F21" s="7" t="s">
        <v>16</v>
      </c>
      <c r="G21" s="12" t="s">
        <v>279</v>
      </c>
      <c r="H21" s="7">
        <v>1</v>
      </c>
      <c r="I21" s="6" t="s">
        <v>7</v>
      </c>
      <c r="J21" s="5" t="s">
        <v>6</v>
      </c>
      <c r="K21" s="5" t="s">
        <v>15</v>
      </c>
      <c r="L21" s="4">
        <v>43282</v>
      </c>
      <c r="M21" s="4">
        <v>43615</v>
      </c>
      <c r="N21" s="79" t="s">
        <v>576</v>
      </c>
      <c r="O21" s="4">
        <v>43194</v>
      </c>
      <c r="P21" s="10" t="s">
        <v>14</v>
      </c>
      <c r="Q21" s="9">
        <v>0</v>
      </c>
      <c r="R21" s="8" t="s">
        <v>5</v>
      </c>
      <c r="S21" s="83" t="s">
        <v>443</v>
      </c>
      <c r="T21" s="4">
        <v>43284</v>
      </c>
      <c r="U21" s="59" t="s">
        <v>13</v>
      </c>
      <c r="V21" s="2">
        <v>0.5</v>
      </c>
      <c r="W21" s="8" t="s">
        <v>5</v>
      </c>
      <c r="X21" s="64" t="s">
        <v>12</v>
      </c>
      <c r="Y21" s="4">
        <v>43381</v>
      </c>
      <c r="Z21" s="100" t="s">
        <v>442</v>
      </c>
      <c r="AA21" s="2">
        <v>0.5</v>
      </c>
      <c r="AB21" s="8" t="s">
        <v>5</v>
      </c>
      <c r="AC21" s="102" t="s">
        <v>47</v>
      </c>
      <c r="AD21" s="117">
        <v>43473</v>
      </c>
      <c r="AE21" s="120" t="s">
        <v>677</v>
      </c>
      <c r="AF21" s="118">
        <v>0.5</v>
      </c>
      <c r="AG21" s="114" t="s">
        <v>5</v>
      </c>
      <c r="AH21" s="115" t="s">
        <v>47</v>
      </c>
      <c r="AI21" s="117">
        <v>43557</v>
      </c>
      <c r="AJ21" s="135" t="s">
        <v>744</v>
      </c>
      <c r="AK21" s="118">
        <v>0.5</v>
      </c>
      <c r="AL21" s="16" t="s">
        <v>5</v>
      </c>
      <c r="AM21" s="115" t="s">
        <v>47</v>
      </c>
    </row>
    <row r="22" spans="1:39" ht="90" x14ac:dyDescent="0.2">
      <c r="A22" s="14" t="s">
        <v>207</v>
      </c>
      <c r="B22" s="1" t="s">
        <v>160</v>
      </c>
      <c r="C22" s="1" t="s">
        <v>2</v>
      </c>
      <c r="D22" s="1">
        <v>1</v>
      </c>
      <c r="E22" s="187" t="s">
        <v>341</v>
      </c>
      <c r="F22" s="7" t="s">
        <v>208</v>
      </c>
      <c r="G22" s="10" t="s">
        <v>342</v>
      </c>
      <c r="H22" s="7" t="s">
        <v>209</v>
      </c>
      <c r="I22" s="6" t="s">
        <v>7</v>
      </c>
      <c r="J22" s="5" t="s">
        <v>210</v>
      </c>
      <c r="K22" s="5" t="s">
        <v>211</v>
      </c>
      <c r="L22" s="4">
        <v>43297</v>
      </c>
      <c r="M22" s="4">
        <v>43630</v>
      </c>
      <c r="N22" s="86" t="s">
        <v>576</v>
      </c>
      <c r="O22" s="83" t="s">
        <v>443</v>
      </c>
      <c r="P22" s="83" t="s">
        <v>443</v>
      </c>
      <c r="Q22" s="83" t="s">
        <v>443</v>
      </c>
      <c r="R22" s="83" t="s">
        <v>443</v>
      </c>
      <c r="S22" s="83" t="s">
        <v>443</v>
      </c>
      <c r="T22" s="83" t="s">
        <v>443</v>
      </c>
      <c r="U22" s="83" t="s">
        <v>443</v>
      </c>
      <c r="V22" s="83" t="s">
        <v>443</v>
      </c>
      <c r="W22" s="83" t="s">
        <v>443</v>
      </c>
      <c r="X22" s="83" t="s">
        <v>443</v>
      </c>
      <c r="Y22" s="84">
        <v>43375</v>
      </c>
      <c r="Z22" s="65" t="s">
        <v>466</v>
      </c>
      <c r="AA22" s="85">
        <v>0.5</v>
      </c>
      <c r="AB22" s="14" t="s">
        <v>61</v>
      </c>
      <c r="AC22" s="102" t="s">
        <v>47</v>
      </c>
      <c r="AD22" s="117">
        <v>43479</v>
      </c>
      <c r="AE22" s="120" t="s">
        <v>654</v>
      </c>
      <c r="AF22" s="118">
        <v>0.5</v>
      </c>
      <c r="AG22" s="114" t="s">
        <v>644</v>
      </c>
      <c r="AH22" s="115" t="s">
        <v>655</v>
      </c>
      <c r="AI22" s="117">
        <v>43563</v>
      </c>
      <c r="AJ22" s="16" t="s">
        <v>777</v>
      </c>
      <c r="AK22" s="118">
        <v>0</v>
      </c>
      <c r="AL22" s="16" t="s">
        <v>765</v>
      </c>
      <c r="AM22" s="167" t="s">
        <v>778</v>
      </c>
    </row>
    <row r="23" spans="1:39" ht="90" x14ac:dyDescent="0.2">
      <c r="A23" s="14" t="s">
        <v>207</v>
      </c>
      <c r="B23" s="1" t="s">
        <v>160</v>
      </c>
      <c r="C23" s="1" t="s">
        <v>2</v>
      </c>
      <c r="D23" s="1">
        <v>1</v>
      </c>
      <c r="E23" s="187"/>
      <c r="F23" s="7" t="s">
        <v>214</v>
      </c>
      <c r="G23" s="61" t="s">
        <v>212</v>
      </c>
      <c r="H23" s="7" t="s">
        <v>213</v>
      </c>
      <c r="I23" s="6" t="s">
        <v>7</v>
      </c>
      <c r="J23" s="5" t="s">
        <v>343</v>
      </c>
      <c r="K23" s="5" t="s">
        <v>6</v>
      </c>
      <c r="L23" s="4">
        <v>43297</v>
      </c>
      <c r="M23" s="4">
        <v>43630</v>
      </c>
      <c r="N23" s="79" t="s">
        <v>576</v>
      </c>
      <c r="O23" s="83" t="s">
        <v>443</v>
      </c>
      <c r="P23" s="83" t="s">
        <v>443</v>
      </c>
      <c r="Q23" s="83" t="s">
        <v>443</v>
      </c>
      <c r="R23" s="83" t="s">
        <v>443</v>
      </c>
      <c r="S23" s="83" t="s">
        <v>443</v>
      </c>
      <c r="T23" s="83" t="s">
        <v>443</v>
      </c>
      <c r="U23" s="83" t="s">
        <v>443</v>
      </c>
      <c r="V23" s="83" t="s">
        <v>443</v>
      </c>
      <c r="W23" s="83" t="s">
        <v>443</v>
      </c>
      <c r="X23" s="83" t="s">
        <v>443</v>
      </c>
      <c r="Y23" s="84">
        <v>43375</v>
      </c>
      <c r="Z23" s="100" t="s">
        <v>467</v>
      </c>
      <c r="AA23" s="85">
        <v>0</v>
      </c>
      <c r="AB23" s="14" t="s">
        <v>61</v>
      </c>
      <c r="AC23" s="102" t="s">
        <v>47</v>
      </c>
      <c r="AD23" s="117">
        <v>43479</v>
      </c>
      <c r="AE23" s="120" t="s">
        <v>654</v>
      </c>
      <c r="AF23" s="118">
        <v>0.5</v>
      </c>
      <c r="AG23" s="114" t="s">
        <v>644</v>
      </c>
      <c r="AH23" s="115" t="s">
        <v>655</v>
      </c>
      <c r="AI23" s="117">
        <v>43563</v>
      </c>
      <c r="AJ23" s="16" t="s">
        <v>777</v>
      </c>
      <c r="AK23" s="118">
        <v>0</v>
      </c>
      <c r="AL23" s="16" t="s">
        <v>765</v>
      </c>
      <c r="AM23" s="167" t="s">
        <v>778</v>
      </c>
    </row>
    <row r="24" spans="1:39" ht="90" x14ac:dyDescent="0.2">
      <c r="A24" s="14" t="s">
        <v>207</v>
      </c>
      <c r="B24" s="1" t="s">
        <v>160</v>
      </c>
      <c r="C24" s="1" t="s">
        <v>2</v>
      </c>
      <c r="D24" s="1">
        <v>1</v>
      </c>
      <c r="E24" s="187"/>
      <c r="F24" s="7" t="s">
        <v>215</v>
      </c>
      <c r="G24" s="61" t="s">
        <v>216</v>
      </c>
      <c r="H24" s="61" t="s">
        <v>217</v>
      </c>
      <c r="I24" s="6" t="s">
        <v>7</v>
      </c>
      <c r="J24" s="5" t="s">
        <v>218</v>
      </c>
      <c r="K24" s="5" t="s">
        <v>211</v>
      </c>
      <c r="L24" s="4">
        <v>43297</v>
      </c>
      <c r="M24" s="4">
        <v>43630</v>
      </c>
      <c r="N24" s="86" t="s">
        <v>576</v>
      </c>
      <c r="O24" s="83" t="s">
        <v>443</v>
      </c>
      <c r="P24" s="83" t="s">
        <v>443</v>
      </c>
      <c r="Q24" s="83" t="s">
        <v>443</v>
      </c>
      <c r="R24" s="83" t="s">
        <v>443</v>
      </c>
      <c r="S24" s="83" t="s">
        <v>443</v>
      </c>
      <c r="T24" s="83" t="s">
        <v>443</v>
      </c>
      <c r="U24" s="83" t="s">
        <v>443</v>
      </c>
      <c r="V24" s="83" t="s">
        <v>443</v>
      </c>
      <c r="W24" s="83" t="s">
        <v>443</v>
      </c>
      <c r="X24" s="83" t="s">
        <v>443</v>
      </c>
      <c r="Y24" s="84">
        <v>43375</v>
      </c>
      <c r="Z24" s="100" t="s">
        <v>459</v>
      </c>
      <c r="AA24" s="85">
        <v>0</v>
      </c>
      <c r="AB24" s="14" t="s">
        <v>61</v>
      </c>
      <c r="AC24" s="102" t="s">
        <v>47</v>
      </c>
      <c r="AD24" s="117">
        <v>43479</v>
      </c>
      <c r="AE24" s="120" t="s">
        <v>656</v>
      </c>
      <c r="AF24" s="118">
        <v>0</v>
      </c>
      <c r="AG24" s="114" t="s">
        <v>644</v>
      </c>
      <c r="AH24" s="115" t="s">
        <v>655</v>
      </c>
      <c r="AI24" s="117">
        <v>43563</v>
      </c>
      <c r="AJ24" s="16" t="s">
        <v>777</v>
      </c>
      <c r="AK24" s="118">
        <v>0</v>
      </c>
      <c r="AL24" s="16" t="s">
        <v>765</v>
      </c>
      <c r="AM24" s="167" t="s">
        <v>778</v>
      </c>
    </row>
    <row r="25" spans="1:39" ht="90" x14ac:dyDescent="0.2">
      <c r="A25" s="14" t="s">
        <v>207</v>
      </c>
      <c r="B25" s="1" t="s">
        <v>160</v>
      </c>
      <c r="C25" s="1" t="s">
        <v>2</v>
      </c>
      <c r="D25" s="1">
        <v>1</v>
      </c>
      <c r="E25" s="187"/>
      <c r="F25" s="7" t="s">
        <v>219</v>
      </c>
      <c r="G25" s="61" t="s">
        <v>220</v>
      </c>
      <c r="H25" s="61" t="s">
        <v>221</v>
      </c>
      <c r="I25" s="6" t="s">
        <v>7</v>
      </c>
      <c r="J25" s="5" t="s">
        <v>218</v>
      </c>
      <c r="K25" s="5" t="s">
        <v>211</v>
      </c>
      <c r="L25" s="4">
        <v>43297</v>
      </c>
      <c r="M25" s="4">
        <v>43630</v>
      </c>
      <c r="N25" s="86" t="s">
        <v>576</v>
      </c>
      <c r="O25" s="83" t="s">
        <v>443</v>
      </c>
      <c r="P25" s="83" t="s">
        <v>443</v>
      </c>
      <c r="Q25" s="83" t="s">
        <v>443</v>
      </c>
      <c r="R25" s="83" t="s">
        <v>443</v>
      </c>
      <c r="S25" s="83" t="s">
        <v>443</v>
      </c>
      <c r="T25" s="83" t="s">
        <v>443</v>
      </c>
      <c r="U25" s="83" t="s">
        <v>443</v>
      </c>
      <c r="V25" s="83" t="s">
        <v>443</v>
      </c>
      <c r="W25" s="83" t="s">
        <v>443</v>
      </c>
      <c r="X25" s="83" t="s">
        <v>443</v>
      </c>
      <c r="Y25" s="84">
        <v>43375</v>
      </c>
      <c r="Z25" s="100" t="s">
        <v>459</v>
      </c>
      <c r="AA25" s="85">
        <v>0</v>
      </c>
      <c r="AB25" s="14" t="s">
        <v>61</v>
      </c>
      <c r="AC25" s="102" t="s">
        <v>47</v>
      </c>
      <c r="AD25" s="117">
        <v>43479</v>
      </c>
      <c r="AE25" s="120" t="s">
        <v>656</v>
      </c>
      <c r="AF25" s="118">
        <v>0</v>
      </c>
      <c r="AG25" s="114" t="s">
        <v>644</v>
      </c>
      <c r="AH25" s="115" t="s">
        <v>655</v>
      </c>
      <c r="AI25" s="117">
        <v>43563</v>
      </c>
      <c r="AJ25" s="16" t="s">
        <v>777</v>
      </c>
      <c r="AK25" s="118">
        <v>0</v>
      </c>
      <c r="AL25" s="16" t="s">
        <v>765</v>
      </c>
      <c r="AM25" s="167" t="s">
        <v>778</v>
      </c>
    </row>
    <row r="26" spans="1:39" ht="155.25" customHeight="1" x14ac:dyDescent="0.2">
      <c r="A26" s="14" t="s">
        <v>207</v>
      </c>
      <c r="B26" s="1" t="s">
        <v>160</v>
      </c>
      <c r="C26" s="1" t="s">
        <v>2</v>
      </c>
      <c r="D26" s="1">
        <v>3</v>
      </c>
      <c r="E26" s="104" t="s">
        <v>344</v>
      </c>
      <c r="F26" s="7" t="s">
        <v>222</v>
      </c>
      <c r="G26" s="60" t="s">
        <v>352</v>
      </c>
      <c r="H26" s="73" t="s">
        <v>353</v>
      </c>
      <c r="I26" s="6" t="s">
        <v>7</v>
      </c>
      <c r="J26" s="5" t="s">
        <v>223</v>
      </c>
      <c r="K26" s="5" t="s">
        <v>6</v>
      </c>
      <c r="L26" s="4">
        <v>43297</v>
      </c>
      <c r="M26" s="4">
        <v>43343</v>
      </c>
      <c r="N26" s="86" t="s">
        <v>577</v>
      </c>
      <c r="O26" s="83" t="s">
        <v>443</v>
      </c>
      <c r="P26" s="83" t="s">
        <v>443</v>
      </c>
      <c r="Q26" s="83" t="s">
        <v>443</v>
      </c>
      <c r="R26" s="83" t="s">
        <v>443</v>
      </c>
      <c r="S26" s="83" t="s">
        <v>443</v>
      </c>
      <c r="T26" s="83" t="s">
        <v>443</v>
      </c>
      <c r="U26" s="83" t="s">
        <v>443</v>
      </c>
      <c r="V26" s="83" t="s">
        <v>443</v>
      </c>
      <c r="W26" s="83" t="s">
        <v>443</v>
      </c>
      <c r="X26" s="83" t="s">
        <v>443</v>
      </c>
      <c r="Y26" s="84">
        <v>43375</v>
      </c>
      <c r="Z26" s="100" t="s">
        <v>460</v>
      </c>
      <c r="AA26" s="85">
        <v>0</v>
      </c>
      <c r="AB26" s="14" t="s">
        <v>61</v>
      </c>
      <c r="AC26" s="102" t="s">
        <v>47</v>
      </c>
      <c r="AD26" s="117">
        <v>43479</v>
      </c>
      <c r="AE26" s="120" t="s">
        <v>650</v>
      </c>
      <c r="AF26" s="118">
        <v>0</v>
      </c>
      <c r="AG26" s="114" t="s">
        <v>644</v>
      </c>
      <c r="AH26" s="115" t="s">
        <v>653</v>
      </c>
      <c r="AI26" s="117">
        <v>43563</v>
      </c>
      <c r="AJ26" s="6" t="s">
        <v>779</v>
      </c>
      <c r="AK26" s="2">
        <v>0</v>
      </c>
      <c r="AL26" s="16" t="s">
        <v>559</v>
      </c>
      <c r="AM26" s="167" t="s">
        <v>776</v>
      </c>
    </row>
    <row r="27" spans="1:39" ht="142.5" customHeight="1" x14ac:dyDescent="0.2">
      <c r="A27" s="14" t="s">
        <v>207</v>
      </c>
      <c r="B27" s="1" t="s">
        <v>160</v>
      </c>
      <c r="C27" s="1" t="s">
        <v>2</v>
      </c>
      <c r="D27" s="1">
        <v>4</v>
      </c>
      <c r="E27" s="91" t="s">
        <v>345</v>
      </c>
      <c r="F27" s="7" t="s">
        <v>414</v>
      </c>
      <c r="G27" s="60" t="s">
        <v>224</v>
      </c>
      <c r="H27" s="60" t="s">
        <v>225</v>
      </c>
      <c r="I27" s="6" t="s">
        <v>7</v>
      </c>
      <c r="J27" s="5" t="s">
        <v>226</v>
      </c>
      <c r="K27" s="5" t="s">
        <v>6</v>
      </c>
      <c r="L27" s="4">
        <v>43297</v>
      </c>
      <c r="M27" s="4">
        <v>43343</v>
      </c>
      <c r="N27" s="86" t="s">
        <v>577</v>
      </c>
      <c r="O27" s="83" t="s">
        <v>443</v>
      </c>
      <c r="P27" s="83" t="s">
        <v>443</v>
      </c>
      <c r="Q27" s="83" t="s">
        <v>443</v>
      </c>
      <c r="R27" s="83" t="s">
        <v>443</v>
      </c>
      <c r="S27" s="83" t="s">
        <v>443</v>
      </c>
      <c r="T27" s="83" t="s">
        <v>443</v>
      </c>
      <c r="U27" s="83" t="s">
        <v>443</v>
      </c>
      <c r="V27" s="83" t="s">
        <v>443</v>
      </c>
      <c r="W27" s="83" t="s">
        <v>443</v>
      </c>
      <c r="X27" s="83" t="s">
        <v>443</v>
      </c>
      <c r="Y27" s="84">
        <v>43375</v>
      </c>
      <c r="Z27" s="103" t="s">
        <v>461</v>
      </c>
      <c r="AA27" s="85">
        <v>0.3</v>
      </c>
      <c r="AB27" s="14" t="s">
        <v>61</v>
      </c>
      <c r="AC27" s="102" t="s">
        <v>47</v>
      </c>
      <c r="AD27" s="117">
        <v>43479</v>
      </c>
      <c r="AE27" s="120" t="s">
        <v>657</v>
      </c>
      <c r="AF27" s="118">
        <v>0.4</v>
      </c>
      <c r="AG27" s="114" t="s">
        <v>644</v>
      </c>
      <c r="AH27" s="115" t="s">
        <v>658</v>
      </c>
      <c r="AI27" s="117">
        <v>43563</v>
      </c>
      <c r="AJ27" s="6" t="s">
        <v>780</v>
      </c>
      <c r="AK27" s="118">
        <v>0</v>
      </c>
      <c r="AL27" s="16" t="s">
        <v>765</v>
      </c>
      <c r="AM27" s="166" t="s">
        <v>776</v>
      </c>
    </row>
    <row r="28" spans="1:39" ht="213.75" x14ac:dyDescent="0.2">
      <c r="A28" s="14" t="s">
        <v>227</v>
      </c>
      <c r="B28" s="1" t="s">
        <v>54</v>
      </c>
      <c r="C28" s="1" t="s">
        <v>2</v>
      </c>
      <c r="D28" s="1">
        <v>1</v>
      </c>
      <c r="E28" s="91" t="s">
        <v>339</v>
      </c>
      <c r="F28" s="61" t="s">
        <v>415</v>
      </c>
      <c r="G28" s="61" t="s">
        <v>416</v>
      </c>
      <c r="H28" s="61" t="s">
        <v>228</v>
      </c>
      <c r="I28" s="6" t="s">
        <v>7</v>
      </c>
      <c r="J28" s="8" t="s">
        <v>229</v>
      </c>
      <c r="K28" s="53" t="s">
        <v>230</v>
      </c>
      <c r="L28" s="4">
        <v>43304</v>
      </c>
      <c r="M28" s="117">
        <v>43630</v>
      </c>
      <c r="N28" s="79" t="s">
        <v>576</v>
      </c>
      <c r="O28" s="83" t="s">
        <v>443</v>
      </c>
      <c r="P28" s="83" t="s">
        <v>443</v>
      </c>
      <c r="Q28" s="83" t="s">
        <v>443</v>
      </c>
      <c r="R28" s="83" t="s">
        <v>443</v>
      </c>
      <c r="S28" s="83" t="s">
        <v>443</v>
      </c>
      <c r="T28" s="83" t="s">
        <v>443</v>
      </c>
      <c r="U28" s="83" t="s">
        <v>443</v>
      </c>
      <c r="V28" s="83" t="s">
        <v>443</v>
      </c>
      <c r="W28" s="83" t="s">
        <v>443</v>
      </c>
      <c r="X28" s="83" t="s">
        <v>443</v>
      </c>
      <c r="Y28" s="4">
        <v>43411</v>
      </c>
      <c r="Z28" s="100" t="s">
        <v>548</v>
      </c>
      <c r="AA28" s="2">
        <v>0</v>
      </c>
      <c r="AB28" s="14" t="s">
        <v>356</v>
      </c>
      <c r="AC28" s="102" t="s">
        <v>47</v>
      </c>
      <c r="AD28" s="117">
        <v>43480</v>
      </c>
      <c r="AE28" s="120" t="s">
        <v>602</v>
      </c>
      <c r="AF28" s="118" t="s">
        <v>2</v>
      </c>
      <c r="AG28" s="114" t="s">
        <v>48</v>
      </c>
      <c r="AH28" s="125" t="s">
        <v>588</v>
      </c>
      <c r="AI28" s="117" t="s">
        <v>760</v>
      </c>
      <c r="AJ28" s="135" t="s">
        <v>762</v>
      </c>
      <c r="AK28" s="118" t="s">
        <v>2</v>
      </c>
      <c r="AL28" s="16" t="s">
        <v>48</v>
      </c>
      <c r="AM28" s="115" t="s">
        <v>761</v>
      </c>
    </row>
    <row r="29" spans="1:39" ht="201.75" customHeight="1" x14ac:dyDescent="0.2">
      <c r="A29" s="14" t="s">
        <v>227</v>
      </c>
      <c r="B29" s="1" t="s">
        <v>54</v>
      </c>
      <c r="C29" s="1" t="s">
        <v>2</v>
      </c>
      <c r="D29" s="1">
        <v>2</v>
      </c>
      <c r="E29" s="91" t="s">
        <v>318</v>
      </c>
      <c r="F29" s="61" t="s">
        <v>417</v>
      </c>
      <c r="G29" s="61" t="s">
        <v>316</v>
      </c>
      <c r="H29" s="61" t="s">
        <v>231</v>
      </c>
      <c r="I29" s="6" t="s">
        <v>7</v>
      </c>
      <c r="J29" s="53" t="s">
        <v>232</v>
      </c>
      <c r="K29" s="53" t="s">
        <v>230</v>
      </c>
      <c r="L29" s="4">
        <v>43311</v>
      </c>
      <c r="M29" s="4">
        <v>43465</v>
      </c>
      <c r="N29" s="79" t="s">
        <v>577</v>
      </c>
      <c r="O29" s="83" t="s">
        <v>443</v>
      </c>
      <c r="P29" s="83" t="s">
        <v>443</v>
      </c>
      <c r="Q29" s="83" t="s">
        <v>443</v>
      </c>
      <c r="R29" s="83" t="s">
        <v>443</v>
      </c>
      <c r="S29" s="83" t="s">
        <v>443</v>
      </c>
      <c r="T29" s="83" t="s">
        <v>443</v>
      </c>
      <c r="U29" s="83" t="s">
        <v>443</v>
      </c>
      <c r="V29" s="83" t="s">
        <v>443</v>
      </c>
      <c r="W29" s="83" t="s">
        <v>443</v>
      </c>
      <c r="X29" s="83" t="s">
        <v>443</v>
      </c>
      <c r="Y29" s="4">
        <v>43411</v>
      </c>
      <c r="Z29" s="100" t="s">
        <v>548</v>
      </c>
      <c r="AA29" s="2">
        <v>0</v>
      </c>
      <c r="AB29" s="14" t="s">
        <v>356</v>
      </c>
      <c r="AC29" s="102" t="s">
        <v>47</v>
      </c>
      <c r="AD29" s="117">
        <v>43480</v>
      </c>
      <c r="AE29" s="120" t="s">
        <v>606</v>
      </c>
      <c r="AF29" s="118">
        <v>0</v>
      </c>
      <c r="AG29" s="114" t="s">
        <v>48</v>
      </c>
      <c r="AH29" s="115" t="s">
        <v>47</v>
      </c>
      <c r="AI29" s="117" t="s">
        <v>760</v>
      </c>
      <c r="AJ29" s="135" t="s">
        <v>763</v>
      </c>
      <c r="AK29" s="118">
        <v>0.5</v>
      </c>
      <c r="AL29" s="16" t="s">
        <v>48</v>
      </c>
      <c r="AM29" s="115" t="s">
        <v>761</v>
      </c>
    </row>
    <row r="30" spans="1:39" ht="174" customHeight="1" x14ac:dyDescent="0.2">
      <c r="A30" s="14" t="s">
        <v>227</v>
      </c>
      <c r="B30" s="1" t="s">
        <v>54</v>
      </c>
      <c r="C30" s="1" t="s">
        <v>2</v>
      </c>
      <c r="D30" s="1">
        <v>3</v>
      </c>
      <c r="E30" s="91" t="s">
        <v>314</v>
      </c>
      <c r="F30" s="64" t="s">
        <v>280</v>
      </c>
      <c r="G30" s="64" t="s">
        <v>233</v>
      </c>
      <c r="H30" s="64" t="s">
        <v>233</v>
      </c>
      <c r="I30" s="6" t="s">
        <v>7</v>
      </c>
      <c r="J30" s="14" t="s">
        <v>348</v>
      </c>
      <c r="K30" s="54" t="s">
        <v>234</v>
      </c>
      <c r="L30" s="4">
        <v>43224</v>
      </c>
      <c r="M30" s="4">
        <v>43555</v>
      </c>
      <c r="N30" s="79" t="s">
        <v>577</v>
      </c>
      <c r="O30" s="83" t="s">
        <v>443</v>
      </c>
      <c r="P30" s="83" t="s">
        <v>443</v>
      </c>
      <c r="Q30" s="83" t="s">
        <v>443</v>
      </c>
      <c r="R30" s="83" t="s">
        <v>443</v>
      </c>
      <c r="S30" s="83" t="s">
        <v>443</v>
      </c>
      <c r="T30" s="83" t="s">
        <v>443</v>
      </c>
      <c r="U30" s="83" t="s">
        <v>443</v>
      </c>
      <c r="V30" s="83" t="s">
        <v>443</v>
      </c>
      <c r="W30" s="83" t="s">
        <v>443</v>
      </c>
      <c r="X30" s="83" t="s">
        <v>443</v>
      </c>
      <c r="Y30" s="4">
        <v>43411</v>
      </c>
      <c r="Z30" s="100" t="s">
        <v>549</v>
      </c>
      <c r="AA30" s="2">
        <v>0</v>
      </c>
      <c r="AB30" s="14" t="s">
        <v>356</v>
      </c>
      <c r="AC30" s="102" t="s">
        <v>47</v>
      </c>
      <c r="AD30" s="117">
        <v>43480</v>
      </c>
      <c r="AE30" s="120" t="s">
        <v>605</v>
      </c>
      <c r="AF30" s="118" t="s">
        <v>2</v>
      </c>
      <c r="AG30" s="114" t="s">
        <v>48</v>
      </c>
      <c r="AH30" s="115" t="s">
        <v>47</v>
      </c>
      <c r="AI30" s="117" t="s">
        <v>760</v>
      </c>
      <c r="AJ30" s="135" t="s">
        <v>764</v>
      </c>
      <c r="AK30" s="118">
        <v>0</v>
      </c>
      <c r="AL30" s="16" t="s">
        <v>48</v>
      </c>
      <c r="AM30" s="115" t="s">
        <v>47</v>
      </c>
    </row>
    <row r="31" spans="1:39" ht="146.25" x14ac:dyDescent="0.2">
      <c r="A31" s="14" t="s">
        <v>227</v>
      </c>
      <c r="B31" s="1" t="s">
        <v>54</v>
      </c>
      <c r="C31" s="1" t="s">
        <v>2</v>
      </c>
      <c r="D31" s="1">
        <v>4</v>
      </c>
      <c r="E31" s="93" t="s">
        <v>313</v>
      </c>
      <c r="F31" s="61" t="s">
        <v>235</v>
      </c>
      <c r="G31" s="61" t="s">
        <v>281</v>
      </c>
      <c r="H31" s="10" t="s">
        <v>317</v>
      </c>
      <c r="I31" s="6" t="s">
        <v>7</v>
      </c>
      <c r="J31" s="8" t="s">
        <v>229</v>
      </c>
      <c r="K31" s="53" t="s">
        <v>230</v>
      </c>
      <c r="L31" s="4">
        <v>43320</v>
      </c>
      <c r="M31" s="117">
        <v>43630</v>
      </c>
      <c r="N31" s="79" t="s">
        <v>576</v>
      </c>
      <c r="O31" s="83" t="s">
        <v>443</v>
      </c>
      <c r="P31" s="83" t="s">
        <v>443</v>
      </c>
      <c r="Q31" s="83" t="s">
        <v>443</v>
      </c>
      <c r="R31" s="83" t="s">
        <v>443</v>
      </c>
      <c r="S31" s="83" t="s">
        <v>443</v>
      </c>
      <c r="T31" s="83" t="s">
        <v>443</v>
      </c>
      <c r="U31" s="83" t="s">
        <v>443</v>
      </c>
      <c r="V31" s="83" t="s">
        <v>443</v>
      </c>
      <c r="W31" s="83" t="s">
        <v>443</v>
      </c>
      <c r="X31" s="83" t="s">
        <v>443</v>
      </c>
      <c r="Y31" s="4">
        <v>43411</v>
      </c>
      <c r="Z31" s="100" t="s">
        <v>548</v>
      </c>
      <c r="AA31" s="2">
        <v>0</v>
      </c>
      <c r="AB31" s="14" t="s">
        <v>356</v>
      </c>
      <c r="AC31" s="102" t="s">
        <v>47</v>
      </c>
      <c r="AD31" s="117">
        <v>43480</v>
      </c>
      <c r="AE31" s="120" t="s">
        <v>603</v>
      </c>
      <c r="AF31" s="118" t="s">
        <v>2</v>
      </c>
      <c r="AG31" s="114" t="s">
        <v>48</v>
      </c>
      <c r="AH31" s="125" t="s">
        <v>588</v>
      </c>
      <c r="AI31" s="117" t="s">
        <v>760</v>
      </c>
      <c r="AJ31" s="135" t="s">
        <v>759</v>
      </c>
      <c r="AK31" s="118" t="s">
        <v>2</v>
      </c>
      <c r="AL31" s="16" t="s">
        <v>48</v>
      </c>
      <c r="AM31" s="115" t="s">
        <v>47</v>
      </c>
    </row>
    <row r="32" spans="1:39" ht="168.75" x14ac:dyDescent="0.2">
      <c r="A32" s="14" t="s">
        <v>236</v>
      </c>
      <c r="B32" s="1" t="s">
        <v>750</v>
      </c>
      <c r="C32" s="1" t="s">
        <v>2</v>
      </c>
      <c r="D32" s="1">
        <v>3</v>
      </c>
      <c r="E32" s="91" t="s">
        <v>237</v>
      </c>
      <c r="F32" s="12" t="s">
        <v>238</v>
      </c>
      <c r="G32" s="61" t="s">
        <v>239</v>
      </c>
      <c r="H32" s="61" t="s">
        <v>336</v>
      </c>
      <c r="I32" s="6" t="s">
        <v>7</v>
      </c>
      <c r="J32" s="5" t="s">
        <v>282</v>
      </c>
      <c r="K32" s="5" t="s">
        <v>2</v>
      </c>
      <c r="L32" s="4">
        <v>43279</v>
      </c>
      <c r="M32" s="4">
        <v>43630</v>
      </c>
      <c r="N32" s="79" t="s">
        <v>576</v>
      </c>
      <c r="O32" s="83" t="s">
        <v>443</v>
      </c>
      <c r="P32" s="83" t="s">
        <v>443</v>
      </c>
      <c r="Q32" s="83" t="s">
        <v>443</v>
      </c>
      <c r="R32" s="83" t="s">
        <v>443</v>
      </c>
      <c r="S32" s="83" t="s">
        <v>443</v>
      </c>
      <c r="T32" s="83" t="s">
        <v>443</v>
      </c>
      <c r="U32" s="83" t="s">
        <v>443</v>
      </c>
      <c r="V32" s="83" t="s">
        <v>443</v>
      </c>
      <c r="W32" s="83" t="s">
        <v>443</v>
      </c>
      <c r="X32" s="83" t="s">
        <v>443</v>
      </c>
      <c r="Y32" s="4">
        <v>43390</v>
      </c>
      <c r="Z32" s="100" t="s">
        <v>550</v>
      </c>
      <c r="AA32" s="85" t="s">
        <v>2</v>
      </c>
      <c r="AB32" s="14" t="s">
        <v>356</v>
      </c>
      <c r="AC32" s="102" t="s">
        <v>465</v>
      </c>
      <c r="AD32" s="117">
        <v>43475</v>
      </c>
      <c r="AE32" s="120" t="s">
        <v>591</v>
      </c>
      <c r="AF32" s="118" t="s">
        <v>2</v>
      </c>
      <c r="AG32" s="114" t="s">
        <v>48</v>
      </c>
      <c r="AH32" s="125" t="s">
        <v>588</v>
      </c>
      <c r="AI32" s="117">
        <v>43560</v>
      </c>
      <c r="AJ32" s="135" t="s">
        <v>752</v>
      </c>
      <c r="AK32" s="118">
        <v>0</v>
      </c>
      <c r="AL32" s="16" t="s">
        <v>5</v>
      </c>
      <c r="AM32" s="115" t="s">
        <v>751</v>
      </c>
    </row>
    <row r="33" spans="1:39" ht="112.5" x14ac:dyDescent="0.2">
      <c r="A33" s="14" t="s">
        <v>201</v>
      </c>
      <c r="B33" s="1" t="s">
        <v>554</v>
      </c>
      <c r="C33" s="1" t="s">
        <v>2</v>
      </c>
      <c r="D33" s="1">
        <v>1</v>
      </c>
      <c r="E33" s="187" t="s">
        <v>433</v>
      </c>
      <c r="F33" s="7" t="s">
        <v>305</v>
      </c>
      <c r="G33" s="61" t="s">
        <v>296</v>
      </c>
      <c r="H33" s="7" t="s">
        <v>202</v>
      </c>
      <c r="I33" s="6" t="s">
        <v>7</v>
      </c>
      <c r="J33" s="5" t="s">
        <v>309</v>
      </c>
      <c r="K33" s="5" t="s">
        <v>2</v>
      </c>
      <c r="L33" s="4">
        <v>43293</v>
      </c>
      <c r="M33" s="4">
        <v>43830</v>
      </c>
      <c r="N33" s="79" t="s">
        <v>576</v>
      </c>
      <c r="O33" s="83" t="s">
        <v>443</v>
      </c>
      <c r="P33" s="83" t="s">
        <v>443</v>
      </c>
      <c r="Q33" s="83" t="s">
        <v>443</v>
      </c>
      <c r="R33" s="83" t="s">
        <v>443</v>
      </c>
      <c r="S33" s="83" t="s">
        <v>443</v>
      </c>
      <c r="T33" s="83" t="s">
        <v>443</v>
      </c>
      <c r="U33" s="83" t="s">
        <v>443</v>
      </c>
      <c r="V33" s="83" t="s">
        <v>443</v>
      </c>
      <c r="W33" s="83" t="s">
        <v>443</v>
      </c>
      <c r="X33" s="83" t="s">
        <v>443</v>
      </c>
      <c r="Y33" s="4" t="s">
        <v>443</v>
      </c>
      <c r="Z33" s="8" t="s">
        <v>443</v>
      </c>
      <c r="AA33" s="8" t="s">
        <v>443</v>
      </c>
      <c r="AB33" s="8" t="s">
        <v>443</v>
      </c>
      <c r="AC33" s="8" t="s">
        <v>443</v>
      </c>
      <c r="AD33" s="117" t="s">
        <v>443</v>
      </c>
      <c r="AE33" s="8" t="s">
        <v>443</v>
      </c>
      <c r="AF33" s="118" t="s">
        <v>443</v>
      </c>
      <c r="AG33" s="114" t="s">
        <v>63</v>
      </c>
      <c r="AH33" s="54" t="s">
        <v>163</v>
      </c>
      <c r="AI33" s="117">
        <v>43559</v>
      </c>
      <c r="AJ33" s="135" t="s">
        <v>737</v>
      </c>
      <c r="AK33" s="118">
        <v>0</v>
      </c>
      <c r="AL33" s="16" t="s">
        <v>468</v>
      </c>
      <c r="AM33" s="115" t="s">
        <v>732</v>
      </c>
    </row>
    <row r="34" spans="1:39" ht="112.5" x14ac:dyDescent="0.2">
      <c r="A34" s="14" t="s">
        <v>201</v>
      </c>
      <c r="B34" s="1" t="s">
        <v>554</v>
      </c>
      <c r="C34" s="1" t="s">
        <v>2</v>
      </c>
      <c r="D34" s="1">
        <v>1</v>
      </c>
      <c r="E34" s="188"/>
      <c r="F34" s="7" t="s">
        <v>305</v>
      </c>
      <c r="G34" s="61" t="s">
        <v>297</v>
      </c>
      <c r="H34" s="7" t="s">
        <v>203</v>
      </c>
      <c r="I34" s="6" t="s">
        <v>7</v>
      </c>
      <c r="J34" s="5" t="s">
        <v>309</v>
      </c>
      <c r="K34" s="5" t="s">
        <v>2</v>
      </c>
      <c r="L34" s="4">
        <v>43293</v>
      </c>
      <c r="M34" s="4">
        <v>43830</v>
      </c>
      <c r="N34" s="79" t="s">
        <v>576</v>
      </c>
      <c r="O34" s="83" t="s">
        <v>443</v>
      </c>
      <c r="P34" s="83" t="s">
        <v>443</v>
      </c>
      <c r="Q34" s="83" t="s">
        <v>443</v>
      </c>
      <c r="R34" s="83" t="s">
        <v>443</v>
      </c>
      <c r="S34" s="83" t="s">
        <v>443</v>
      </c>
      <c r="T34" s="83" t="s">
        <v>443</v>
      </c>
      <c r="U34" s="83" t="s">
        <v>443</v>
      </c>
      <c r="V34" s="83" t="s">
        <v>443</v>
      </c>
      <c r="W34" s="83" t="s">
        <v>443</v>
      </c>
      <c r="X34" s="83" t="s">
        <v>443</v>
      </c>
      <c r="Y34" s="4" t="s">
        <v>443</v>
      </c>
      <c r="Z34" s="8" t="s">
        <v>443</v>
      </c>
      <c r="AA34" s="8" t="s">
        <v>443</v>
      </c>
      <c r="AB34" s="8" t="s">
        <v>443</v>
      </c>
      <c r="AC34" s="8" t="s">
        <v>443</v>
      </c>
      <c r="AD34" s="117" t="s">
        <v>443</v>
      </c>
      <c r="AE34" s="8" t="s">
        <v>443</v>
      </c>
      <c r="AF34" s="118" t="s">
        <v>443</v>
      </c>
      <c r="AG34" s="114" t="s">
        <v>63</v>
      </c>
      <c r="AH34" s="54" t="s">
        <v>163</v>
      </c>
      <c r="AI34" s="117">
        <v>43559</v>
      </c>
      <c r="AJ34" s="135" t="s">
        <v>737</v>
      </c>
      <c r="AK34" s="118">
        <v>0</v>
      </c>
      <c r="AL34" s="16" t="s">
        <v>468</v>
      </c>
      <c r="AM34" s="115" t="s">
        <v>732</v>
      </c>
    </row>
    <row r="35" spans="1:39" ht="112.5" x14ac:dyDescent="0.2">
      <c r="A35" s="14" t="s">
        <v>201</v>
      </c>
      <c r="B35" s="1" t="s">
        <v>554</v>
      </c>
      <c r="C35" s="1" t="s">
        <v>2</v>
      </c>
      <c r="D35" s="1">
        <v>1</v>
      </c>
      <c r="E35" s="188"/>
      <c r="F35" s="7" t="s">
        <v>305</v>
      </c>
      <c r="G35" s="61" t="s">
        <v>295</v>
      </c>
      <c r="H35" s="7" t="s">
        <v>204</v>
      </c>
      <c r="I35" s="6" t="s">
        <v>7</v>
      </c>
      <c r="J35" s="5" t="s">
        <v>309</v>
      </c>
      <c r="K35" s="5" t="s">
        <v>2</v>
      </c>
      <c r="L35" s="4">
        <v>43313</v>
      </c>
      <c r="M35" s="4">
        <v>43677</v>
      </c>
      <c r="N35" s="79" t="s">
        <v>576</v>
      </c>
      <c r="O35" s="83" t="s">
        <v>443</v>
      </c>
      <c r="P35" s="83" t="s">
        <v>443</v>
      </c>
      <c r="Q35" s="83" t="s">
        <v>443</v>
      </c>
      <c r="R35" s="83" t="s">
        <v>443</v>
      </c>
      <c r="S35" s="83" t="s">
        <v>443</v>
      </c>
      <c r="T35" s="83" t="s">
        <v>443</v>
      </c>
      <c r="U35" s="83" t="s">
        <v>443</v>
      </c>
      <c r="V35" s="83" t="s">
        <v>443</v>
      </c>
      <c r="W35" s="83" t="s">
        <v>443</v>
      </c>
      <c r="X35" s="83" t="s">
        <v>443</v>
      </c>
      <c r="Y35" s="4" t="s">
        <v>443</v>
      </c>
      <c r="Z35" s="8" t="s">
        <v>443</v>
      </c>
      <c r="AA35" s="8" t="s">
        <v>443</v>
      </c>
      <c r="AB35" s="8" t="s">
        <v>443</v>
      </c>
      <c r="AC35" s="8" t="s">
        <v>443</v>
      </c>
      <c r="AD35" s="117" t="s">
        <v>443</v>
      </c>
      <c r="AE35" s="8" t="s">
        <v>443</v>
      </c>
      <c r="AF35" s="118" t="s">
        <v>443</v>
      </c>
      <c r="AG35" s="114" t="s">
        <v>63</v>
      </c>
      <c r="AH35" s="54" t="s">
        <v>163</v>
      </c>
      <c r="AI35" s="117">
        <v>43559</v>
      </c>
      <c r="AJ35" s="135" t="s">
        <v>733</v>
      </c>
      <c r="AK35" s="118">
        <v>0</v>
      </c>
      <c r="AL35" s="16" t="s">
        <v>468</v>
      </c>
      <c r="AM35" s="115" t="s">
        <v>47</v>
      </c>
    </row>
    <row r="36" spans="1:39" ht="56.25" x14ac:dyDescent="0.2">
      <c r="A36" s="14" t="s">
        <v>201</v>
      </c>
      <c r="B36" s="1" t="s">
        <v>554</v>
      </c>
      <c r="C36" s="1" t="s">
        <v>2</v>
      </c>
      <c r="D36" s="1">
        <v>2</v>
      </c>
      <c r="E36" s="187" t="s">
        <v>205</v>
      </c>
      <c r="F36" s="7" t="s">
        <v>298</v>
      </c>
      <c r="G36" s="61" t="s">
        <v>299</v>
      </c>
      <c r="H36" s="7" t="s">
        <v>311</v>
      </c>
      <c r="I36" s="6" t="s">
        <v>7</v>
      </c>
      <c r="J36" s="5" t="s">
        <v>309</v>
      </c>
      <c r="K36" s="5" t="s">
        <v>2</v>
      </c>
      <c r="L36" s="4">
        <v>43477</v>
      </c>
      <c r="M36" s="4">
        <v>43677</v>
      </c>
      <c r="N36" s="79" t="s">
        <v>576</v>
      </c>
      <c r="O36" s="83" t="s">
        <v>443</v>
      </c>
      <c r="P36" s="83" t="s">
        <v>443</v>
      </c>
      <c r="Q36" s="83" t="s">
        <v>443</v>
      </c>
      <c r="R36" s="83" t="s">
        <v>443</v>
      </c>
      <c r="S36" s="83" t="s">
        <v>443</v>
      </c>
      <c r="T36" s="83" t="s">
        <v>443</v>
      </c>
      <c r="U36" s="83" t="s">
        <v>443</v>
      </c>
      <c r="V36" s="83" t="s">
        <v>443</v>
      </c>
      <c r="W36" s="83" t="s">
        <v>443</v>
      </c>
      <c r="X36" s="83" t="s">
        <v>443</v>
      </c>
      <c r="Y36" s="4" t="s">
        <v>443</v>
      </c>
      <c r="Z36" s="8" t="s">
        <v>443</v>
      </c>
      <c r="AA36" s="8" t="s">
        <v>443</v>
      </c>
      <c r="AB36" s="8" t="s">
        <v>443</v>
      </c>
      <c r="AC36" s="8" t="s">
        <v>443</v>
      </c>
      <c r="AD36" s="117" t="s">
        <v>443</v>
      </c>
      <c r="AE36" s="8" t="s">
        <v>443</v>
      </c>
      <c r="AF36" s="118">
        <v>0.13</v>
      </c>
      <c r="AG36" s="114" t="s">
        <v>63</v>
      </c>
      <c r="AH36" s="54" t="s">
        <v>621</v>
      </c>
      <c r="AI36" s="117">
        <v>43559</v>
      </c>
      <c r="AJ36" s="135" t="s">
        <v>733</v>
      </c>
      <c r="AK36" s="118">
        <v>0</v>
      </c>
      <c r="AL36" s="16" t="s">
        <v>468</v>
      </c>
      <c r="AM36" s="115" t="s">
        <v>47</v>
      </c>
    </row>
    <row r="37" spans="1:39" ht="56.25" x14ac:dyDescent="0.2">
      <c r="A37" s="14" t="s">
        <v>201</v>
      </c>
      <c r="B37" s="1" t="s">
        <v>554</v>
      </c>
      <c r="C37" s="1" t="s">
        <v>2</v>
      </c>
      <c r="D37" s="1">
        <v>2</v>
      </c>
      <c r="E37" s="188"/>
      <c r="F37" s="7" t="s">
        <v>298</v>
      </c>
      <c r="G37" s="61" t="s">
        <v>307</v>
      </c>
      <c r="H37" s="7" t="s">
        <v>312</v>
      </c>
      <c r="I37" s="6" t="s">
        <v>7</v>
      </c>
      <c r="J37" s="5" t="s">
        <v>309</v>
      </c>
      <c r="K37" s="5" t="s">
        <v>2</v>
      </c>
      <c r="L37" s="4">
        <v>43477</v>
      </c>
      <c r="M37" s="4">
        <v>43677</v>
      </c>
      <c r="N37" s="79" t="s">
        <v>576</v>
      </c>
      <c r="O37" s="83" t="s">
        <v>443</v>
      </c>
      <c r="P37" s="83" t="s">
        <v>443</v>
      </c>
      <c r="Q37" s="83" t="s">
        <v>443</v>
      </c>
      <c r="R37" s="83" t="s">
        <v>443</v>
      </c>
      <c r="S37" s="83" t="s">
        <v>443</v>
      </c>
      <c r="T37" s="83" t="s">
        <v>443</v>
      </c>
      <c r="U37" s="83" t="s">
        <v>443</v>
      </c>
      <c r="V37" s="83" t="s">
        <v>443</v>
      </c>
      <c r="W37" s="83" t="s">
        <v>443</v>
      </c>
      <c r="X37" s="83" t="s">
        <v>443</v>
      </c>
      <c r="Y37" s="4" t="s">
        <v>443</v>
      </c>
      <c r="Z37" s="8" t="s">
        <v>443</v>
      </c>
      <c r="AA37" s="8" t="s">
        <v>443</v>
      </c>
      <c r="AB37" s="8" t="s">
        <v>443</v>
      </c>
      <c r="AC37" s="8" t="s">
        <v>443</v>
      </c>
      <c r="AD37" s="117" t="s">
        <v>443</v>
      </c>
      <c r="AE37" s="8" t="s">
        <v>443</v>
      </c>
      <c r="AF37" s="118" t="s">
        <v>443</v>
      </c>
      <c r="AG37" s="114" t="s">
        <v>63</v>
      </c>
      <c r="AH37" s="54" t="s">
        <v>163</v>
      </c>
      <c r="AI37" s="117">
        <v>43559</v>
      </c>
      <c r="AJ37" s="135" t="s">
        <v>733</v>
      </c>
      <c r="AK37" s="118">
        <v>0</v>
      </c>
      <c r="AL37" s="16" t="s">
        <v>468</v>
      </c>
      <c r="AM37" s="115" t="s">
        <v>47</v>
      </c>
    </row>
    <row r="38" spans="1:39" ht="67.5" x14ac:dyDescent="0.2">
      <c r="A38" s="14" t="s">
        <v>201</v>
      </c>
      <c r="B38" s="1" t="s">
        <v>554</v>
      </c>
      <c r="C38" s="1" t="s">
        <v>2</v>
      </c>
      <c r="D38" s="1">
        <v>2</v>
      </c>
      <c r="E38" s="188"/>
      <c r="F38" s="7" t="s">
        <v>298</v>
      </c>
      <c r="G38" s="61" t="s">
        <v>418</v>
      </c>
      <c r="H38" s="7" t="s">
        <v>300</v>
      </c>
      <c r="I38" s="6" t="s">
        <v>7</v>
      </c>
      <c r="J38" s="5" t="s">
        <v>309</v>
      </c>
      <c r="K38" s="5" t="s">
        <v>2</v>
      </c>
      <c r="L38" s="4">
        <v>43346</v>
      </c>
      <c r="M38" s="4">
        <v>43677</v>
      </c>
      <c r="N38" s="79" t="s">
        <v>576</v>
      </c>
      <c r="O38" s="83" t="s">
        <v>443</v>
      </c>
      <c r="P38" s="83" t="s">
        <v>443</v>
      </c>
      <c r="Q38" s="83" t="s">
        <v>443</v>
      </c>
      <c r="R38" s="83" t="s">
        <v>443</v>
      </c>
      <c r="S38" s="83" t="s">
        <v>443</v>
      </c>
      <c r="T38" s="83" t="s">
        <v>443</v>
      </c>
      <c r="U38" s="83" t="s">
        <v>443</v>
      </c>
      <c r="V38" s="83" t="s">
        <v>443</v>
      </c>
      <c r="W38" s="83" t="s">
        <v>443</v>
      </c>
      <c r="X38" s="83" t="s">
        <v>443</v>
      </c>
      <c r="Y38" s="4" t="s">
        <v>443</v>
      </c>
      <c r="Z38" s="8" t="s">
        <v>443</v>
      </c>
      <c r="AA38" s="8" t="s">
        <v>443</v>
      </c>
      <c r="AB38" s="8" t="s">
        <v>443</v>
      </c>
      <c r="AC38" s="8" t="s">
        <v>443</v>
      </c>
      <c r="AD38" s="117" t="s">
        <v>443</v>
      </c>
      <c r="AE38" s="8" t="s">
        <v>443</v>
      </c>
      <c r="AF38" s="118" t="s">
        <v>443</v>
      </c>
      <c r="AG38" s="114" t="s">
        <v>63</v>
      </c>
      <c r="AH38" s="54" t="s">
        <v>163</v>
      </c>
      <c r="AI38" s="117">
        <v>43559</v>
      </c>
      <c r="AJ38" s="135" t="s">
        <v>733</v>
      </c>
      <c r="AK38" s="118">
        <v>0</v>
      </c>
      <c r="AL38" s="16" t="s">
        <v>468</v>
      </c>
      <c r="AM38" s="115" t="s">
        <v>47</v>
      </c>
    </row>
    <row r="39" spans="1:39" ht="67.5" x14ac:dyDescent="0.2">
      <c r="A39" s="14" t="s">
        <v>201</v>
      </c>
      <c r="B39" s="1" t="s">
        <v>554</v>
      </c>
      <c r="C39" s="1" t="s">
        <v>2</v>
      </c>
      <c r="D39" s="1">
        <v>3</v>
      </c>
      <c r="E39" s="187" t="s">
        <v>419</v>
      </c>
      <c r="F39" s="7" t="s">
        <v>301</v>
      </c>
      <c r="G39" s="61" t="s">
        <v>299</v>
      </c>
      <c r="H39" s="7" t="s">
        <v>306</v>
      </c>
      <c r="I39" s="6" t="s">
        <v>7</v>
      </c>
      <c r="J39" s="5" t="s">
        <v>309</v>
      </c>
      <c r="K39" s="5" t="s">
        <v>2</v>
      </c>
      <c r="L39" s="4">
        <v>43477</v>
      </c>
      <c r="M39" s="4">
        <v>43677</v>
      </c>
      <c r="N39" s="79" t="s">
        <v>576</v>
      </c>
      <c r="O39" s="83" t="s">
        <v>443</v>
      </c>
      <c r="P39" s="83" t="s">
        <v>443</v>
      </c>
      <c r="Q39" s="83" t="s">
        <v>443</v>
      </c>
      <c r="R39" s="83" t="s">
        <v>443</v>
      </c>
      <c r="S39" s="83" t="s">
        <v>443</v>
      </c>
      <c r="T39" s="83" t="s">
        <v>443</v>
      </c>
      <c r="U39" s="83" t="s">
        <v>443</v>
      </c>
      <c r="V39" s="83" t="s">
        <v>443</v>
      </c>
      <c r="W39" s="83" t="s">
        <v>443</v>
      </c>
      <c r="X39" s="83" t="s">
        <v>443</v>
      </c>
      <c r="Y39" s="4" t="s">
        <v>443</v>
      </c>
      <c r="Z39" s="8" t="s">
        <v>443</v>
      </c>
      <c r="AA39" s="8" t="s">
        <v>443</v>
      </c>
      <c r="AB39" s="8" t="s">
        <v>443</v>
      </c>
      <c r="AC39" s="8" t="s">
        <v>443</v>
      </c>
      <c r="AD39" s="117" t="s">
        <v>443</v>
      </c>
      <c r="AE39" s="8" t="s">
        <v>443</v>
      </c>
      <c r="AF39" s="118" t="s">
        <v>443</v>
      </c>
      <c r="AG39" s="114" t="s">
        <v>63</v>
      </c>
      <c r="AH39" s="54" t="s">
        <v>163</v>
      </c>
      <c r="AI39" s="117">
        <v>43559</v>
      </c>
      <c r="AJ39" s="135" t="s">
        <v>733</v>
      </c>
      <c r="AK39" s="118">
        <v>0</v>
      </c>
      <c r="AL39" s="16" t="s">
        <v>468</v>
      </c>
      <c r="AM39" s="115" t="s">
        <v>47</v>
      </c>
    </row>
    <row r="40" spans="1:39" ht="67.5" x14ac:dyDescent="0.2">
      <c r="A40" s="14" t="s">
        <v>201</v>
      </c>
      <c r="B40" s="1" t="s">
        <v>554</v>
      </c>
      <c r="C40" s="1" t="s">
        <v>2</v>
      </c>
      <c r="D40" s="1">
        <v>3</v>
      </c>
      <c r="E40" s="188"/>
      <c r="F40" s="7" t="s">
        <v>301</v>
      </c>
      <c r="G40" s="61" t="s">
        <v>307</v>
      </c>
      <c r="H40" s="7" t="s">
        <v>204</v>
      </c>
      <c r="I40" s="6" t="s">
        <v>7</v>
      </c>
      <c r="J40" s="5" t="s">
        <v>309</v>
      </c>
      <c r="K40" s="5" t="s">
        <v>2</v>
      </c>
      <c r="L40" s="4">
        <v>43477</v>
      </c>
      <c r="M40" s="4">
        <v>43677</v>
      </c>
      <c r="N40" s="79" t="s">
        <v>576</v>
      </c>
      <c r="O40" s="83" t="s">
        <v>443</v>
      </c>
      <c r="P40" s="83" t="s">
        <v>443</v>
      </c>
      <c r="Q40" s="83" t="s">
        <v>443</v>
      </c>
      <c r="R40" s="83" t="s">
        <v>443</v>
      </c>
      <c r="S40" s="83" t="s">
        <v>443</v>
      </c>
      <c r="T40" s="83" t="s">
        <v>443</v>
      </c>
      <c r="U40" s="83" t="s">
        <v>443</v>
      </c>
      <c r="V40" s="83" t="s">
        <v>443</v>
      </c>
      <c r="W40" s="83" t="s">
        <v>443</v>
      </c>
      <c r="X40" s="83" t="s">
        <v>443</v>
      </c>
      <c r="Y40" s="4" t="s">
        <v>443</v>
      </c>
      <c r="Z40" s="8" t="s">
        <v>443</v>
      </c>
      <c r="AA40" s="8" t="s">
        <v>443</v>
      </c>
      <c r="AB40" s="8" t="s">
        <v>443</v>
      </c>
      <c r="AC40" s="8" t="s">
        <v>443</v>
      </c>
      <c r="AD40" s="117" t="s">
        <v>443</v>
      </c>
      <c r="AE40" s="8" t="s">
        <v>443</v>
      </c>
      <c r="AF40" s="118" t="s">
        <v>443</v>
      </c>
      <c r="AG40" s="114" t="s">
        <v>63</v>
      </c>
      <c r="AH40" s="54" t="s">
        <v>163</v>
      </c>
      <c r="AI40" s="117">
        <v>43559</v>
      </c>
      <c r="AJ40" s="135" t="s">
        <v>733</v>
      </c>
      <c r="AK40" s="118">
        <v>0</v>
      </c>
      <c r="AL40" s="16" t="s">
        <v>468</v>
      </c>
      <c r="AM40" s="115" t="s">
        <v>47</v>
      </c>
    </row>
    <row r="41" spans="1:39" ht="67.5" x14ac:dyDescent="0.2">
      <c r="A41" s="14" t="s">
        <v>201</v>
      </c>
      <c r="B41" s="1" t="s">
        <v>554</v>
      </c>
      <c r="C41" s="1" t="s">
        <v>2</v>
      </c>
      <c r="D41" s="1">
        <v>3</v>
      </c>
      <c r="E41" s="188"/>
      <c r="F41" s="7" t="s">
        <v>301</v>
      </c>
      <c r="G41" s="61" t="s">
        <v>308</v>
      </c>
      <c r="H41" s="7" t="s">
        <v>302</v>
      </c>
      <c r="I41" s="6" t="s">
        <v>7</v>
      </c>
      <c r="J41" s="5" t="s">
        <v>309</v>
      </c>
      <c r="K41" s="5" t="s">
        <v>2</v>
      </c>
      <c r="L41" s="4">
        <v>43346</v>
      </c>
      <c r="M41" s="4">
        <v>43677</v>
      </c>
      <c r="N41" s="79" t="s">
        <v>576</v>
      </c>
      <c r="O41" s="83" t="s">
        <v>443</v>
      </c>
      <c r="P41" s="83" t="s">
        <v>443</v>
      </c>
      <c r="Q41" s="83" t="s">
        <v>443</v>
      </c>
      <c r="R41" s="83" t="s">
        <v>443</v>
      </c>
      <c r="S41" s="83" t="s">
        <v>443</v>
      </c>
      <c r="T41" s="83" t="s">
        <v>443</v>
      </c>
      <c r="U41" s="83" t="s">
        <v>443</v>
      </c>
      <c r="V41" s="83" t="s">
        <v>443</v>
      </c>
      <c r="W41" s="83" t="s">
        <v>443</v>
      </c>
      <c r="X41" s="83" t="s">
        <v>443</v>
      </c>
      <c r="Y41" s="4" t="s">
        <v>443</v>
      </c>
      <c r="Z41" s="8" t="s">
        <v>443</v>
      </c>
      <c r="AA41" s="8" t="s">
        <v>443</v>
      </c>
      <c r="AB41" s="8" t="s">
        <v>443</v>
      </c>
      <c r="AC41" s="8" t="s">
        <v>443</v>
      </c>
      <c r="AD41" s="117" t="s">
        <v>443</v>
      </c>
      <c r="AE41" s="8" t="s">
        <v>443</v>
      </c>
      <c r="AF41" s="118" t="s">
        <v>443</v>
      </c>
      <c r="AG41" s="114" t="s">
        <v>63</v>
      </c>
      <c r="AH41" s="54" t="s">
        <v>163</v>
      </c>
      <c r="AI41" s="117">
        <v>43559</v>
      </c>
      <c r="AJ41" s="135" t="s">
        <v>733</v>
      </c>
      <c r="AK41" s="118">
        <v>0</v>
      </c>
      <c r="AL41" s="16" t="s">
        <v>468</v>
      </c>
      <c r="AM41" s="115" t="s">
        <v>47</v>
      </c>
    </row>
    <row r="42" spans="1:39" ht="134.25" customHeight="1" x14ac:dyDescent="0.2">
      <c r="A42" s="14" t="s">
        <v>201</v>
      </c>
      <c r="B42" s="1" t="s">
        <v>554</v>
      </c>
      <c r="C42" s="1" t="s">
        <v>2</v>
      </c>
      <c r="D42" s="1">
        <v>4</v>
      </c>
      <c r="E42" s="187" t="s">
        <v>315</v>
      </c>
      <c r="F42" s="7" t="s">
        <v>303</v>
      </c>
      <c r="G42" s="61" t="s">
        <v>304</v>
      </c>
      <c r="H42" s="7" t="s">
        <v>206</v>
      </c>
      <c r="I42" s="6" t="s">
        <v>7</v>
      </c>
      <c r="J42" s="5" t="s">
        <v>309</v>
      </c>
      <c r="K42" s="5" t="s">
        <v>2</v>
      </c>
      <c r="L42" s="4">
        <v>43346</v>
      </c>
      <c r="M42" s="4">
        <v>43830</v>
      </c>
      <c r="N42" s="79" t="s">
        <v>576</v>
      </c>
      <c r="O42" s="83" t="s">
        <v>443</v>
      </c>
      <c r="P42" s="83" t="s">
        <v>443</v>
      </c>
      <c r="Q42" s="83" t="s">
        <v>443</v>
      </c>
      <c r="R42" s="83" t="s">
        <v>443</v>
      </c>
      <c r="S42" s="83" t="s">
        <v>443</v>
      </c>
      <c r="T42" s="83" t="s">
        <v>443</v>
      </c>
      <c r="U42" s="83" t="s">
        <v>443</v>
      </c>
      <c r="V42" s="83" t="s">
        <v>443</v>
      </c>
      <c r="W42" s="83" t="s">
        <v>443</v>
      </c>
      <c r="X42" s="83" t="s">
        <v>443</v>
      </c>
      <c r="Y42" s="4" t="s">
        <v>443</v>
      </c>
      <c r="Z42" s="8" t="s">
        <v>443</v>
      </c>
      <c r="AA42" s="8" t="s">
        <v>443</v>
      </c>
      <c r="AB42" s="8" t="s">
        <v>443</v>
      </c>
      <c r="AC42" s="8" t="s">
        <v>443</v>
      </c>
      <c r="AD42" s="117" t="s">
        <v>443</v>
      </c>
      <c r="AE42" s="8" t="s">
        <v>443</v>
      </c>
      <c r="AF42" s="118" t="s">
        <v>443</v>
      </c>
      <c r="AG42" s="114" t="s">
        <v>63</v>
      </c>
      <c r="AH42" s="54" t="s">
        <v>163</v>
      </c>
      <c r="AI42" s="117">
        <v>43559</v>
      </c>
      <c r="AJ42" s="135" t="s">
        <v>734</v>
      </c>
      <c r="AK42" s="118">
        <v>0.5</v>
      </c>
      <c r="AL42" s="16" t="s">
        <v>468</v>
      </c>
      <c r="AM42" s="115" t="s">
        <v>735</v>
      </c>
    </row>
    <row r="43" spans="1:39" ht="88.5" customHeight="1" x14ac:dyDescent="0.2">
      <c r="A43" s="14" t="s">
        <v>201</v>
      </c>
      <c r="B43" s="1" t="s">
        <v>554</v>
      </c>
      <c r="C43" s="1" t="s">
        <v>2</v>
      </c>
      <c r="D43" s="1">
        <v>4</v>
      </c>
      <c r="E43" s="188"/>
      <c r="F43" s="7" t="s">
        <v>303</v>
      </c>
      <c r="G43" s="61" t="s">
        <v>420</v>
      </c>
      <c r="H43" s="7" t="s">
        <v>310</v>
      </c>
      <c r="I43" s="6" t="s">
        <v>7</v>
      </c>
      <c r="J43" s="5" t="s">
        <v>309</v>
      </c>
      <c r="K43" s="5" t="s">
        <v>2</v>
      </c>
      <c r="L43" s="4">
        <v>43346</v>
      </c>
      <c r="M43" s="4">
        <v>43830</v>
      </c>
      <c r="N43" s="79" t="s">
        <v>576</v>
      </c>
      <c r="O43" s="83" t="s">
        <v>443</v>
      </c>
      <c r="P43" s="83" t="s">
        <v>443</v>
      </c>
      <c r="Q43" s="83" t="s">
        <v>443</v>
      </c>
      <c r="R43" s="83" t="s">
        <v>443</v>
      </c>
      <c r="S43" s="83" t="s">
        <v>443</v>
      </c>
      <c r="T43" s="83" t="s">
        <v>443</v>
      </c>
      <c r="U43" s="83" t="s">
        <v>443</v>
      </c>
      <c r="V43" s="83" t="s">
        <v>443</v>
      </c>
      <c r="W43" s="83" t="s">
        <v>443</v>
      </c>
      <c r="X43" s="83" t="s">
        <v>443</v>
      </c>
      <c r="Y43" s="4" t="s">
        <v>443</v>
      </c>
      <c r="Z43" s="8" t="s">
        <v>443</v>
      </c>
      <c r="AA43" s="8" t="s">
        <v>443</v>
      </c>
      <c r="AB43" s="8" t="s">
        <v>443</v>
      </c>
      <c r="AC43" s="8" t="s">
        <v>443</v>
      </c>
      <c r="AD43" s="117" t="s">
        <v>443</v>
      </c>
      <c r="AE43" s="8" t="s">
        <v>443</v>
      </c>
      <c r="AF43" s="118" t="s">
        <v>443</v>
      </c>
      <c r="AG43" s="114" t="s">
        <v>63</v>
      </c>
      <c r="AH43" s="54" t="s">
        <v>163</v>
      </c>
      <c r="AI43" s="117">
        <v>43559</v>
      </c>
      <c r="AJ43" s="135" t="s">
        <v>736</v>
      </c>
      <c r="AK43" s="118">
        <v>0</v>
      </c>
      <c r="AL43" s="16" t="s">
        <v>468</v>
      </c>
      <c r="AM43" s="115" t="s">
        <v>735</v>
      </c>
    </row>
    <row r="44" spans="1:39" ht="133.5" customHeight="1" x14ac:dyDescent="0.2">
      <c r="A44" s="14" t="s">
        <v>240</v>
      </c>
      <c r="B44" s="1" t="s">
        <v>64</v>
      </c>
      <c r="C44" s="1" t="s">
        <v>2</v>
      </c>
      <c r="D44" s="1">
        <v>2</v>
      </c>
      <c r="E44" s="93" t="s">
        <v>241</v>
      </c>
      <c r="F44" s="60" t="s">
        <v>284</v>
      </c>
      <c r="G44" s="62" t="s">
        <v>242</v>
      </c>
      <c r="H44" s="62" t="s">
        <v>291</v>
      </c>
      <c r="I44" s="6" t="s">
        <v>7</v>
      </c>
      <c r="J44" s="1" t="s">
        <v>285</v>
      </c>
      <c r="K44" s="1" t="s">
        <v>283</v>
      </c>
      <c r="L44" s="4">
        <v>43290</v>
      </c>
      <c r="M44" s="4">
        <v>43630</v>
      </c>
      <c r="N44" s="79" t="s">
        <v>576</v>
      </c>
      <c r="O44" s="83" t="s">
        <v>443</v>
      </c>
      <c r="P44" s="83" t="s">
        <v>443</v>
      </c>
      <c r="Q44" s="83" t="s">
        <v>443</v>
      </c>
      <c r="R44" s="83" t="s">
        <v>443</v>
      </c>
      <c r="S44" s="83" t="s">
        <v>443</v>
      </c>
      <c r="T44" s="83" t="s">
        <v>443</v>
      </c>
      <c r="U44" s="83" t="s">
        <v>443</v>
      </c>
      <c r="V44" s="83" t="s">
        <v>443</v>
      </c>
      <c r="W44" s="83" t="s">
        <v>443</v>
      </c>
      <c r="X44" s="83" t="s">
        <v>443</v>
      </c>
      <c r="Y44" s="4">
        <v>43370</v>
      </c>
      <c r="Z44" s="100" t="s">
        <v>499</v>
      </c>
      <c r="AA44" s="2">
        <v>0.5</v>
      </c>
      <c r="AB44" s="14" t="s">
        <v>63</v>
      </c>
      <c r="AC44" s="102" t="s">
        <v>500</v>
      </c>
      <c r="AD44" s="117">
        <v>43476</v>
      </c>
      <c r="AE44" s="120" t="s">
        <v>581</v>
      </c>
      <c r="AF44" s="118">
        <v>0</v>
      </c>
      <c r="AG44" s="114" t="s">
        <v>63</v>
      </c>
      <c r="AH44" s="115" t="s">
        <v>582</v>
      </c>
      <c r="AI44" s="117" t="s">
        <v>758</v>
      </c>
      <c r="AJ44" s="135" t="s">
        <v>759</v>
      </c>
      <c r="AK44" s="118" t="s">
        <v>2</v>
      </c>
      <c r="AL44" s="16" t="s">
        <v>48</v>
      </c>
      <c r="AM44" s="115" t="s">
        <v>47</v>
      </c>
    </row>
    <row r="45" spans="1:39" ht="159" customHeight="1" x14ac:dyDescent="0.2">
      <c r="A45" s="14" t="s">
        <v>243</v>
      </c>
      <c r="B45" s="1" t="s">
        <v>60</v>
      </c>
      <c r="C45" s="1" t="s">
        <v>2</v>
      </c>
      <c r="D45" s="1">
        <v>1</v>
      </c>
      <c r="E45" s="123" t="s">
        <v>319</v>
      </c>
      <c r="F45" s="7" t="s">
        <v>245</v>
      </c>
      <c r="G45" s="61" t="s">
        <v>247</v>
      </c>
      <c r="H45" s="7" t="s">
        <v>248</v>
      </c>
      <c r="I45" s="6" t="s">
        <v>7</v>
      </c>
      <c r="J45" s="5" t="s">
        <v>246</v>
      </c>
      <c r="K45" s="5" t="s">
        <v>244</v>
      </c>
      <c r="L45" s="4">
        <v>43305</v>
      </c>
      <c r="M45" s="4">
        <v>43630</v>
      </c>
      <c r="N45" s="79" t="s">
        <v>576</v>
      </c>
      <c r="O45" s="83" t="s">
        <v>443</v>
      </c>
      <c r="P45" s="83" t="s">
        <v>443</v>
      </c>
      <c r="Q45" s="83" t="s">
        <v>443</v>
      </c>
      <c r="R45" s="83" t="s">
        <v>443</v>
      </c>
      <c r="S45" s="83" t="s">
        <v>443</v>
      </c>
      <c r="T45" s="83" t="s">
        <v>443</v>
      </c>
      <c r="U45" s="83" t="s">
        <v>443</v>
      </c>
      <c r="V45" s="83" t="s">
        <v>443</v>
      </c>
      <c r="W45" s="83" t="s">
        <v>443</v>
      </c>
      <c r="X45" s="83" t="s">
        <v>443</v>
      </c>
      <c r="Y45" s="4">
        <v>43382</v>
      </c>
      <c r="Z45" s="100" t="s">
        <v>470</v>
      </c>
      <c r="AA45" s="2">
        <v>0</v>
      </c>
      <c r="AB45" s="8" t="s">
        <v>468</v>
      </c>
      <c r="AC45" s="101" t="s">
        <v>47</v>
      </c>
      <c r="AD45" s="117">
        <v>43481</v>
      </c>
      <c r="AE45" s="120" t="s">
        <v>592</v>
      </c>
      <c r="AF45" s="118">
        <v>0.5</v>
      </c>
      <c r="AG45" s="16" t="s">
        <v>59</v>
      </c>
      <c r="AH45" s="115" t="s">
        <v>593</v>
      </c>
      <c r="AI45" s="117">
        <v>43559</v>
      </c>
      <c r="AJ45" s="135" t="s">
        <v>730</v>
      </c>
      <c r="AK45" s="118">
        <v>0.5</v>
      </c>
      <c r="AL45" s="16" t="s">
        <v>468</v>
      </c>
      <c r="AM45" s="115" t="s">
        <v>47</v>
      </c>
    </row>
    <row r="46" spans="1:39" ht="177.75" customHeight="1" x14ac:dyDescent="0.2">
      <c r="A46" s="14" t="s">
        <v>178</v>
      </c>
      <c r="B46" s="1" t="s">
        <v>75</v>
      </c>
      <c r="C46" s="1" t="s">
        <v>2</v>
      </c>
      <c r="D46" s="1">
        <v>1</v>
      </c>
      <c r="E46" s="187" t="s">
        <v>421</v>
      </c>
      <c r="F46" s="7" t="s">
        <v>422</v>
      </c>
      <c r="G46" s="61" t="s">
        <v>540</v>
      </c>
      <c r="H46" s="61" t="s">
        <v>329</v>
      </c>
      <c r="I46" s="6" t="s">
        <v>7</v>
      </c>
      <c r="J46" s="5" t="s">
        <v>179</v>
      </c>
      <c r="K46" s="5" t="s">
        <v>350</v>
      </c>
      <c r="L46" s="4">
        <v>43304</v>
      </c>
      <c r="M46" s="131">
        <v>43630</v>
      </c>
      <c r="N46" s="79" t="s">
        <v>576</v>
      </c>
      <c r="O46" s="83" t="s">
        <v>443</v>
      </c>
      <c r="P46" s="83" t="s">
        <v>443</v>
      </c>
      <c r="Q46" s="83" t="s">
        <v>443</v>
      </c>
      <c r="R46" s="83" t="s">
        <v>443</v>
      </c>
      <c r="S46" s="83" t="s">
        <v>443</v>
      </c>
      <c r="T46" s="83" t="s">
        <v>443</v>
      </c>
      <c r="U46" s="83" t="s">
        <v>443</v>
      </c>
      <c r="V46" s="83" t="s">
        <v>443</v>
      </c>
      <c r="W46" s="83" t="s">
        <v>443</v>
      </c>
      <c r="X46" s="83" t="s">
        <v>443</v>
      </c>
      <c r="Y46" s="83" t="s">
        <v>443</v>
      </c>
      <c r="Z46" s="83" t="s">
        <v>443</v>
      </c>
      <c r="AA46" s="83" t="s">
        <v>443</v>
      </c>
      <c r="AB46" s="83" t="s">
        <v>443</v>
      </c>
      <c r="AC46" s="83" t="s">
        <v>443</v>
      </c>
      <c r="AD46" s="117">
        <v>43486</v>
      </c>
      <c r="AE46" s="120" t="s">
        <v>622</v>
      </c>
      <c r="AF46" s="118">
        <v>0.8</v>
      </c>
      <c r="AG46" s="114" t="s">
        <v>59</v>
      </c>
      <c r="AH46" s="115" t="s">
        <v>623</v>
      </c>
      <c r="AI46" s="130">
        <v>43528</v>
      </c>
      <c r="AJ46" s="65" t="s">
        <v>716</v>
      </c>
      <c r="AK46" s="118">
        <v>0.8</v>
      </c>
      <c r="AL46" s="16" t="s">
        <v>717</v>
      </c>
      <c r="AM46" s="115" t="s">
        <v>718</v>
      </c>
    </row>
    <row r="47" spans="1:39" ht="123.75" x14ac:dyDescent="0.2">
      <c r="A47" s="14" t="s">
        <v>178</v>
      </c>
      <c r="B47" s="1" t="s">
        <v>75</v>
      </c>
      <c r="C47" s="1" t="s">
        <v>2</v>
      </c>
      <c r="D47" s="1">
        <v>1</v>
      </c>
      <c r="E47" s="188"/>
      <c r="F47" s="7" t="s">
        <v>422</v>
      </c>
      <c r="G47" s="61" t="s">
        <v>320</v>
      </c>
      <c r="H47" s="61" t="s">
        <v>330</v>
      </c>
      <c r="I47" s="6" t="s">
        <v>7</v>
      </c>
      <c r="J47" s="5" t="s">
        <v>179</v>
      </c>
      <c r="K47" s="5" t="s">
        <v>350</v>
      </c>
      <c r="L47" s="4">
        <v>43304</v>
      </c>
      <c r="M47" s="131">
        <v>43630</v>
      </c>
      <c r="N47" s="79" t="s">
        <v>576</v>
      </c>
      <c r="O47" s="83" t="s">
        <v>443</v>
      </c>
      <c r="P47" s="83" t="s">
        <v>443</v>
      </c>
      <c r="Q47" s="83" t="s">
        <v>443</v>
      </c>
      <c r="R47" s="83" t="s">
        <v>443</v>
      </c>
      <c r="S47" s="83" t="s">
        <v>443</v>
      </c>
      <c r="T47" s="83" t="s">
        <v>443</v>
      </c>
      <c r="U47" s="83" t="s">
        <v>443</v>
      </c>
      <c r="V47" s="83" t="s">
        <v>443</v>
      </c>
      <c r="W47" s="83" t="s">
        <v>443</v>
      </c>
      <c r="X47" s="83" t="s">
        <v>443</v>
      </c>
      <c r="Y47" s="83" t="s">
        <v>443</v>
      </c>
      <c r="Z47" s="83" t="s">
        <v>443</v>
      </c>
      <c r="AA47" s="83" t="s">
        <v>443</v>
      </c>
      <c r="AB47" s="83" t="s">
        <v>443</v>
      </c>
      <c r="AC47" s="83" t="s">
        <v>443</v>
      </c>
      <c r="AD47" s="117">
        <v>43486</v>
      </c>
      <c r="AE47" s="120" t="s">
        <v>624</v>
      </c>
      <c r="AF47" s="118">
        <v>0.8</v>
      </c>
      <c r="AG47" s="114" t="s">
        <v>59</v>
      </c>
      <c r="AH47" s="115" t="s">
        <v>625</v>
      </c>
      <c r="AI47" s="130">
        <v>43528</v>
      </c>
      <c r="AJ47" s="65" t="s">
        <v>716</v>
      </c>
      <c r="AK47" s="118">
        <v>0.8</v>
      </c>
      <c r="AL47" s="16" t="s">
        <v>717</v>
      </c>
      <c r="AM47" s="115" t="s">
        <v>718</v>
      </c>
    </row>
    <row r="48" spans="1:39" ht="123.75" x14ac:dyDescent="0.2">
      <c r="A48" s="14" t="s">
        <v>178</v>
      </c>
      <c r="B48" s="1" t="s">
        <v>75</v>
      </c>
      <c r="C48" s="1" t="s">
        <v>2</v>
      </c>
      <c r="D48" s="1">
        <v>1</v>
      </c>
      <c r="E48" s="188"/>
      <c r="F48" s="7" t="s">
        <v>422</v>
      </c>
      <c r="G48" s="61" t="s">
        <v>321</v>
      </c>
      <c r="H48" s="61" t="s">
        <v>331</v>
      </c>
      <c r="I48" s="6" t="s">
        <v>7</v>
      </c>
      <c r="J48" s="5" t="s">
        <v>179</v>
      </c>
      <c r="K48" s="5" t="s">
        <v>350</v>
      </c>
      <c r="L48" s="4">
        <v>43304</v>
      </c>
      <c r="M48" s="131">
        <v>43630</v>
      </c>
      <c r="N48" s="79" t="s">
        <v>576</v>
      </c>
      <c r="O48" s="83" t="s">
        <v>443</v>
      </c>
      <c r="P48" s="83" t="s">
        <v>443</v>
      </c>
      <c r="Q48" s="83" t="s">
        <v>443</v>
      </c>
      <c r="R48" s="83" t="s">
        <v>443</v>
      </c>
      <c r="S48" s="83" t="s">
        <v>443</v>
      </c>
      <c r="T48" s="83" t="s">
        <v>443</v>
      </c>
      <c r="U48" s="83" t="s">
        <v>443</v>
      </c>
      <c r="V48" s="83" t="s">
        <v>443</v>
      </c>
      <c r="W48" s="83" t="s">
        <v>443</v>
      </c>
      <c r="X48" s="83" t="s">
        <v>443</v>
      </c>
      <c r="Y48" s="83" t="s">
        <v>443</v>
      </c>
      <c r="Z48" s="83" t="s">
        <v>443</v>
      </c>
      <c r="AA48" s="83" t="s">
        <v>443</v>
      </c>
      <c r="AB48" s="83" t="s">
        <v>443</v>
      </c>
      <c r="AC48" s="83" t="s">
        <v>443</v>
      </c>
      <c r="AD48" s="117">
        <v>43486</v>
      </c>
      <c r="AE48" s="120" t="s">
        <v>626</v>
      </c>
      <c r="AF48" s="118">
        <v>0.8</v>
      </c>
      <c r="AG48" s="114" t="s">
        <v>59</v>
      </c>
      <c r="AH48" s="115" t="s">
        <v>627</v>
      </c>
      <c r="AI48" s="130">
        <v>43528</v>
      </c>
      <c r="AJ48" s="65" t="s">
        <v>716</v>
      </c>
      <c r="AK48" s="118">
        <v>0.8</v>
      </c>
      <c r="AL48" s="16" t="s">
        <v>717</v>
      </c>
      <c r="AM48" s="115" t="s">
        <v>718</v>
      </c>
    </row>
    <row r="49" spans="1:16379" ht="101.25" x14ac:dyDescent="0.2">
      <c r="A49" s="14" t="s">
        <v>178</v>
      </c>
      <c r="B49" s="1" t="s">
        <v>75</v>
      </c>
      <c r="C49" s="1" t="s">
        <v>2</v>
      </c>
      <c r="D49" s="1">
        <v>2</v>
      </c>
      <c r="E49" s="187" t="s">
        <v>180</v>
      </c>
      <c r="F49" s="7" t="s">
        <v>328</v>
      </c>
      <c r="G49" s="61" t="s">
        <v>322</v>
      </c>
      <c r="H49" s="7" t="s">
        <v>181</v>
      </c>
      <c r="I49" s="6" t="s">
        <v>7</v>
      </c>
      <c r="J49" s="1" t="s">
        <v>182</v>
      </c>
      <c r="K49" s="5" t="s">
        <v>350</v>
      </c>
      <c r="L49" s="4">
        <v>43304</v>
      </c>
      <c r="M49" s="4">
        <v>43615</v>
      </c>
      <c r="N49" s="79" t="s">
        <v>576</v>
      </c>
      <c r="O49" s="83" t="s">
        <v>443</v>
      </c>
      <c r="P49" s="83" t="s">
        <v>443</v>
      </c>
      <c r="Q49" s="83" t="s">
        <v>443</v>
      </c>
      <c r="R49" s="83" t="s">
        <v>443</v>
      </c>
      <c r="S49" s="83" t="s">
        <v>443</v>
      </c>
      <c r="T49" s="83" t="s">
        <v>443</v>
      </c>
      <c r="U49" s="83" t="s">
        <v>443</v>
      </c>
      <c r="V49" s="83" t="s">
        <v>443</v>
      </c>
      <c r="W49" s="83" t="s">
        <v>443</v>
      </c>
      <c r="X49" s="83" t="s">
        <v>443</v>
      </c>
      <c r="Y49" s="83" t="s">
        <v>443</v>
      </c>
      <c r="Z49" s="83" t="s">
        <v>443</v>
      </c>
      <c r="AA49" s="83" t="s">
        <v>443</v>
      </c>
      <c r="AB49" s="83" t="s">
        <v>443</v>
      </c>
      <c r="AC49" s="83" t="s">
        <v>443</v>
      </c>
      <c r="AD49" s="117">
        <v>43486</v>
      </c>
      <c r="AE49" s="120" t="s">
        <v>628</v>
      </c>
      <c r="AF49" s="118">
        <v>0.8</v>
      </c>
      <c r="AG49" s="114" t="s">
        <v>59</v>
      </c>
      <c r="AH49" s="115" t="s">
        <v>629</v>
      </c>
      <c r="AI49" s="130">
        <v>43528</v>
      </c>
      <c r="AJ49" s="65" t="s">
        <v>719</v>
      </c>
      <c r="AK49" s="132">
        <f t="shared" ref="AK49" si="0">+AF49</f>
        <v>0.8</v>
      </c>
      <c r="AL49" s="6" t="s">
        <v>717</v>
      </c>
      <c r="AM49" s="65" t="s">
        <v>720</v>
      </c>
    </row>
    <row r="50" spans="1:16379" ht="101.25" x14ac:dyDescent="0.2">
      <c r="A50" s="14" t="s">
        <v>178</v>
      </c>
      <c r="B50" s="1" t="s">
        <v>75</v>
      </c>
      <c r="C50" s="1" t="s">
        <v>2</v>
      </c>
      <c r="D50" s="1">
        <v>2</v>
      </c>
      <c r="E50" s="188"/>
      <c r="F50" s="7" t="s">
        <v>328</v>
      </c>
      <c r="G50" s="61" t="s">
        <v>323</v>
      </c>
      <c r="H50" s="7" t="s">
        <v>181</v>
      </c>
      <c r="I50" s="6" t="s">
        <v>7</v>
      </c>
      <c r="J50" s="1" t="s">
        <v>182</v>
      </c>
      <c r="K50" s="5" t="s">
        <v>350</v>
      </c>
      <c r="L50" s="4">
        <v>43304</v>
      </c>
      <c r="M50" s="4">
        <v>43615</v>
      </c>
      <c r="N50" s="79" t="s">
        <v>576</v>
      </c>
      <c r="O50" s="83" t="s">
        <v>443</v>
      </c>
      <c r="P50" s="83" t="s">
        <v>443</v>
      </c>
      <c r="Q50" s="83" t="s">
        <v>443</v>
      </c>
      <c r="R50" s="83" t="s">
        <v>443</v>
      </c>
      <c r="S50" s="83" t="s">
        <v>443</v>
      </c>
      <c r="T50" s="83" t="s">
        <v>443</v>
      </c>
      <c r="U50" s="83" t="s">
        <v>443</v>
      </c>
      <c r="V50" s="83" t="s">
        <v>443</v>
      </c>
      <c r="W50" s="83" t="s">
        <v>443</v>
      </c>
      <c r="X50" s="83" t="s">
        <v>443</v>
      </c>
      <c r="Y50" s="83" t="s">
        <v>443</v>
      </c>
      <c r="Z50" s="83" t="s">
        <v>443</v>
      </c>
      <c r="AA50" s="83" t="s">
        <v>443</v>
      </c>
      <c r="AB50" s="83" t="s">
        <v>443</v>
      </c>
      <c r="AC50" s="83" t="s">
        <v>443</v>
      </c>
      <c r="AD50" s="117">
        <v>43486</v>
      </c>
      <c r="AE50" s="120" t="s">
        <v>630</v>
      </c>
      <c r="AF50" s="118">
        <v>0.8</v>
      </c>
      <c r="AG50" s="114" t="s">
        <v>59</v>
      </c>
      <c r="AH50" s="115" t="s">
        <v>631</v>
      </c>
      <c r="AI50" s="130">
        <v>43528</v>
      </c>
      <c r="AJ50" s="65" t="s">
        <v>721</v>
      </c>
      <c r="AK50" s="132">
        <f>+AF50</f>
        <v>0.8</v>
      </c>
      <c r="AL50" s="6" t="s">
        <v>717</v>
      </c>
      <c r="AM50" s="65" t="s">
        <v>720</v>
      </c>
    </row>
    <row r="51" spans="1:16379" ht="101.25" x14ac:dyDescent="0.2">
      <c r="A51" s="14" t="s">
        <v>178</v>
      </c>
      <c r="B51" s="1" t="s">
        <v>75</v>
      </c>
      <c r="C51" s="1" t="s">
        <v>2</v>
      </c>
      <c r="D51" s="1">
        <v>2</v>
      </c>
      <c r="E51" s="188"/>
      <c r="F51" s="7" t="s">
        <v>328</v>
      </c>
      <c r="G51" s="61" t="s">
        <v>324</v>
      </c>
      <c r="H51" s="7" t="s">
        <v>181</v>
      </c>
      <c r="I51" s="6" t="s">
        <v>7</v>
      </c>
      <c r="J51" s="1" t="s">
        <v>182</v>
      </c>
      <c r="K51" s="5" t="s">
        <v>350</v>
      </c>
      <c r="L51" s="4">
        <v>43304</v>
      </c>
      <c r="M51" s="4">
        <v>43615</v>
      </c>
      <c r="N51" s="79" t="s">
        <v>576</v>
      </c>
      <c r="O51" s="83" t="s">
        <v>443</v>
      </c>
      <c r="P51" s="83" t="s">
        <v>443</v>
      </c>
      <c r="Q51" s="83" t="s">
        <v>443</v>
      </c>
      <c r="R51" s="83" t="s">
        <v>443</v>
      </c>
      <c r="S51" s="83" t="s">
        <v>443</v>
      </c>
      <c r="T51" s="83" t="s">
        <v>443</v>
      </c>
      <c r="U51" s="83" t="s">
        <v>443</v>
      </c>
      <c r="V51" s="83" t="s">
        <v>443</v>
      </c>
      <c r="W51" s="83" t="s">
        <v>443</v>
      </c>
      <c r="X51" s="83" t="s">
        <v>443</v>
      </c>
      <c r="Y51" s="83" t="s">
        <v>443</v>
      </c>
      <c r="Z51" s="83" t="s">
        <v>443</v>
      </c>
      <c r="AA51" s="83" t="s">
        <v>443</v>
      </c>
      <c r="AB51" s="83" t="s">
        <v>443</v>
      </c>
      <c r="AC51" s="83" t="s">
        <v>443</v>
      </c>
      <c r="AD51" s="117">
        <v>43486</v>
      </c>
      <c r="AE51" s="120" t="s">
        <v>632</v>
      </c>
      <c r="AF51" s="118">
        <v>0.1</v>
      </c>
      <c r="AG51" s="114" t="s">
        <v>59</v>
      </c>
      <c r="AH51" s="115" t="s">
        <v>633</v>
      </c>
      <c r="AI51" s="130">
        <v>43528</v>
      </c>
      <c r="AJ51" s="65" t="s">
        <v>721</v>
      </c>
      <c r="AK51" s="132">
        <v>0.8</v>
      </c>
      <c r="AL51" s="6" t="s">
        <v>717</v>
      </c>
      <c r="AM51" s="65" t="s">
        <v>720</v>
      </c>
    </row>
    <row r="52" spans="1:16379" ht="101.25" x14ac:dyDescent="0.2">
      <c r="A52" s="14" t="s">
        <v>178</v>
      </c>
      <c r="B52" s="1" t="s">
        <v>75</v>
      </c>
      <c r="C52" s="1" t="s">
        <v>2</v>
      </c>
      <c r="D52" s="1">
        <v>2</v>
      </c>
      <c r="E52" s="188"/>
      <c r="F52" s="7" t="s">
        <v>328</v>
      </c>
      <c r="G52" s="61" t="s">
        <v>325</v>
      </c>
      <c r="H52" s="7" t="s">
        <v>181</v>
      </c>
      <c r="I52" s="6" t="s">
        <v>7</v>
      </c>
      <c r="J52" s="1" t="s">
        <v>182</v>
      </c>
      <c r="K52" s="5" t="s">
        <v>350</v>
      </c>
      <c r="L52" s="4">
        <v>43304</v>
      </c>
      <c r="M52" s="4">
        <v>43615</v>
      </c>
      <c r="N52" s="79" t="s">
        <v>576</v>
      </c>
      <c r="O52" s="83" t="s">
        <v>443</v>
      </c>
      <c r="P52" s="83" t="s">
        <v>443</v>
      </c>
      <c r="Q52" s="83" t="s">
        <v>443</v>
      </c>
      <c r="R52" s="83" t="s">
        <v>443</v>
      </c>
      <c r="S52" s="83" t="s">
        <v>443</v>
      </c>
      <c r="T52" s="83" t="s">
        <v>443</v>
      </c>
      <c r="U52" s="83" t="s">
        <v>443</v>
      </c>
      <c r="V52" s="83" t="s">
        <v>443</v>
      </c>
      <c r="W52" s="83" t="s">
        <v>443</v>
      </c>
      <c r="X52" s="83" t="s">
        <v>443</v>
      </c>
      <c r="Y52" s="83" t="s">
        <v>443</v>
      </c>
      <c r="Z52" s="83" t="s">
        <v>443</v>
      </c>
      <c r="AA52" s="83" t="s">
        <v>443</v>
      </c>
      <c r="AB52" s="83" t="s">
        <v>443</v>
      </c>
      <c r="AC52" s="83" t="s">
        <v>443</v>
      </c>
      <c r="AD52" s="117">
        <v>43486</v>
      </c>
      <c r="AE52" s="120" t="s">
        <v>634</v>
      </c>
      <c r="AF52" s="118">
        <v>0</v>
      </c>
      <c r="AG52" s="114" t="s">
        <v>59</v>
      </c>
      <c r="AH52" s="115" t="s">
        <v>635</v>
      </c>
      <c r="AI52" s="130">
        <v>43528</v>
      </c>
      <c r="AJ52" s="65" t="s">
        <v>721</v>
      </c>
      <c r="AK52" s="132">
        <f t="shared" ref="AK52:AK53" si="1">+AF52</f>
        <v>0</v>
      </c>
      <c r="AL52" s="6" t="s">
        <v>717</v>
      </c>
      <c r="AM52" s="65" t="s">
        <v>720</v>
      </c>
    </row>
    <row r="53" spans="1:16379" ht="159.75" customHeight="1" x14ac:dyDescent="0.2">
      <c r="A53" s="14" t="s">
        <v>178</v>
      </c>
      <c r="B53" s="1" t="s">
        <v>75</v>
      </c>
      <c r="C53" s="1" t="s">
        <v>2</v>
      </c>
      <c r="D53" s="1">
        <v>3</v>
      </c>
      <c r="E53" s="122" t="s">
        <v>423</v>
      </c>
      <c r="F53" s="7" t="s">
        <v>327</v>
      </c>
      <c r="G53" s="61" t="s">
        <v>326</v>
      </c>
      <c r="H53" s="7" t="s">
        <v>424</v>
      </c>
      <c r="I53" s="6" t="s">
        <v>7</v>
      </c>
      <c r="J53" s="1" t="s">
        <v>179</v>
      </c>
      <c r="K53" s="66" t="s">
        <v>183</v>
      </c>
      <c r="L53" s="4">
        <v>43304</v>
      </c>
      <c r="M53" s="4">
        <v>43615</v>
      </c>
      <c r="N53" s="79" t="s">
        <v>576</v>
      </c>
      <c r="O53" s="83" t="s">
        <v>443</v>
      </c>
      <c r="P53" s="83" t="s">
        <v>443</v>
      </c>
      <c r="Q53" s="83" t="s">
        <v>443</v>
      </c>
      <c r="R53" s="83" t="s">
        <v>443</v>
      </c>
      <c r="S53" s="83" t="s">
        <v>443</v>
      </c>
      <c r="T53" s="83" t="s">
        <v>443</v>
      </c>
      <c r="U53" s="83" t="s">
        <v>443</v>
      </c>
      <c r="V53" s="83" t="s">
        <v>443</v>
      </c>
      <c r="W53" s="83" t="s">
        <v>443</v>
      </c>
      <c r="X53" s="83" t="s">
        <v>443</v>
      </c>
      <c r="Y53" s="83" t="s">
        <v>443</v>
      </c>
      <c r="Z53" s="83" t="s">
        <v>443</v>
      </c>
      <c r="AA53" s="83" t="s">
        <v>443</v>
      </c>
      <c r="AB53" s="83" t="s">
        <v>443</v>
      </c>
      <c r="AC53" s="83" t="s">
        <v>443</v>
      </c>
      <c r="AD53" s="117">
        <v>43486</v>
      </c>
      <c r="AE53" s="120" t="s">
        <v>636</v>
      </c>
      <c r="AF53" s="118">
        <v>0</v>
      </c>
      <c r="AG53" s="114" t="s">
        <v>59</v>
      </c>
      <c r="AH53" s="115" t="s">
        <v>635</v>
      </c>
      <c r="AI53" s="130">
        <v>43528</v>
      </c>
      <c r="AJ53" s="65" t="s">
        <v>722</v>
      </c>
      <c r="AK53" s="132">
        <f t="shared" si="1"/>
        <v>0</v>
      </c>
      <c r="AL53" s="6" t="s">
        <v>717</v>
      </c>
      <c r="AM53" s="134" t="s">
        <v>723</v>
      </c>
    </row>
    <row r="54" spans="1:16379" ht="157.5" customHeight="1" x14ac:dyDescent="0.2">
      <c r="A54" s="14" t="s">
        <v>178</v>
      </c>
      <c r="B54" s="1" t="s">
        <v>75</v>
      </c>
      <c r="C54" s="1" t="s">
        <v>2</v>
      </c>
      <c r="D54" s="1">
        <v>6</v>
      </c>
      <c r="E54" s="122" t="s">
        <v>335</v>
      </c>
      <c r="F54" s="7" t="s">
        <v>184</v>
      </c>
      <c r="G54" s="61" t="s">
        <v>332</v>
      </c>
      <c r="H54" s="7" t="s">
        <v>333</v>
      </c>
      <c r="I54" s="6" t="s">
        <v>7</v>
      </c>
      <c r="J54" s="1" t="s">
        <v>425</v>
      </c>
      <c r="K54" s="1" t="s">
        <v>347</v>
      </c>
      <c r="L54" s="4">
        <v>43287</v>
      </c>
      <c r="M54" s="4">
        <v>43615</v>
      </c>
      <c r="N54" s="79" t="s">
        <v>576</v>
      </c>
      <c r="O54" s="83" t="s">
        <v>443</v>
      </c>
      <c r="P54" s="83" t="s">
        <v>443</v>
      </c>
      <c r="Q54" s="83" t="s">
        <v>443</v>
      </c>
      <c r="R54" s="83" t="s">
        <v>443</v>
      </c>
      <c r="S54" s="83" t="s">
        <v>443</v>
      </c>
      <c r="T54" s="83" t="s">
        <v>443</v>
      </c>
      <c r="U54" s="83" t="s">
        <v>443</v>
      </c>
      <c r="V54" s="83" t="s">
        <v>443</v>
      </c>
      <c r="W54" s="83" t="s">
        <v>443</v>
      </c>
      <c r="X54" s="83" t="s">
        <v>443</v>
      </c>
      <c r="Y54" s="83" t="s">
        <v>443</v>
      </c>
      <c r="Z54" s="83" t="s">
        <v>443</v>
      </c>
      <c r="AA54" s="83" t="s">
        <v>443</v>
      </c>
      <c r="AB54" s="83" t="s">
        <v>443</v>
      </c>
      <c r="AC54" s="83" t="s">
        <v>443</v>
      </c>
      <c r="AD54" s="117">
        <v>43486</v>
      </c>
      <c r="AE54" s="120" t="s">
        <v>637</v>
      </c>
      <c r="AF54" s="118">
        <v>0.5</v>
      </c>
      <c r="AG54" s="114" t="s">
        <v>59</v>
      </c>
      <c r="AH54" s="115" t="s">
        <v>638</v>
      </c>
      <c r="AI54" s="130">
        <v>43528</v>
      </c>
      <c r="AJ54" s="65" t="s">
        <v>724</v>
      </c>
      <c r="AK54" s="132">
        <v>0.8</v>
      </c>
      <c r="AL54" s="6" t="s">
        <v>717</v>
      </c>
      <c r="AM54" s="134" t="s">
        <v>725</v>
      </c>
    </row>
    <row r="55" spans="1:16379" ht="78.75" x14ac:dyDescent="0.2">
      <c r="A55" s="14" t="s">
        <v>178</v>
      </c>
      <c r="B55" s="1" t="s">
        <v>75</v>
      </c>
      <c r="C55" s="1" t="s">
        <v>2</v>
      </c>
      <c r="D55" s="1">
        <v>6</v>
      </c>
      <c r="E55" s="122" t="s">
        <v>337</v>
      </c>
      <c r="F55" s="7" t="s">
        <v>185</v>
      </c>
      <c r="G55" s="61" t="s">
        <v>188</v>
      </c>
      <c r="H55" s="7" t="s">
        <v>186</v>
      </c>
      <c r="I55" s="6" t="s">
        <v>7</v>
      </c>
      <c r="J55" s="1" t="s">
        <v>187</v>
      </c>
      <c r="K55" s="1" t="s">
        <v>347</v>
      </c>
      <c r="L55" s="4">
        <v>43287</v>
      </c>
      <c r="M55" s="4">
        <v>43798</v>
      </c>
      <c r="N55" s="79" t="s">
        <v>576</v>
      </c>
      <c r="O55" s="83" t="s">
        <v>443</v>
      </c>
      <c r="P55" s="83" t="s">
        <v>443</v>
      </c>
      <c r="Q55" s="83" t="s">
        <v>443</v>
      </c>
      <c r="R55" s="83" t="s">
        <v>443</v>
      </c>
      <c r="S55" s="83" t="s">
        <v>443</v>
      </c>
      <c r="T55" s="83" t="s">
        <v>443</v>
      </c>
      <c r="U55" s="83" t="s">
        <v>443</v>
      </c>
      <c r="V55" s="83" t="s">
        <v>443</v>
      </c>
      <c r="W55" s="83" t="s">
        <v>443</v>
      </c>
      <c r="X55" s="83" t="s">
        <v>443</v>
      </c>
      <c r="Y55" s="83" t="s">
        <v>443</v>
      </c>
      <c r="Z55" s="83" t="s">
        <v>443</v>
      </c>
      <c r="AA55" s="83" t="s">
        <v>443</v>
      </c>
      <c r="AB55" s="83" t="s">
        <v>443</v>
      </c>
      <c r="AC55" s="83" t="s">
        <v>443</v>
      </c>
      <c r="AD55" s="117">
        <v>43486</v>
      </c>
      <c r="AE55" s="120" t="s">
        <v>639</v>
      </c>
      <c r="AF55" s="118">
        <v>0.1</v>
      </c>
      <c r="AG55" s="114" t="s">
        <v>59</v>
      </c>
      <c r="AH55" s="115" t="s">
        <v>640</v>
      </c>
      <c r="AI55" s="130">
        <v>43528</v>
      </c>
      <c r="AJ55" s="65" t="s">
        <v>726</v>
      </c>
      <c r="AK55" s="132">
        <v>0.1</v>
      </c>
      <c r="AL55" s="6" t="s">
        <v>717</v>
      </c>
      <c r="AM55" s="134" t="s">
        <v>727</v>
      </c>
    </row>
    <row r="56" spans="1:16379" ht="112.5" x14ac:dyDescent="0.2">
      <c r="A56" s="14" t="s">
        <v>189</v>
      </c>
      <c r="B56" s="1" t="s">
        <v>101</v>
      </c>
      <c r="C56" s="6" t="s">
        <v>2</v>
      </c>
      <c r="D56" s="1">
        <v>1</v>
      </c>
      <c r="E56" s="93" t="s">
        <v>338</v>
      </c>
      <c r="F56" s="7" t="s">
        <v>190</v>
      </c>
      <c r="G56" s="61" t="s">
        <v>191</v>
      </c>
      <c r="H56" s="7" t="s">
        <v>192</v>
      </c>
      <c r="I56" s="6" t="s">
        <v>7</v>
      </c>
      <c r="J56" s="6" t="s">
        <v>4</v>
      </c>
      <c r="K56" s="6" t="s">
        <v>2</v>
      </c>
      <c r="L56" s="4">
        <v>43272</v>
      </c>
      <c r="M56" s="4">
        <v>43465</v>
      </c>
      <c r="N56" s="119" t="s">
        <v>577</v>
      </c>
      <c r="O56" s="83" t="s">
        <v>443</v>
      </c>
      <c r="P56" s="83" t="s">
        <v>443</v>
      </c>
      <c r="Q56" s="83" t="s">
        <v>443</v>
      </c>
      <c r="R56" s="83" t="s">
        <v>443</v>
      </c>
      <c r="S56" s="83" t="s">
        <v>443</v>
      </c>
      <c r="T56" s="83" t="s">
        <v>443</v>
      </c>
      <c r="U56" s="83" t="s">
        <v>443</v>
      </c>
      <c r="V56" s="83" t="s">
        <v>443</v>
      </c>
      <c r="W56" s="83" t="s">
        <v>443</v>
      </c>
      <c r="X56" s="83" t="s">
        <v>443</v>
      </c>
      <c r="Y56" s="4">
        <v>43385</v>
      </c>
      <c r="Z56" s="100" t="s">
        <v>449</v>
      </c>
      <c r="AA56" s="2">
        <v>0</v>
      </c>
      <c r="AB56" s="14" t="s">
        <v>448</v>
      </c>
      <c r="AC56" s="102" t="s">
        <v>450</v>
      </c>
      <c r="AD56" s="117">
        <v>43480</v>
      </c>
      <c r="AE56" s="120" t="s">
        <v>608</v>
      </c>
      <c r="AF56" s="118">
        <v>0</v>
      </c>
      <c r="AG56" s="114" t="s">
        <v>448</v>
      </c>
      <c r="AH56" s="115"/>
      <c r="AI56" s="117">
        <v>43555</v>
      </c>
      <c r="AJ56" s="169" t="s">
        <v>787</v>
      </c>
      <c r="AK56" s="118">
        <v>0</v>
      </c>
      <c r="AL56" s="174" t="s">
        <v>448</v>
      </c>
      <c r="AM56" s="115" t="s">
        <v>788</v>
      </c>
    </row>
    <row r="57" spans="1:16379" ht="134.25" customHeight="1" x14ac:dyDescent="0.2">
      <c r="A57" s="14" t="s">
        <v>189</v>
      </c>
      <c r="B57" s="1" t="s">
        <v>101</v>
      </c>
      <c r="C57" s="6" t="s">
        <v>2</v>
      </c>
      <c r="D57" s="1">
        <v>3</v>
      </c>
      <c r="E57" s="91" t="s">
        <v>193</v>
      </c>
      <c r="F57" s="7" t="s">
        <v>194</v>
      </c>
      <c r="G57" s="61" t="s">
        <v>195</v>
      </c>
      <c r="H57" s="7" t="s">
        <v>196</v>
      </c>
      <c r="I57" s="6" t="s">
        <v>7</v>
      </c>
      <c r="J57" s="6" t="s">
        <v>346</v>
      </c>
      <c r="K57" s="6" t="s">
        <v>4</v>
      </c>
      <c r="L57" s="4">
        <v>43276</v>
      </c>
      <c r="M57" s="4">
        <v>43630</v>
      </c>
      <c r="N57" s="119" t="s">
        <v>576</v>
      </c>
      <c r="O57" s="83" t="s">
        <v>443</v>
      </c>
      <c r="P57" s="83" t="s">
        <v>443</v>
      </c>
      <c r="Q57" s="83" t="s">
        <v>443</v>
      </c>
      <c r="R57" s="83" t="s">
        <v>443</v>
      </c>
      <c r="S57" s="83" t="s">
        <v>443</v>
      </c>
      <c r="T57" s="83" t="s">
        <v>443</v>
      </c>
      <c r="U57" s="83" t="s">
        <v>443</v>
      </c>
      <c r="V57" s="83" t="s">
        <v>443</v>
      </c>
      <c r="W57" s="83" t="s">
        <v>443</v>
      </c>
      <c r="X57" s="83" t="s">
        <v>443</v>
      </c>
      <c r="Y57" s="4">
        <v>43384</v>
      </c>
      <c r="Z57" s="100" t="s">
        <v>451</v>
      </c>
      <c r="AA57" s="2">
        <v>0</v>
      </c>
      <c r="AB57" s="14" t="s">
        <v>448</v>
      </c>
      <c r="AC57" s="101" t="s">
        <v>47</v>
      </c>
      <c r="AD57" s="117">
        <v>43480</v>
      </c>
      <c r="AE57" s="120" t="s">
        <v>609</v>
      </c>
      <c r="AF57" s="118">
        <v>0.8</v>
      </c>
      <c r="AG57" s="114" t="s">
        <v>448</v>
      </c>
      <c r="AH57" s="115" t="s">
        <v>611</v>
      </c>
      <c r="AI57" s="117">
        <v>43555</v>
      </c>
      <c r="AJ57" s="169" t="s">
        <v>789</v>
      </c>
      <c r="AK57" s="118">
        <v>0.8</v>
      </c>
      <c r="AL57" s="174" t="s">
        <v>448</v>
      </c>
      <c r="AM57" s="115" t="s">
        <v>790</v>
      </c>
    </row>
    <row r="58" spans="1:16379" ht="156" customHeight="1" x14ac:dyDescent="0.2">
      <c r="A58" s="14" t="s">
        <v>189</v>
      </c>
      <c r="B58" s="1" t="s">
        <v>101</v>
      </c>
      <c r="C58" s="6" t="s">
        <v>2</v>
      </c>
      <c r="D58" s="1">
        <v>6</v>
      </c>
      <c r="E58" s="91" t="s">
        <v>334</v>
      </c>
      <c r="F58" s="7" t="s">
        <v>197</v>
      </c>
      <c r="G58" s="61" t="s">
        <v>198</v>
      </c>
      <c r="H58" s="7" t="s">
        <v>199</v>
      </c>
      <c r="I58" s="6" t="s">
        <v>7</v>
      </c>
      <c r="J58" s="6" t="s">
        <v>4</v>
      </c>
      <c r="K58" s="6" t="s">
        <v>200</v>
      </c>
      <c r="L58" s="4">
        <v>43272</v>
      </c>
      <c r="M58" s="4">
        <v>43465</v>
      </c>
      <c r="N58" s="119" t="s">
        <v>577</v>
      </c>
      <c r="O58" s="83" t="s">
        <v>443</v>
      </c>
      <c r="P58" s="83" t="s">
        <v>443</v>
      </c>
      <c r="Q58" s="83" t="s">
        <v>443</v>
      </c>
      <c r="R58" s="83" t="s">
        <v>443</v>
      </c>
      <c r="S58" s="83" t="s">
        <v>443</v>
      </c>
      <c r="T58" s="83" t="s">
        <v>443</v>
      </c>
      <c r="U58" s="83" t="s">
        <v>443</v>
      </c>
      <c r="V58" s="83" t="s">
        <v>443</v>
      </c>
      <c r="W58" s="83" t="s">
        <v>443</v>
      </c>
      <c r="X58" s="83" t="s">
        <v>443</v>
      </c>
      <c r="Y58" s="4">
        <v>43384</v>
      </c>
      <c r="Z58" s="100" t="s">
        <v>451</v>
      </c>
      <c r="AA58" s="2">
        <v>0</v>
      </c>
      <c r="AB58" s="14" t="s">
        <v>448</v>
      </c>
      <c r="AC58" s="101" t="s">
        <v>47</v>
      </c>
      <c r="AD58" s="117">
        <v>43480</v>
      </c>
      <c r="AE58" s="120" t="s">
        <v>610</v>
      </c>
      <c r="AF58" s="118">
        <v>0</v>
      </c>
      <c r="AG58" s="114" t="s">
        <v>448</v>
      </c>
      <c r="AH58" s="115"/>
      <c r="AI58" s="117">
        <v>43555</v>
      </c>
      <c r="AJ58" s="169" t="s">
        <v>791</v>
      </c>
      <c r="AK58" s="118">
        <v>0</v>
      </c>
      <c r="AL58" s="174" t="s">
        <v>448</v>
      </c>
      <c r="AM58" s="115" t="s">
        <v>792</v>
      </c>
    </row>
    <row r="59" spans="1:16379" ht="213" customHeight="1" x14ac:dyDescent="0.2">
      <c r="A59" s="14" t="s">
        <v>249</v>
      </c>
      <c r="B59" s="14" t="s">
        <v>9</v>
      </c>
      <c r="C59" s="16" t="s">
        <v>2</v>
      </c>
      <c r="D59" s="55">
        <v>2</v>
      </c>
      <c r="E59" s="63" t="s">
        <v>252</v>
      </c>
      <c r="F59" s="64" t="s">
        <v>253</v>
      </c>
      <c r="G59" s="64" t="s">
        <v>286</v>
      </c>
      <c r="H59" s="64" t="s">
        <v>287</v>
      </c>
      <c r="I59" s="6" t="s">
        <v>7</v>
      </c>
      <c r="J59" s="16" t="s">
        <v>251</v>
      </c>
      <c r="K59" s="16" t="s">
        <v>6</v>
      </c>
      <c r="L59" s="4">
        <v>43313</v>
      </c>
      <c r="M59" s="4">
        <v>43630</v>
      </c>
      <c r="N59" s="79" t="s">
        <v>576</v>
      </c>
      <c r="O59" s="83" t="s">
        <v>443</v>
      </c>
      <c r="P59" s="83" t="s">
        <v>443</v>
      </c>
      <c r="Q59" s="83" t="s">
        <v>443</v>
      </c>
      <c r="R59" s="83" t="s">
        <v>443</v>
      </c>
      <c r="S59" s="83" t="s">
        <v>443</v>
      </c>
      <c r="T59" s="83" t="s">
        <v>443</v>
      </c>
      <c r="U59" s="83" t="s">
        <v>443</v>
      </c>
      <c r="V59" s="83" t="s">
        <v>443</v>
      </c>
      <c r="W59" s="83" t="s">
        <v>443</v>
      </c>
      <c r="X59" s="83" t="s">
        <v>443</v>
      </c>
      <c r="Y59" s="4">
        <v>43381</v>
      </c>
      <c r="Z59" s="100" t="s">
        <v>444</v>
      </c>
      <c r="AA59" s="2">
        <v>0</v>
      </c>
      <c r="AB59" s="14" t="s">
        <v>5</v>
      </c>
      <c r="AC59" s="102" t="s">
        <v>47</v>
      </c>
      <c r="AD59" s="117">
        <v>43473</v>
      </c>
      <c r="AE59" s="120" t="s">
        <v>678</v>
      </c>
      <c r="AF59" s="118">
        <v>0</v>
      </c>
      <c r="AG59" s="114" t="s">
        <v>5</v>
      </c>
      <c r="AH59" s="115" t="s">
        <v>673</v>
      </c>
      <c r="AI59" s="117">
        <v>43557</v>
      </c>
      <c r="AJ59" s="135" t="s">
        <v>756</v>
      </c>
      <c r="AK59" s="118">
        <v>0</v>
      </c>
      <c r="AL59" s="16" t="s">
        <v>5</v>
      </c>
      <c r="AM59" s="115" t="s">
        <v>745</v>
      </c>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43"/>
      <c r="DP59" s="43"/>
      <c r="DQ59" s="43"/>
      <c r="DR59" s="43"/>
      <c r="DS59" s="43"/>
      <c r="DT59" s="43"/>
      <c r="DU59" s="43"/>
      <c r="DV59" s="43"/>
      <c r="DW59" s="43"/>
      <c r="DX59" s="43"/>
      <c r="DY59" s="43"/>
      <c r="DZ59" s="43"/>
      <c r="EA59" s="43"/>
      <c r="EB59" s="43"/>
      <c r="EC59" s="43"/>
      <c r="ED59" s="43"/>
      <c r="EE59" s="43"/>
      <c r="EF59" s="43"/>
      <c r="EG59" s="43"/>
      <c r="EH59" s="43"/>
      <c r="EI59" s="43"/>
      <c r="EJ59" s="43"/>
      <c r="EK59" s="43"/>
      <c r="EL59" s="43"/>
      <c r="EM59" s="43"/>
      <c r="EN59" s="43"/>
      <c r="EO59" s="43"/>
      <c r="EP59" s="43"/>
      <c r="EQ59" s="43"/>
      <c r="ER59" s="43"/>
      <c r="ES59" s="43"/>
      <c r="ET59" s="43"/>
      <c r="EU59" s="43"/>
      <c r="EV59" s="43"/>
      <c r="EW59" s="43"/>
      <c r="EX59" s="43"/>
      <c r="EY59" s="43"/>
      <c r="EZ59" s="43"/>
      <c r="FA59" s="43"/>
      <c r="FB59" s="43"/>
      <c r="FC59" s="43"/>
      <c r="FD59" s="43"/>
      <c r="FE59" s="43"/>
      <c r="FF59" s="43"/>
      <c r="FG59" s="43"/>
      <c r="FH59" s="43"/>
      <c r="FI59" s="43"/>
      <c r="FJ59" s="43"/>
      <c r="FK59" s="43"/>
      <c r="FL59" s="43"/>
      <c r="FM59" s="43"/>
      <c r="FN59" s="43"/>
      <c r="FO59" s="43"/>
      <c r="FP59" s="43"/>
      <c r="FQ59" s="43"/>
      <c r="FR59" s="43"/>
      <c r="FS59" s="43"/>
      <c r="FT59" s="43"/>
      <c r="FU59" s="43"/>
      <c r="FV59" s="43"/>
      <c r="FW59" s="43"/>
      <c r="FX59" s="43"/>
      <c r="FY59" s="43"/>
      <c r="FZ59" s="43"/>
      <c r="GA59" s="43"/>
      <c r="GB59" s="43"/>
      <c r="GC59" s="43"/>
      <c r="GD59" s="43"/>
      <c r="GE59" s="43"/>
      <c r="GF59" s="43"/>
      <c r="GG59" s="43"/>
      <c r="GH59" s="43"/>
      <c r="GI59" s="43"/>
      <c r="GJ59" s="43"/>
      <c r="GK59" s="43"/>
      <c r="GL59" s="43"/>
      <c r="GM59" s="43"/>
      <c r="GN59" s="43"/>
      <c r="GO59" s="43"/>
      <c r="GP59" s="43"/>
      <c r="GQ59" s="43"/>
      <c r="GR59" s="43"/>
      <c r="GS59" s="43"/>
      <c r="GT59" s="43"/>
      <c r="GU59" s="43"/>
      <c r="GV59" s="43"/>
      <c r="GW59" s="43"/>
      <c r="GX59" s="43"/>
      <c r="GY59" s="43"/>
      <c r="GZ59" s="43"/>
      <c r="HA59" s="43"/>
      <c r="HB59" s="43"/>
      <c r="HC59" s="43"/>
      <c r="HD59" s="43"/>
      <c r="HE59" s="43"/>
      <c r="HF59" s="43"/>
      <c r="HG59" s="43"/>
      <c r="HH59" s="43"/>
      <c r="HI59" s="43"/>
      <c r="HJ59" s="43"/>
      <c r="HK59" s="43"/>
      <c r="HL59" s="43"/>
      <c r="HM59" s="43"/>
      <c r="HN59" s="43"/>
      <c r="HO59" s="43"/>
      <c r="HP59" s="43"/>
      <c r="HQ59" s="43"/>
      <c r="HR59" s="43"/>
      <c r="HS59" s="43"/>
      <c r="HT59" s="43"/>
      <c r="HU59" s="43"/>
      <c r="HV59" s="43"/>
      <c r="HW59" s="43"/>
      <c r="HX59" s="43"/>
      <c r="HY59" s="43"/>
      <c r="HZ59" s="43"/>
      <c r="IA59" s="43"/>
      <c r="IB59" s="43"/>
      <c r="IC59" s="43"/>
      <c r="ID59" s="43"/>
      <c r="IE59" s="43"/>
      <c r="IF59" s="43"/>
      <c r="IG59" s="43"/>
      <c r="IH59" s="43"/>
      <c r="II59" s="43"/>
      <c r="IJ59" s="43"/>
      <c r="IK59" s="43"/>
      <c r="IL59" s="43"/>
      <c r="IM59" s="43"/>
      <c r="IN59" s="43"/>
      <c r="IO59" s="43"/>
      <c r="IP59" s="43"/>
      <c r="IQ59" s="43"/>
      <c r="IR59" s="43"/>
      <c r="IS59" s="43"/>
      <c r="IT59" s="43"/>
      <c r="IU59" s="43"/>
      <c r="IV59" s="43"/>
      <c r="IW59" s="43"/>
      <c r="IX59" s="43"/>
      <c r="IY59" s="43"/>
      <c r="IZ59" s="43"/>
      <c r="JA59" s="43"/>
      <c r="JB59" s="43"/>
      <c r="JC59" s="43"/>
      <c r="JD59" s="43"/>
      <c r="JE59" s="43"/>
      <c r="JF59" s="43"/>
      <c r="JG59" s="43"/>
      <c r="JH59" s="43"/>
      <c r="JI59" s="43"/>
      <c r="JJ59" s="43"/>
      <c r="JK59" s="43"/>
      <c r="JL59" s="43"/>
      <c r="JM59" s="43"/>
      <c r="JN59" s="43"/>
      <c r="JO59" s="43"/>
      <c r="JP59" s="43"/>
      <c r="JQ59" s="43"/>
      <c r="JR59" s="43"/>
      <c r="JS59" s="43"/>
      <c r="JT59" s="43"/>
      <c r="JU59" s="43"/>
      <c r="JV59" s="43"/>
      <c r="JW59" s="43"/>
      <c r="JX59" s="43"/>
      <c r="JY59" s="43"/>
      <c r="JZ59" s="43"/>
      <c r="KA59" s="43"/>
      <c r="KB59" s="43"/>
      <c r="KC59" s="43"/>
      <c r="KD59" s="43"/>
      <c r="KE59" s="43"/>
      <c r="KF59" s="43"/>
      <c r="KG59" s="43"/>
      <c r="KH59" s="43"/>
      <c r="KI59" s="43"/>
      <c r="KJ59" s="43"/>
      <c r="KK59" s="43"/>
      <c r="KL59" s="43"/>
      <c r="KM59" s="43"/>
      <c r="KN59" s="43"/>
      <c r="KO59" s="43"/>
      <c r="KP59" s="43"/>
      <c r="KQ59" s="43"/>
      <c r="KR59" s="43"/>
      <c r="KS59" s="43"/>
      <c r="KT59" s="43"/>
      <c r="KU59" s="43"/>
      <c r="KV59" s="43"/>
      <c r="KW59" s="43"/>
      <c r="KX59" s="43"/>
      <c r="KY59" s="43"/>
      <c r="KZ59" s="43"/>
      <c r="LA59" s="43"/>
      <c r="LB59" s="43"/>
      <c r="LC59" s="43"/>
      <c r="LD59" s="43"/>
      <c r="LE59" s="43"/>
      <c r="LF59" s="43"/>
      <c r="LG59" s="43"/>
      <c r="LH59" s="43"/>
      <c r="LI59" s="43"/>
      <c r="LJ59" s="43"/>
      <c r="LK59" s="43"/>
      <c r="LL59" s="43"/>
      <c r="LM59" s="43"/>
      <c r="LN59" s="43"/>
      <c r="LO59" s="43"/>
      <c r="LP59" s="43"/>
      <c r="LQ59" s="43"/>
      <c r="LR59" s="43"/>
      <c r="LS59" s="43"/>
      <c r="LT59" s="43"/>
      <c r="LU59" s="43"/>
      <c r="LV59" s="43"/>
      <c r="LW59" s="43"/>
      <c r="LX59" s="43"/>
      <c r="LY59" s="43"/>
      <c r="LZ59" s="43"/>
      <c r="MA59" s="43"/>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43"/>
      <c r="NK59" s="43"/>
      <c r="NL59" s="43"/>
      <c r="NM59" s="43"/>
      <c r="NN59" s="43"/>
      <c r="NO59" s="43"/>
      <c r="NP59" s="43"/>
      <c r="NQ59" s="43"/>
      <c r="NR59" s="43"/>
      <c r="NS59" s="43"/>
      <c r="NT59" s="43"/>
      <c r="NU59" s="43"/>
      <c r="NV59" s="43"/>
      <c r="NW59" s="43"/>
      <c r="NX59" s="43"/>
      <c r="NY59" s="43"/>
      <c r="NZ59" s="43"/>
      <c r="OA59" s="43"/>
      <c r="OB59" s="43"/>
      <c r="OC59" s="43"/>
      <c r="OD59" s="43"/>
      <c r="OE59" s="43"/>
      <c r="OF59" s="43"/>
      <c r="OG59" s="43"/>
      <c r="OH59" s="43"/>
      <c r="OI59" s="43"/>
      <c r="OJ59" s="43"/>
      <c r="OK59" s="43"/>
      <c r="OL59" s="43"/>
      <c r="OM59" s="43"/>
      <c r="ON59" s="43"/>
      <c r="OO59" s="43"/>
      <c r="OP59" s="43"/>
      <c r="OQ59" s="43"/>
      <c r="OR59" s="43"/>
      <c r="OS59" s="43"/>
      <c r="OT59" s="43"/>
      <c r="OU59" s="43"/>
      <c r="OV59" s="43"/>
      <c r="OW59" s="43"/>
      <c r="OX59" s="43"/>
      <c r="OY59" s="43"/>
      <c r="OZ59" s="43"/>
      <c r="PA59" s="43"/>
      <c r="PB59" s="43"/>
      <c r="PC59" s="43"/>
      <c r="PD59" s="43"/>
      <c r="PE59" s="43"/>
      <c r="PF59" s="43"/>
      <c r="PG59" s="43"/>
      <c r="PH59" s="43"/>
      <c r="PI59" s="43"/>
      <c r="PJ59" s="43"/>
      <c r="PK59" s="43"/>
      <c r="PL59" s="43"/>
      <c r="PM59" s="43"/>
      <c r="PN59" s="43"/>
      <c r="PO59" s="43"/>
      <c r="PP59" s="43"/>
      <c r="PQ59" s="43"/>
      <c r="PR59" s="43"/>
      <c r="PS59" s="43"/>
      <c r="PT59" s="43"/>
      <c r="PU59" s="43"/>
      <c r="PV59" s="43"/>
      <c r="PW59" s="43"/>
      <c r="PX59" s="43"/>
      <c r="PY59" s="43"/>
      <c r="PZ59" s="43"/>
      <c r="QA59" s="43"/>
      <c r="QB59" s="43"/>
      <c r="QC59" s="43"/>
      <c r="QD59" s="43"/>
      <c r="QE59" s="43"/>
      <c r="QF59" s="43"/>
      <c r="QG59" s="43"/>
      <c r="QH59" s="43"/>
      <c r="QI59" s="43"/>
      <c r="QJ59" s="43"/>
      <c r="QK59" s="43"/>
      <c r="QL59" s="43"/>
      <c r="QM59" s="43"/>
      <c r="QN59" s="43"/>
      <c r="QO59" s="43"/>
      <c r="QP59" s="43"/>
      <c r="QQ59" s="43"/>
      <c r="QR59" s="43"/>
      <c r="QS59" s="43"/>
      <c r="QT59" s="43"/>
      <c r="QU59" s="43"/>
      <c r="QV59" s="43"/>
      <c r="QW59" s="43"/>
      <c r="QX59" s="43"/>
      <c r="QY59" s="43"/>
      <c r="QZ59" s="43"/>
      <c r="RA59" s="43"/>
      <c r="RB59" s="43"/>
      <c r="RC59" s="43"/>
      <c r="RD59" s="43"/>
      <c r="RE59" s="43"/>
      <c r="RF59" s="43"/>
      <c r="RG59" s="43"/>
      <c r="RH59" s="43"/>
      <c r="RI59" s="43"/>
      <c r="RJ59" s="43"/>
      <c r="RK59" s="43"/>
      <c r="RL59" s="43"/>
      <c r="RM59" s="43"/>
      <c r="RN59" s="43"/>
      <c r="RO59" s="43"/>
      <c r="RP59" s="43"/>
      <c r="RQ59" s="43"/>
      <c r="RR59" s="43"/>
      <c r="RS59" s="43"/>
      <c r="RT59" s="43"/>
      <c r="RU59" s="43"/>
      <c r="RV59" s="43"/>
      <c r="RW59" s="43"/>
      <c r="RX59" s="43"/>
      <c r="RY59" s="43"/>
      <c r="RZ59" s="43"/>
      <c r="SA59" s="43"/>
      <c r="SB59" s="43"/>
      <c r="SC59" s="43"/>
      <c r="SD59" s="43"/>
      <c r="SE59" s="43"/>
      <c r="SF59" s="43"/>
      <c r="SG59" s="43"/>
      <c r="SH59" s="43"/>
      <c r="SI59" s="43"/>
      <c r="SJ59" s="43"/>
      <c r="SK59" s="43"/>
      <c r="SL59" s="43"/>
      <c r="SM59" s="43"/>
      <c r="SN59" s="43"/>
      <c r="SO59" s="43"/>
      <c r="SP59" s="43"/>
      <c r="SQ59" s="43"/>
      <c r="SR59" s="43"/>
      <c r="SS59" s="43"/>
      <c r="ST59" s="43"/>
      <c r="SU59" s="43"/>
      <c r="SV59" s="43"/>
      <c r="SW59" s="43"/>
      <c r="SX59" s="43"/>
      <c r="SY59" s="43"/>
      <c r="SZ59" s="43"/>
      <c r="TA59" s="43"/>
      <c r="TB59" s="43"/>
      <c r="TC59" s="43"/>
      <c r="TD59" s="43"/>
      <c r="TE59" s="43"/>
      <c r="TF59" s="43"/>
      <c r="TG59" s="43"/>
      <c r="TH59" s="43"/>
      <c r="TI59" s="43"/>
      <c r="TJ59" s="43"/>
      <c r="TK59" s="43"/>
      <c r="TL59" s="43"/>
      <c r="TM59" s="43"/>
      <c r="TN59" s="43"/>
      <c r="TO59" s="43"/>
      <c r="TP59" s="43"/>
      <c r="TQ59" s="43"/>
      <c r="TR59" s="43"/>
      <c r="TS59" s="43"/>
      <c r="TT59" s="43"/>
      <c r="TU59" s="43"/>
      <c r="TV59" s="43"/>
      <c r="TW59" s="43"/>
      <c r="TX59" s="43"/>
      <c r="TY59" s="43"/>
      <c r="TZ59" s="43"/>
      <c r="UA59" s="43"/>
      <c r="UB59" s="43"/>
      <c r="UC59" s="43"/>
      <c r="UD59" s="43"/>
      <c r="UE59" s="43"/>
      <c r="UF59" s="43"/>
      <c r="UG59" s="43"/>
      <c r="UH59" s="43"/>
      <c r="UI59" s="43"/>
      <c r="UJ59" s="43"/>
      <c r="UK59" s="43"/>
      <c r="UL59" s="43"/>
      <c r="UM59" s="43"/>
      <c r="UN59" s="43"/>
      <c r="UO59" s="43"/>
      <c r="UP59" s="43"/>
      <c r="UQ59" s="43"/>
      <c r="UR59" s="43"/>
      <c r="US59" s="43"/>
      <c r="UT59" s="43"/>
      <c r="UU59" s="43"/>
      <c r="UV59" s="43"/>
      <c r="UW59" s="43"/>
      <c r="UX59" s="43"/>
      <c r="UY59" s="43"/>
      <c r="UZ59" s="43"/>
      <c r="VA59" s="43"/>
      <c r="VB59" s="43"/>
      <c r="VC59" s="43"/>
      <c r="VD59" s="43"/>
      <c r="VE59" s="43"/>
      <c r="VF59" s="43"/>
      <c r="VG59" s="43"/>
      <c r="VH59" s="43"/>
      <c r="VI59" s="43"/>
      <c r="VJ59" s="43"/>
      <c r="VK59" s="43"/>
      <c r="VL59" s="43"/>
      <c r="VM59" s="43"/>
      <c r="VN59" s="43"/>
      <c r="VO59" s="43"/>
      <c r="VP59" s="43"/>
      <c r="VQ59" s="43"/>
      <c r="VR59" s="43"/>
      <c r="VS59" s="43"/>
      <c r="VT59" s="43"/>
      <c r="VU59" s="43"/>
      <c r="VV59" s="43"/>
      <c r="VW59" s="43"/>
      <c r="VX59" s="43"/>
      <c r="VY59" s="43"/>
      <c r="VZ59" s="43"/>
      <c r="WA59" s="43"/>
      <c r="WB59" s="43"/>
      <c r="WC59" s="43"/>
      <c r="WD59" s="43"/>
      <c r="WE59" s="43"/>
      <c r="WF59" s="43"/>
      <c r="WG59" s="43"/>
      <c r="WH59" s="43"/>
      <c r="WI59" s="43"/>
      <c r="WJ59" s="43"/>
      <c r="WK59" s="43"/>
      <c r="WL59" s="43"/>
      <c r="WM59" s="43"/>
      <c r="WN59" s="43"/>
      <c r="WO59" s="43"/>
      <c r="WP59" s="43"/>
      <c r="WQ59" s="43"/>
      <c r="WR59" s="43"/>
      <c r="WS59" s="43"/>
      <c r="WT59" s="43"/>
      <c r="WU59" s="43"/>
      <c r="WV59" s="43"/>
      <c r="WW59" s="43"/>
      <c r="WX59" s="43"/>
      <c r="WY59" s="43"/>
      <c r="WZ59" s="43"/>
      <c r="XA59" s="43"/>
      <c r="XB59" s="43"/>
      <c r="XC59" s="43"/>
      <c r="XD59" s="43"/>
      <c r="XE59" s="43"/>
      <c r="XF59" s="43"/>
      <c r="XG59" s="43"/>
      <c r="XH59" s="43"/>
      <c r="XI59" s="43"/>
      <c r="XJ59" s="43"/>
      <c r="XK59" s="43"/>
      <c r="XL59" s="43"/>
      <c r="XM59" s="43"/>
      <c r="XN59" s="43"/>
      <c r="XO59" s="43"/>
      <c r="XP59" s="43"/>
      <c r="XQ59" s="43"/>
      <c r="XR59" s="43"/>
      <c r="XS59" s="43"/>
      <c r="XT59" s="43"/>
      <c r="XU59" s="43"/>
      <c r="XV59" s="43"/>
      <c r="XW59" s="43"/>
      <c r="XX59" s="43"/>
      <c r="XY59" s="43"/>
      <c r="XZ59" s="43"/>
      <c r="YA59" s="43"/>
      <c r="YB59" s="43"/>
      <c r="YC59" s="43"/>
      <c r="YD59" s="43"/>
      <c r="YE59" s="43"/>
      <c r="YF59" s="43"/>
      <c r="YG59" s="43"/>
      <c r="YH59" s="43"/>
      <c r="YI59" s="43"/>
      <c r="YJ59" s="43"/>
      <c r="YK59" s="43"/>
      <c r="YL59" s="43"/>
      <c r="YM59" s="43"/>
      <c r="YN59" s="43"/>
      <c r="YO59" s="43"/>
      <c r="YP59" s="43"/>
      <c r="YQ59" s="43"/>
      <c r="YR59" s="43"/>
      <c r="YS59" s="43"/>
      <c r="YT59" s="43"/>
      <c r="YU59" s="43"/>
      <c r="YV59" s="43"/>
      <c r="YW59" s="43"/>
      <c r="YX59" s="43"/>
      <c r="YY59" s="43"/>
      <c r="YZ59" s="43"/>
      <c r="ZA59" s="43"/>
      <c r="ZB59" s="43"/>
      <c r="ZC59" s="43"/>
      <c r="ZD59" s="43"/>
      <c r="ZE59" s="43"/>
      <c r="ZF59" s="43"/>
      <c r="ZG59" s="43"/>
      <c r="ZH59" s="43"/>
      <c r="ZI59" s="43"/>
      <c r="ZJ59" s="43"/>
      <c r="ZK59" s="43"/>
      <c r="ZL59" s="43"/>
      <c r="ZM59" s="43"/>
      <c r="ZN59" s="43"/>
      <c r="ZO59" s="43"/>
      <c r="ZP59" s="43"/>
      <c r="ZQ59" s="43"/>
      <c r="ZR59" s="43"/>
      <c r="ZS59" s="43"/>
      <c r="ZT59" s="43"/>
      <c r="ZU59" s="43"/>
      <c r="ZV59" s="43"/>
      <c r="ZW59" s="43"/>
      <c r="ZX59" s="43"/>
      <c r="ZY59" s="43"/>
      <c r="ZZ59" s="43"/>
      <c r="AAA59" s="43"/>
      <c r="AAB59" s="43"/>
      <c r="AAC59" s="43"/>
      <c r="AAD59" s="43"/>
      <c r="AAE59" s="43"/>
      <c r="AAF59" s="43"/>
      <c r="AAG59" s="43"/>
      <c r="AAH59" s="43"/>
      <c r="AAI59" s="43"/>
      <c r="AAJ59" s="43"/>
      <c r="AAK59" s="43"/>
      <c r="AAL59" s="43"/>
      <c r="AAM59" s="43"/>
      <c r="AAN59" s="43"/>
      <c r="AAO59" s="43"/>
      <c r="AAP59" s="43"/>
      <c r="AAQ59" s="43"/>
      <c r="AAR59" s="43"/>
      <c r="AAS59" s="43"/>
      <c r="AAT59" s="43"/>
      <c r="AAU59" s="43"/>
      <c r="AAV59" s="43"/>
      <c r="AAW59" s="43"/>
      <c r="AAX59" s="43"/>
      <c r="AAY59" s="43"/>
      <c r="AAZ59" s="43"/>
      <c r="ABA59" s="43"/>
      <c r="ABB59" s="43"/>
      <c r="ABC59" s="43"/>
      <c r="ABD59" s="43"/>
      <c r="ABE59" s="43"/>
      <c r="ABF59" s="43"/>
      <c r="ABG59" s="43"/>
      <c r="ABH59" s="43"/>
      <c r="ABI59" s="43"/>
      <c r="ABJ59" s="43"/>
      <c r="ABK59" s="43"/>
      <c r="ABL59" s="43"/>
      <c r="ABM59" s="43"/>
      <c r="ABN59" s="43"/>
      <c r="ABO59" s="43"/>
      <c r="ABP59" s="43"/>
      <c r="ABQ59" s="43"/>
      <c r="ABR59" s="43"/>
      <c r="ABS59" s="43"/>
      <c r="ABT59" s="43"/>
      <c r="ABU59" s="43"/>
      <c r="ABV59" s="43"/>
      <c r="ABW59" s="43"/>
      <c r="ABX59" s="43"/>
      <c r="ABY59" s="43"/>
      <c r="ABZ59" s="43"/>
      <c r="ACA59" s="43"/>
      <c r="ACB59" s="43"/>
      <c r="ACC59" s="43"/>
      <c r="ACD59" s="43"/>
      <c r="ACE59" s="43"/>
      <c r="ACF59" s="43"/>
      <c r="ACG59" s="43"/>
      <c r="ACH59" s="43"/>
      <c r="ACI59" s="43"/>
      <c r="ACJ59" s="43"/>
      <c r="ACK59" s="43"/>
      <c r="ACL59" s="43"/>
      <c r="ACM59" s="43"/>
      <c r="ACN59" s="43"/>
      <c r="ACO59" s="43"/>
      <c r="ACP59" s="43"/>
      <c r="ACQ59" s="43"/>
      <c r="ACR59" s="43"/>
      <c r="ACS59" s="43"/>
      <c r="ACT59" s="43"/>
      <c r="ACU59" s="43"/>
      <c r="ACV59" s="43"/>
      <c r="ACW59" s="43"/>
      <c r="ACX59" s="43"/>
      <c r="ACY59" s="43"/>
      <c r="ACZ59" s="43"/>
      <c r="ADA59" s="43"/>
      <c r="ADB59" s="43"/>
      <c r="ADC59" s="43"/>
      <c r="ADD59" s="43"/>
      <c r="ADE59" s="43"/>
      <c r="ADF59" s="43"/>
      <c r="ADG59" s="43"/>
      <c r="ADH59" s="43"/>
      <c r="ADI59" s="43"/>
      <c r="ADJ59" s="43"/>
      <c r="ADK59" s="43"/>
      <c r="ADL59" s="43"/>
      <c r="ADM59" s="43"/>
      <c r="ADN59" s="43"/>
      <c r="ADO59" s="43"/>
      <c r="ADP59" s="43"/>
      <c r="ADQ59" s="43"/>
      <c r="ADR59" s="43"/>
      <c r="ADS59" s="43"/>
      <c r="ADT59" s="43"/>
      <c r="ADU59" s="43"/>
      <c r="ADV59" s="43"/>
      <c r="ADW59" s="43"/>
      <c r="ADX59" s="43"/>
      <c r="ADY59" s="43"/>
      <c r="ADZ59" s="43"/>
      <c r="AEA59" s="43"/>
      <c r="AEB59" s="43"/>
      <c r="AEC59" s="43"/>
      <c r="AED59" s="43"/>
      <c r="AEE59" s="43"/>
      <c r="AEF59" s="43"/>
      <c r="AEG59" s="43"/>
      <c r="AEH59" s="43"/>
      <c r="AEI59" s="43"/>
      <c r="AEJ59" s="43"/>
      <c r="AEK59" s="43"/>
      <c r="AEL59" s="43"/>
      <c r="AEM59" s="43"/>
      <c r="AEN59" s="43"/>
      <c r="AEO59" s="43"/>
      <c r="AEP59" s="43"/>
      <c r="AEQ59" s="43"/>
      <c r="AER59" s="43"/>
      <c r="AES59" s="43"/>
      <c r="AET59" s="43"/>
      <c r="AEU59" s="43"/>
      <c r="AEV59" s="43"/>
      <c r="AEW59" s="43"/>
      <c r="AEX59" s="43"/>
      <c r="AEY59" s="43"/>
      <c r="AEZ59" s="43"/>
      <c r="AFA59" s="43"/>
      <c r="AFB59" s="43"/>
      <c r="AFC59" s="43"/>
      <c r="AFD59" s="43"/>
      <c r="AFE59" s="43"/>
      <c r="AFF59" s="43"/>
      <c r="AFG59" s="43"/>
      <c r="AFH59" s="43"/>
      <c r="AFI59" s="43"/>
      <c r="AFJ59" s="43"/>
      <c r="AFK59" s="43"/>
      <c r="AFL59" s="43"/>
      <c r="AFM59" s="43"/>
      <c r="AFN59" s="43"/>
      <c r="AFO59" s="43"/>
      <c r="AFP59" s="43"/>
      <c r="AFQ59" s="43"/>
      <c r="AFR59" s="43"/>
      <c r="AFS59" s="43"/>
      <c r="AFT59" s="43"/>
      <c r="AFU59" s="43"/>
      <c r="AFV59" s="43"/>
      <c r="AFW59" s="43"/>
      <c r="AFX59" s="43"/>
      <c r="AFY59" s="43"/>
      <c r="AFZ59" s="43"/>
      <c r="AGA59" s="43"/>
      <c r="AGB59" s="43"/>
      <c r="AGC59" s="43"/>
      <c r="AGD59" s="43"/>
      <c r="AGE59" s="43"/>
      <c r="AGF59" s="43"/>
      <c r="AGG59" s="43"/>
      <c r="AGH59" s="43"/>
      <c r="AGI59" s="43"/>
      <c r="AGJ59" s="43"/>
      <c r="AGK59" s="43"/>
      <c r="AGL59" s="43"/>
      <c r="AGM59" s="43"/>
      <c r="AGN59" s="43"/>
      <c r="AGO59" s="43"/>
      <c r="AGP59" s="43"/>
      <c r="AGQ59" s="43"/>
      <c r="AGR59" s="43"/>
      <c r="AGS59" s="43"/>
      <c r="AGT59" s="43"/>
      <c r="AGU59" s="43"/>
      <c r="AGV59" s="43"/>
      <c r="AGW59" s="43"/>
      <c r="AGX59" s="43"/>
      <c r="AGY59" s="43"/>
      <c r="AGZ59" s="43"/>
      <c r="AHA59" s="43"/>
      <c r="AHB59" s="43"/>
      <c r="AHC59" s="43"/>
      <c r="AHD59" s="43"/>
      <c r="AHE59" s="43"/>
      <c r="AHF59" s="43"/>
      <c r="AHG59" s="43"/>
      <c r="AHH59" s="43"/>
      <c r="AHI59" s="43"/>
      <c r="AHJ59" s="43"/>
      <c r="AHK59" s="43"/>
      <c r="AHL59" s="43"/>
      <c r="AHM59" s="43"/>
      <c r="AHN59" s="43"/>
      <c r="AHO59" s="43"/>
      <c r="AHP59" s="43"/>
      <c r="AHQ59" s="43"/>
      <c r="AHR59" s="43"/>
      <c r="AHS59" s="43"/>
      <c r="AHT59" s="43"/>
      <c r="AHU59" s="43"/>
      <c r="AHV59" s="43"/>
      <c r="AHW59" s="43"/>
      <c r="AHX59" s="43"/>
      <c r="AHY59" s="43"/>
      <c r="AHZ59" s="43"/>
      <c r="AIA59" s="43"/>
      <c r="AIB59" s="43"/>
      <c r="AIC59" s="43"/>
      <c r="AID59" s="43"/>
      <c r="AIE59" s="43"/>
      <c r="AIF59" s="43"/>
      <c r="AIG59" s="43"/>
      <c r="AIH59" s="43"/>
      <c r="AII59" s="43"/>
      <c r="AIJ59" s="43"/>
      <c r="AIK59" s="43"/>
      <c r="AIL59" s="43"/>
      <c r="AIM59" s="43"/>
      <c r="AIN59" s="43"/>
      <c r="AIO59" s="43"/>
      <c r="AIP59" s="43"/>
      <c r="AIQ59" s="43"/>
      <c r="AIR59" s="43"/>
      <c r="AIS59" s="43"/>
      <c r="AIT59" s="43"/>
      <c r="AIU59" s="43"/>
      <c r="AIV59" s="43"/>
      <c r="AIW59" s="43"/>
      <c r="AIX59" s="43"/>
      <c r="AIY59" s="43"/>
      <c r="AIZ59" s="43"/>
      <c r="AJA59" s="43"/>
      <c r="AJB59" s="43"/>
      <c r="AJC59" s="43"/>
      <c r="AJD59" s="43"/>
      <c r="AJE59" s="43"/>
      <c r="AJF59" s="43"/>
      <c r="AJG59" s="43"/>
      <c r="AJH59" s="43"/>
      <c r="AJI59" s="43"/>
      <c r="AJJ59" s="43"/>
      <c r="AJK59" s="43"/>
      <c r="AJL59" s="43"/>
      <c r="AJM59" s="43"/>
      <c r="AJN59" s="43"/>
      <c r="AJO59" s="43"/>
      <c r="AJP59" s="43"/>
      <c r="AJQ59" s="43"/>
      <c r="AJR59" s="43"/>
      <c r="AJS59" s="43"/>
      <c r="AJT59" s="43"/>
      <c r="AJU59" s="43"/>
      <c r="AJV59" s="43"/>
      <c r="AJW59" s="43"/>
      <c r="AJX59" s="43"/>
      <c r="AJY59" s="43"/>
      <c r="AJZ59" s="43"/>
      <c r="AKA59" s="43"/>
      <c r="AKB59" s="43"/>
      <c r="AKC59" s="43"/>
      <c r="AKD59" s="43"/>
      <c r="AKE59" s="43"/>
      <c r="AKF59" s="43"/>
      <c r="AKG59" s="43"/>
      <c r="AKH59" s="43"/>
      <c r="AKI59" s="43"/>
      <c r="AKJ59" s="43"/>
      <c r="AKK59" s="43"/>
      <c r="AKL59" s="43"/>
      <c r="AKM59" s="43"/>
      <c r="AKN59" s="43"/>
      <c r="AKO59" s="43"/>
      <c r="AKP59" s="43"/>
      <c r="AKQ59" s="43"/>
      <c r="AKR59" s="43"/>
      <c r="AKS59" s="43"/>
      <c r="AKT59" s="43"/>
      <c r="AKU59" s="43"/>
      <c r="AKV59" s="43"/>
      <c r="AKW59" s="43"/>
      <c r="AKX59" s="43"/>
      <c r="AKY59" s="43"/>
      <c r="AKZ59" s="43"/>
      <c r="ALA59" s="43"/>
      <c r="ALB59" s="43"/>
      <c r="ALC59" s="43"/>
      <c r="ALD59" s="43"/>
      <c r="ALE59" s="43"/>
      <c r="ALF59" s="43"/>
      <c r="ALG59" s="43"/>
      <c r="ALH59" s="43"/>
      <c r="ALI59" s="43"/>
      <c r="ALJ59" s="43"/>
      <c r="ALK59" s="43"/>
      <c r="ALL59" s="43"/>
      <c r="ALM59" s="43"/>
      <c r="ALN59" s="43"/>
      <c r="ALO59" s="43"/>
      <c r="ALP59" s="43"/>
      <c r="ALQ59" s="43"/>
      <c r="ALR59" s="43"/>
      <c r="ALS59" s="43"/>
      <c r="ALT59" s="43"/>
      <c r="ALU59" s="43"/>
      <c r="ALV59" s="43"/>
      <c r="ALW59" s="43"/>
      <c r="ALX59" s="43"/>
      <c r="ALY59" s="43"/>
      <c r="ALZ59" s="43"/>
      <c r="AMA59" s="43"/>
      <c r="AMB59" s="43"/>
      <c r="AMC59" s="43"/>
      <c r="AMD59" s="43"/>
      <c r="AME59" s="43"/>
      <c r="AMF59" s="43"/>
      <c r="AMG59" s="43"/>
      <c r="AMH59" s="43"/>
      <c r="AMI59" s="43"/>
      <c r="AMJ59" s="43"/>
      <c r="AMK59" s="43"/>
      <c r="AML59" s="43"/>
      <c r="AMM59" s="43"/>
      <c r="AMN59" s="43"/>
      <c r="AMO59" s="43"/>
      <c r="AMP59" s="43"/>
      <c r="AMQ59" s="43"/>
      <c r="AMR59" s="43"/>
      <c r="AMS59" s="43"/>
      <c r="AMT59" s="43"/>
      <c r="AMU59" s="43"/>
      <c r="AMV59" s="43"/>
      <c r="AMW59" s="43"/>
      <c r="AMX59" s="43"/>
      <c r="AMY59" s="43"/>
      <c r="AMZ59" s="43"/>
      <c r="ANA59" s="43"/>
      <c r="ANB59" s="43"/>
      <c r="ANC59" s="43"/>
      <c r="AND59" s="43"/>
      <c r="ANE59" s="43"/>
      <c r="ANF59" s="43"/>
      <c r="ANG59" s="43"/>
      <c r="ANH59" s="43"/>
      <c r="ANI59" s="43"/>
      <c r="ANJ59" s="43"/>
      <c r="ANK59" s="43"/>
      <c r="ANL59" s="43"/>
      <c r="ANM59" s="43"/>
      <c r="ANN59" s="43"/>
      <c r="ANO59" s="43"/>
      <c r="ANP59" s="43"/>
      <c r="ANQ59" s="43"/>
      <c r="ANR59" s="43"/>
      <c r="ANS59" s="43"/>
      <c r="ANT59" s="43"/>
      <c r="ANU59" s="43"/>
      <c r="ANV59" s="43"/>
      <c r="ANW59" s="43"/>
      <c r="ANX59" s="43"/>
      <c r="ANY59" s="43"/>
      <c r="ANZ59" s="43"/>
      <c r="AOA59" s="43"/>
      <c r="AOB59" s="43"/>
      <c r="AOC59" s="43"/>
      <c r="AOD59" s="43"/>
      <c r="AOE59" s="43"/>
      <c r="AOF59" s="43"/>
      <c r="AOG59" s="43"/>
      <c r="AOH59" s="43"/>
      <c r="AOI59" s="43"/>
      <c r="AOJ59" s="43"/>
      <c r="AOK59" s="43"/>
      <c r="AOL59" s="43"/>
      <c r="AOM59" s="43"/>
      <c r="AON59" s="43"/>
      <c r="AOO59" s="43"/>
      <c r="AOP59" s="43"/>
      <c r="AOQ59" s="43"/>
      <c r="AOR59" s="43"/>
      <c r="AOS59" s="43"/>
      <c r="AOT59" s="43"/>
      <c r="AOU59" s="43"/>
      <c r="AOV59" s="43"/>
      <c r="AOW59" s="43"/>
      <c r="AOX59" s="43"/>
      <c r="AOY59" s="43"/>
      <c r="AOZ59" s="43"/>
      <c r="APA59" s="43"/>
      <c r="APB59" s="43"/>
      <c r="APC59" s="43"/>
      <c r="APD59" s="43"/>
      <c r="APE59" s="43"/>
      <c r="APF59" s="43"/>
      <c r="APG59" s="43"/>
      <c r="APH59" s="43"/>
      <c r="API59" s="43"/>
      <c r="APJ59" s="43"/>
      <c r="APK59" s="43"/>
      <c r="APL59" s="43"/>
      <c r="APM59" s="43"/>
      <c r="APN59" s="43"/>
      <c r="APO59" s="43"/>
      <c r="APP59" s="43"/>
      <c r="APQ59" s="43"/>
      <c r="APR59" s="43"/>
      <c r="APS59" s="43"/>
      <c r="APT59" s="43"/>
      <c r="APU59" s="43"/>
      <c r="APV59" s="43"/>
      <c r="APW59" s="43"/>
      <c r="APX59" s="43"/>
      <c r="APY59" s="43"/>
      <c r="APZ59" s="43"/>
      <c r="AQA59" s="43"/>
      <c r="AQB59" s="43"/>
      <c r="AQC59" s="43"/>
      <c r="AQD59" s="43"/>
      <c r="AQE59" s="43"/>
      <c r="AQF59" s="43"/>
      <c r="AQG59" s="43"/>
      <c r="AQH59" s="43"/>
      <c r="AQI59" s="43"/>
      <c r="AQJ59" s="43"/>
      <c r="AQK59" s="43"/>
      <c r="AQL59" s="43"/>
      <c r="AQM59" s="43"/>
      <c r="AQN59" s="43"/>
      <c r="AQO59" s="43"/>
      <c r="AQP59" s="43"/>
      <c r="AQQ59" s="43"/>
      <c r="AQR59" s="43"/>
      <c r="AQS59" s="43"/>
      <c r="AQT59" s="43"/>
      <c r="AQU59" s="43"/>
      <c r="AQV59" s="43"/>
      <c r="AQW59" s="43"/>
      <c r="AQX59" s="43"/>
      <c r="AQY59" s="43"/>
      <c r="AQZ59" s="43"/>
      <c r="ARA59" s="43"/>
      <c r="ARB59" s="43"/>
      <c r="ARC59" s="43"/>
      <c r="ARD59" s="43"/>
      <c r="ARE59" s="43"/>
      <c r="ARF59" s="43"/>
      <c r="ARG59" s="43"/>
      <c r="ARH59" s="43"/>
      <c r="ARI59" s="43"/>
      <c r="ARJ59" s="43"/>
      <c r="ARK59" s="43"/>
      <c r="ARL59" s="43"/>
      <c r="ARM59" s="43"/>
      <c r="ARN59" s="43"/>
      <c r="ARO59" s="43"/>
      <c r="ARP59" s="43"/>
      <c r="ARQ59" s="43"/>
      <c r="ARR59" s="43"/>
      <c r="ARS59" s="43"/>
      <c r="ART59" s="43"/>
      <c r="ARU59" s="43"/>
      <c r="ARV59" s="43"/>
      <c r="ARW59" s="43"/>
      <c r="ARX59" s="43"/>
      <c r="ARY59" s="43"/>
      <c r="ARZ59" s="43"/>
      <c r="ASA59" s="43"/>
      <c r="ASB59" s="43"/>
      <c r="ASC59" s="43"/>
      <c r="ASD59" s="43"/>
      <c r="ASE59" s="43"/>
      <c r="ASF59" s="43"/>
      <c r="ASG59" s="43"/>
      <c r="ASH59" s="43"/>
      <c r="ASI59" s="43"/>
      <c r="ASJ59" s="43"/>
      <c r="ASK59" s="43"/>
      <c r="ASL59" s="43"/>
      <c r="ASM59" s="43"/>
      <c r="ASN59" s="43"/>
      <c r="ASO59" s="43"/>
      <c r="ASP59" s="43"/>
      <c r="ASQ59" s="43"/>
      <c r="ASR59" s="43"/>
      <c r="ASS59" s="43"/>
      <c r="AST59" s="43"/>
      <c r="ASU59" s="43"/>
      <c r="ASV59" s="43"/>
      <c r="ASW59" s="43"/>
      <c r="ASX59" s="43"/>
      <c r="ASY59" s="43"/>
      <c r="ASZ59" s="43"/>
      <c r="ATA59" s="43"/>
      <c r="ATB59" s="43"/>
      <c r="ATC59" s="43"/>
      <c r="ATD59" s="43"/>
      <c r="ATE59" s="43"/>
      <c r="ATF59" s="43"/>
      <c r="ATG59" s="43"/>
      <c r="ATH59" s="43"/>
      <c r="ATI59" s="43"/>
      <c r="ATJ59" s="43"/>
      <c r="ATK59" s="43"/>
      <c r="ATL59" s="43"/>
      <c r="ATM59" s="43"/>
      <c r="ATN59" s="43"/>
      <c r="ATO59" s="43"/>
      <c r="ATP59" s="43"/>
      <c r="ATQ59" s="43"/>
      <c r="ATR59" s="43"/>
      <c r="ATS59" s="43"/>
      <c r="ATT59" s="43"/>
      <c r="ATU59" s="43"/>
      <c r="ATV59" s="43"/>
      <c r="ATW59" s="43"/>
      <c r="ATX59" s="43"/>
      <c r="ATY59" s="43"/>
      <c r="ATZ59" s="43"/>
      <c r="AUA59" s="43"/>
      <c r="AUB59" s="43"/>
      <c r="AUC59" s="43"/>
      <c r="AUD59" s="43"/>
      <c r="AUE59" s="43"/>
      <c r="AUF59" s="43"/>
      <c r="AUG59" s="43"/>
      <c r="AUH59" s="43"/>
      <c r="AUI59" s="43"/>
      <c r="AUJ59" s="43"/>
      <c r="AUK59" s="43"/>
      <c r="AUL59" s="43"/>
      <c r="AUM59" s="43"/>
      <c r="AUN59" s="43"/>
      <c r="AUO59" s="43"/>
      <c r="AUP59" s="43"/>
      <c r="AUQ59" s="43"/>
      <c r="AUR59" s="43"/>
      <c r="AUS59" s="43"/>
      <c r="AUT59" s="43"/>
      <c r="AUU59" s="43"/>
      <c r="AUV59" s="43"/>
      <c r="AUW59" s="43"/>
      <c r="AUX59" s="43"/>
      <c r="AUY59" s="43"/>
      <c r="AUZ59" s="43"/>
      <c r="AVA59" s="43"/>
      <c r="AVB59" s="43"/>
      <c r="AVC59" s="43"/>
      <c r="AVD59" s="43"/>
      <c r="AVE59" s="43"/>
      <c r="AVF59" s="43"/>
      <c r="AVG59" s="43"/>
      <c r="AVH59" s="43"/>
      <c r="AVI59" s="43"/>
      <c r="AVJ59" s="43"/>
      <c r="AVK59" s="43"/>
      <c r="AVL59" s="43"/>
      <c r="AVM59" s="43"/>
      <c r="AVN59" s="43"/>
      <c r="AVO59" s="43"/>
      <c r="AVP59" s="43"/>
      <c r="AVQ59" s="43"/>
      <c r="AVR59" s="43"/>
      <c r="AVS59" s="43"/>
      <c r="AVT59" s="43"/>
      <c r="AVU59" s="43"/>
      <c r="AVV59" s="43"/>
      <c r="AVW59" s="43"/>
      <c r="AVX59" s="43"/>
      <c r="AVY59" s="43"/>
      <c r="AVZ59" s="43"/>
      <c r="AWA59" s="43"/>
      <c r="AWB59" s="43"/>
      <c r="AWC59" s="43"/>
      <c r="AWD59" s="43"/>
      <c r="AWE59" s="43"/>
      <c r="AWF59" s="43"/>
      <c r="AWG59" s="43"/>
      <c r="AWH59" s="43"/>
      <c r="AWI59" s="43"/>
      <c r="AWJ59" s="43"/>
      <c r="AWK59" s="43"/>
      <c r="AWL59" s="43"/>
      <c r="AWM59" s="43"/>
      <c r="AWN59" s="43"/>
      <c r="AWO59" s="43"/>
      <c r="AWP59" s="43"/>
      <c r="AWQ59" s="43"/>
      <c r="AWR59" s="43"/>
      <c r="AWS59" s="43"/>
      <c r="AWT59" s="43"/>
      <c r="AWU59" s="43"/>
      <c r="AWV59" s="43"/>
      <c r="AWW59" s="43"/>
      <c r="AWX59" s="43"/>
      <c r="AWY59" s="43"/>
      <c r="AWZ59" s="43"/>
      <c r="AXA59" s="43"/>
      <c r="AXB59" s="43"/>
      <c r="AXC59" s="43"/>
      <c r="AXD59" s="43"/>
      <c r="AXE59" s="43"/>
      <c r="AXF59" s="43"/>
      <c r="AXG59" s="43"/>
      <c r="AXH59" s="43"/>
      <c r="AXI59" s="43"/>
      <c r="AXJ59" s="43"/>
      <c r="AXK59" s="43"/>
      <c r="AXL59" s="43"/>
      <c r="AXM59" s="43"/>
      <c r="AXN59" s="43"/>
      <c r="AXO59" s="43"/>
      <c r="AXP59" s="43"/>
      <c r="AXQ59" s="43"/>
      <c r="AXR59" s="43"/>
      <c r="AXS59" s="43"/>
      <c r="AXT59" s="43"/>
      <c r="AXU59" s="43"/>
      <c r="AXV59" s="43"/>
      <c r="AXW59" s="43"/>
      <c r="AXX59" s="43"/>
      <c r="AXY59" s="43"/>
      <c r="AXZ59" s="43"/>
      <c r="AYA59" s="43"/>
      <c r="AYB59" s="43"/>
      <c r="AYC59" s="43"/>
      <c r="AYD59" s="43"/>
      <c r="AYE59" s="43"/>
      <c r="AYF59" s="43"/>
      <c r="AYG59" s="43"/>
      <c r="AYH59" s="43"/>
      <c r="AYI59" s="43"/>
      <c r="AYJ59" s="43"/>
      <c r="AYK59" s="43"/>
      <c r="AYL59" s="43"/>
      <c r="AYM59" s="43"/>
      <c r="AYN59" s="43"/>
      <c r="AYO59" s="43"/>
      <c r="AYP59" s="43"/>
      <c r="AYQ59" s="43"/>
      <c r="AYR59" s="43"/>
      <c r="AYS59" s="43"/>
      <c r="AYT59" s="43"/>
      <c r="AYU59" s="43"/>
      <c r="AYV59" s="43"/>
      <c r="AYW59" s="43"/>
      <c r="AYX59" s="43"/>
      <c r="AYY59" s="43"/>
      <c r="AYZ59" s="43"/>
      <c r="AZA59" s="43"/>
      <c r="AZB59" s="43"/>
      <c r="AZC59" s="43"/>
      <c r="AZD59" s="43"/>
      <c r="AZE59" s="43"/>
      <c r="AZF59" s="43"/>
      <c r="AZG59" s="43"/>
      <c r="AZH59" s="43"/>
      <c r="AZI59" s="43"/>
      <c r="AZJ59" s="43"/>
      <c r="AZK59" s="43"/>
      <c r="AZL59" s="43"/>
      <c r="AZM59" s="43"/>
      <c r="AZN59" s="43"/>
      <c r="AZO59" s="43"/>
      <c r="AZP59" s="43"/>
      <c r="AZQ59" s="43"/>
      <c r="AZR59" s="43"/>
      <c r="AZS59" s="43"/>
      <c r="AZT59" s="43"/>
      <c r="AZU59" s="43"/>
      <c r="AZV59" s="43"/>
      <c r="AZW59" s="43"/>
      <c r="AZX59" s="43"/>
      <c r="AZY59" s="43"/>
      <c r="AZZ59" s="43"/>
      <c r="BAA59" s="43"/>
      <c r="BAB59" s="43"/>
      <c r="BAC59" s="43"/>
      <c r="BAD59" s="43"/>
      <c r="BAE59" s="43"/>
      <c r="BAF59" s="43"/>
      <c r="BAG59" s="43"/>
      <c r="BAH59" s="43"/>
      <c r="BAI59" s="43"/>
      <c r="BAJ59" s="43"/>
      <c r="BAK59" s="43"/>
      <c r="BAL59" s="43"/>
      <c r="BAM59" s="43"/>
      <c r="BAN59" s="43"/>
      <c r="BAO59" s="43"/>
      <c r="BAP59" s="43"/>
      <c r="BAQ59" s="43"/>
      <c r="BAR59" s="43"/>
      <c r="BAS59" s="43"/>
      <c r="BAT59" s="43"/>
      <c r="BAU59" s="43"/>
      <c r="BAV59" s="43"/>
      <c r="BAW59" s="43"/>
      <c r="BAX59" s="43"/>
      <c r="BAY59" s="43"/>
      <c r="BAZ59" s="43"/>
      <c r="BBA59" s="43"/>
      <c r="BBB59" s="43"/>
      <c r="BBC59" s="43"/>
      <c r="BBD59" s="43"/>
      <c r="BBE59" s="43"/>
      <c r="BBF59" s="43"/>
      <c r="BBG59" s="43"/>
      <c r="BBH59" s="43"/>
      <c r="BBI59" s="43"/>
      <c r="BBJ59" s="43"/>
      <c r="BBK59" s="43"/>
      <c r="BBL59" s="43"/>
      <c r="BBM59" s="43"/>
      <c r="BBN59" s="43"/>
      <c r="BBO59" s="43"/>
      <c r="BBP59" s="43"/>
      <c r="BBQ59" s="43"/>
      <c r="BBR59" s="43"/>
      <c r="BBS59" s="43"/>
      <c r="BBT59" s="43"/>
      <c r="BBU59" s="43"/>
      <c r="BBV59" s="43"/>
      <c r="BBW59" s="43"/>
      <c r="BBX59" s="43"/>
      <c r="BBY59" s="43"/>
      <c r="BBZ59" s="43"/>
      <c r="BCA59" s="43"/>
      <c r="BCB59" s="43"/>
      <c r="BCC59" s="43"/>
      <c r="BCD59" s="43"/>
      <c r="BCE59" s="43"/>
      <c r="BCF59" s="43"/>
      <c r="BCG59" s="43"/>
      <c r="BCH59" s="43"/>
      <c r="BCI59" s="43"/>
      <c r="BCJ59" s="43"/>
      <c r="BCK59" s="43"/>
      <c r="BCL59" s="43"/>
      <c r="BCM59" s="43"/>
      <c r="BCN59" s="43"/>
      <c r="BCO59" s="43"/>
      <c r="BCP59" s="43"/>
      <c r="BCQ59" s="43"/>
      <c r="BCR59" s="43"/>
      <c r="BCS59" s="43"/>
      <c r="BCT59" s="43"/>
      <c r="BCU59" s="43"/>
      <c r="BCV59" s="43"/>
      <c r="BCW59" s="43"/>
      <c r="BCX59" s="43"/>
      <c r="BCY59" s="43"/>
      <c r="BCZ59" s="43"/>
      <c r="BDA59" s="43"/>
      <c r="BDB59" s="43"/>
      <c r="BDC59" s="43"/>
      <c r="BDD59" s="43"/>
      <c r="BDE59" s="43"/>
      <c r="BDF59" s="43"/>
      <c r="BDG59" s="43"/>
      <c r="BDH59" s="43"/>
      <c r="BDI59" s="43"/>
      <c r="BDJ59" s="43"/>
      <c r="BDK59" s="43"/>
      <c r="BDL59" s="43"/>
      <c r="BDM59" s="43"/>
      <c r="BDN59" s="43"/>
      <c r="BDO59" s="43"/>
      <c r="BDP59" s="43"/>
      <c r="BDQ59" s="43"/>
      <c r="BDR59" s="43"/>
      <c r="BDS59" s="43"/>
      <c r="BDT59" s="43"/>
      <c r="BDU59" s="43"/>
      <c r="BDV59" s="43"/>
      <c r="BDW59" s="43"/>
      <c r="BDX59" s="43"/>
      <c r="BDY59" s="43"/>
      <c r="BDZ59" s="43"/>
      <c r="BEA59" s="43"/>
      <c r="BEB59" s="43"/>
      <c r="BEC59" s="43"/>
      <c r="BED59" s="43"/>
      <c r="BEE59" s="43"/>
      <c r="BEF59" s="43"/>
      <c r="BEG59" s="43"/>
      <c r="BEH59" s="43"/>
      <c r="BEI59" s="43"/>
      <c r="BEJ59" s="43"/>
      <c r="BEK59" s="43"/>
      <c r="BEL59" s="43"/>
      <c r="BEM59" s="43"/>
      <c r="BEN59" s="43"/>
      <c r="BEO59" s="43"/>
      <c r="BEP59" s="43"/>
      <c r="BEQ59" s="43"/>
      <c r="BER59" s="43"/>
      <c r="BES59" s="43"/>
      <c r="BET59" s="43"/>
      <c r="BEU59" s="43"/>
      <c r="BEV59" s="43"/>
      <c r="BEW59" s="43"/>
      <c r="BEX59" s="43"/>
      <c r="BEY59" s="43"/>
      <c r="BEZ59" s="43"/>
      <c r="BFA59" s="43"/>
      <c r="BFB59" s="43"/>
      <c r="BFC59" s="43"/>
      <c r="BFD59" s="43"/>
      <c r="BFE59" s="43"/>
      <c r="BFF59" s="43"/>
      <c r="BFG59" s="43"/>
      <c r="BFH59" s="43"/>
      <c r="BFI59" s="43"/>
      <c r="BFJ59" s="43"/>
      <c r="BFK59" s="43"/>
      <c r="BFL59" s="43"/>
      <c r="BFM59" s="43"/>
      <c r="BFN59" s="43"/>
      <c r="BFO59" s="43"/>
      <c r="BFP59" s="43"/>
      <c r="BFQ59" s="43"/>
      <c r="BFR59" s="43"/>
      <c r="BFS59" s="43"/>
      <c r="BFT59" s="43"/>
      <c r="BFU59" s="43"/>
      <c r="BFV59" s="43"/>
      <c r="BFW59" s="43"/>
      <c r="BFX59" s="43"/>
      <c r="BFY59" s="43"/>
      <c r="BFZ59" s="43"/>
      <c r="BGA59" s="43"/>
      <c r="BGB59" s="43"/>
      <c r="BGC59" s="43"/>
      <c r="BGD59" s="43"/>
      <c r="BGE59" s="43"/>
      <c r="BGF59" s="43"/>
      <c r="BGG59" s="43"/>
      <c r="BGH59" s="43"/>
      <c r="BGI59" s="43"/>
      <c r="BGJ59" s="43"/>
      <c r="BGK59" s="43"/>
      <c r="BGL59" s="43"/>
      <c r="BGM59" s="43"/>
      <c r="BGN59" s="43"/>
      <c r="BGO59" s="43"/>
      <c r="BGP59" s="43"/>
      <c r="BGQ59" s="43"/>
      <c r="BGR59" s="43"/>
      <c r="BGS59" s="43"/>
      <c r="BGT59" s="43"/>
      <c r="BGU59" s="43"/>
      <c r="BGV59" s="43"/>
      <c r="BGW59" s="43"/>
      <c r="BGX59" s="43"/>
      <c r="BGY59" s="43"/>
      <c r="BGZ59" s="43"/>
      <c r="BHA59" s="43"/>
      <c r="BHB59" s="43"/>
      <c r="BHC59" s="43"/>
      <c r="BHD59" s="43"/>
      <c r="BHE59" s="43"/>
      <c r="BHF59" s="43"/>
      <c r="BHG59" s="43"/>
      <c r="BHH59" s="43"/>
      <c r="BHI59" s="43"/>
      <c r="BHJ59" s="43"/>
      <c r="BHK59" s="43"/>
      <c r="BHL59" s="43"/>
      <c r="BHM59" s="43"/>
      <c r="BHN59" s="43"/>
      <c r="BHO59" s="43"/>
      <c r="BHP59" s="43"/>
      <c r="BHQ59" s="43"/>
      <c r="BHR59" s="43"/>
      <c r="BHS59" s="43"/>
      <c r="BHT59" s="43"/>
      <c r="BHU59" s="43"/>
      <c r="BHV59" s="43"/>
      <c r="BHW59" s="43"/>
      <c r="BHX59" s="43"/>
      <c r="BHY59" s="43"/>
      <c r="BHZ59" s="43"/>
      <c r="BIA59" s="43"/>
      <c r="BIB59" s="43"/>
      <c r="BIC59" s="43"/>
      <c r="BID59" s="43"/>
      <c r="BIE59" s="43"/>
      <c r="BIF59" s="43"/>
      <c r="BIG59" s="43"/>
      <c r="BIH59" s="43"/>
      <c r="BII59" s="43"/>
      <c r="BIJ59" s="43"/>
      <c r="BIK59" s="43"/>
      <c r="BIL59" s="43"/>
      <c r="BIM59" s="43"/>
      <c r="BIN59" s="43"/>
      <c r="BIO59" s="43"/>
      <c r="BIP59" s="43"/>
      <c r="BIQ59" s="43"/>
      <c r="BIR59" s="43"/>
      <c r="BIS59" s="43"/>
      <c r="BIT59" s="43"/>
      <c r="BIU59" s="43"/>
      <c r="BIV59" s="43"/>
      <c r="BIW59" s="43"/>
      <c r="BIX59" s="43"/>
      <c r="BIY59" s="43"/>
      <c r="BIZ59" s="43"/>
      <c r="BJA59" s="43"/>
      <c r="BJB59" s="43"/>
      <c r="BJC59" s="43"/>
      <c r="BJD59" s="43"/>
      <c r="BJE59" s="43"/>
      <c r="BJF59" s="43"/>
      <c r="BJG59" s="43"/>
      <c r="BJH59" s="43"/>
      <c r="BJI59" s="43"/>
      <c r="BJJ59" s="43"/>
      <c r="BJK59" s="43"/>
      <c r="BJL59" s="43"/>
      <c r="BJM59" s="43"/>
      <c r="BJN59" s="43"/>
      <c r="BJO59" s="43"/>
      <c r="BJP59" s="43"/>
      <c r="BJQ59" s="43"/>
      <c r="BJR59" s="43"/>
      <c r="BJS59" s="43"/>
      <c r="BJT59" s="43"/>
      <c r="BJU59" s="43"/>
      <c r="BJV59" s="43"/>
      <c r="BJW59" s="43"/>
      <c r="BJX59" s="43"/>
      <c r="BJY59" s="43"/>
      <c r="BJZ59" s="43"/>
      <c r="BKA59" s="43"/>
      <c r="BKB59" s="43"/>
      <c r="BKC59" s="43"/>
      <c r="BKD59" s="43"/>
      <c r="BKE59" s="43"/>
      <c r="BKF59" s="43"/>
      <c r="BKG59" s="43"/>
      <c r="BKH59" s="43"/>
      <c r="BKI59" s="43"/>
      <c r="BKJ59" s="43"/>
      <c r="BKK59" s="43"/>
      <c r="BKL59" s="43"/>
      <c r="BKM59" s="43"/>
      <c r="BKN59" s="43"/>
      <c r="BKO59" s="43"/>
      <c r="BKP59" s="43"/>
      <c r="BKQ59" s="43"/>
      <c r="BKR59" s="43"/>
      <c r="BKS59" s="43"/>
      <c r="BKT59" s="43"/>
      <c r="BKU59" s="43"/>
      <c r="BKV59" s="43"/>
      <c r="BKW59" s="43"/>
      <c r="BKX59" s="43"/>
      <c r="BKY59" s="43"/>
      <c r="BKZ59" s="43"/>
      <c r="BLA59" s="43"/>
      <c r="BLB59" s="43"/>
      <c r="BLC59" s="43"/>
      <c r="BLD59" s="43"/>
      <c r="BLE59" s="43"/>
      <c r="BLF59" s="43"/>
      <c r="BLG59" s="43"/>
      <c r="BLH59" s="43"/>
      <c r="BLI59" s="43"/>
      <c r="BLJ59" s="43"/>
      <c r="BLK59" s="43"/>
      <c r="BLL59" s="43"/>
      <c r="BLM59" s="43"/>
      <c r="BLN59" s="43"/>
      <c r="BLO59" s="43"/>
      <c r="BLP59" s="43"/>
      <c r="BLQ59" s="43"/>
      <c r="BLR59" s="43"/>
      <c r="BLS59" s="43"/>
      <c r="BLT59" s="43"/>
      <c r="BLU59" s="43"/>
      <c r="BLV59" s="43"/>
      <c r="BLW59" s="43"/>
      <c r="BLX59" s="43"/>
      <c r="BLY59" s="43"/>
      <c r="BLZ59" s="43"/>
      <c r="BMA59" s="43"/>
      <c r="BMB59" s="43"/>
      <c r="BMC59" s="43"/>
      <c r="BMD59" s="43"/>
      <c r="BME59" s="43"/>
      <c r="BMF59" s="43"/>
      <c r="BMG59" s="43"/>
      <c r="BMH59" s="43"/>
      <c r="BMI59" s="43"/>
      <c r="BMJ59" s="43"/>
      <c r="BMK59" s="43"/>
      <c r="BML59" s="43"/>
      <c r="BMM59" s="43"/>
      <c r="BMN59" s="43"/>
      <c r="BMO59" s="43"/>
      <c r="BMP59" s="43"/>
      <c r="BMQ59" s="43"/>
      <c r="BMR59" s="43"/>
      <c r="BMS59" s="43"/>
      <c r="BMT59" s="43"/>
      <c r="BMU59" s="43"/>
      <c r="BMV59" s="43"/>
      <c r="BMW59" s="43"/>
      <c r="BMX59" s="43"/>
      <c r="BMY59" s="43"/>
      <c r="BMZ59" s="43"/>
      <c r="BNA59" s="43"/>
      <c r="BNB59" s="43"/>
      <c r="BNC59" s="43"/>
      <c r="BND59" s="43"/>
      <c r="BNE59" s="43"/>
      <c r="BNF59" s="43"/>
      <c r="BNG59" s="43"/>
      <c r="BNH59" s="43"/>
      <c r="BNI59" s="43"/>
      <c r="BNJ59" s="43"/>
      <c r="BNK59" s="43"/>
      <c r="BNL59" s="43"/>
      <c r="BNM59" s="43"/>
      <c r="BNN59" s="43"/>
      <c r="BNO59" s="43"/>
      <c r="BNP59" s="43"/>
      <c r="BNQ59" s="43"/>
      <c r="BNR59" s="43"/>
      <c r="BNS59" s="43"/>
      <c r="BNT59" s="43"/>
      <c r="BNU59" s="43"/>
      <c r="BNV59" s="43"/>
      <c r="BNW59" s="43"/>
      <c r="BNX59" s="43"/>
      <c r="BNY59" s="43"/>
      <c r="BNZ59" s="43"/>
      <c r="BOA59" s="43"/>
      <c r="BOB59" s="43"/>
      <c r="BOC59" s="43"/>
      <c r="BOD59" s="43"/>
      <c r="BOE59" s="43"/>
      <c r="BOF59" s="43"/>
      <c r="BOG59" s="43"/>
      <c r="BOH59" s="43"/>
      <c r="BOI59" s="43"/>
      <c r="BOJ59" s="43"/>
      <c r="BOK59" s="43"/>
      <c r="BOL59" s="43"/>
      <c r="BOM59" s="43"/>
      <c r="BON59" s="43"/>
      <c r="BOO59" s="43"/>
      <c r="BOP59" s="43"/>
      <c r="BOQ59" s="43"/>
      <c r="BOR59" s="43"/>
      <c r="BOS59" s="43"/>
      <c r="BOT59" s="43"/>
      <c r="BOU59" s="43"/>
      <c r="BOV59" s="43"/>
      <c r="BOW59" s="43"/>
      <c r="BOX59" s="43"/>
      <c r="BOY59" s="43"/>
      <c r="BOZ59" s="43"/>
      <c r="BPA59" s="43"/>
      <c r="BPB59" s="43"/>
      <c r="BPC59" s="43"/>
      <c r="BPD59" s="43"/>
      <c r="BPE59" s="43"/>
      <c r="BPF59" s="43"/>
      <c r="BPG59" s="43"/>
      <c r="BPH59" s="43"/>
      <c r="BPI59" s="43"/>
      <c r="BPJ59" s="43"/>
      <c r="BPK59" s="43"/>
      <c r="BPL59" s="43"/>
      <c r="BPM59" s="43"/>
      <c r="BPN59" s="43"/>
      <c r="BPO59" s="43"/>
      <c r="BPP59" s="43"/>
      <c r="BPQ59" s="43"/>
      <c r="BPR59" s="43"/>
      <c r="BPS59" s="43"/>
      <c r="BPT59" s="43"/>
      <c r="BPU59" s="43"/>
      <c r="BPV59" s="43"/>
      <c r="BPW59" s="43"/>
      <c r="BPX59" s="43"/>
      <c r="BPY59" s="43"/>
      <c r="BPZ59" s="43"/>
      <c r="BQA59" s="43"/>
      <c r="BQB59" s="43"/>
      <c r="BQC59" s="43"/>
      <c r="BQD59" s="43"/>
      <c r="BQE59" s="43"/>
      <c r="BQF59" s="43"/>
      <c r="BQG59" s="43"/>
      <c r="BQH59" s="43"/>
      <c r="BQI59" s="43"/>
      <c r="BQJ59" s="43"/>
      <c r="BQK59" s="43"/>
      <c r="BQL59" s="43"/>
      <c r="BQM59" s="43"/>
      <c r="BQN59" s="43"/>
      <c r="BQO59" s="43"/>
      <c r="BQP59" s="43"/>
      <c r="BQQ59" s="43"/>
      <c r="BQR59" s="43"/>
      <c r="BQS59" s="43"/>
      <c r="BQT59" s="43"/>
      <c r="BQU59" s="43"/>
      <c r="BQV59" s="43"/>
      <c r="BQW59" s="43"/>
      <c r="BQX59" s="43"/>
      <c r="BQY59" s="43"/>
      <c r="BQZ59" s="43"/>
      <c r="BRA59" s="43"/>
      <c r="BRB59" s="43"/>
      <c r="BRC59" s="43"/>
      <c r="BRD59" s="43"/>
      <c r="BRE59" s="43"/>
      <c r="BRF59" s="43"/>
      <c r="BRG59" s="43"/>
      <c r="BRH59" s="43"/>
      <c r="BRI59" s="43"/>
      <c r="BRJ59" s="43"/>
      <c r="BRK59" s="43"/>
      <c r="BRL59" s="43"/>
      <c r="BRM59" s="43"/>
      <c r="BRN59" s="43"/>
      <c r="BRO59" s="43"/>
      <c r="BRP59" s="43"/>
      <c r="BRQ59" s="43"/>
      <c r="BRR59" s="43"/>
      <c r="BRS59" s="43"/>
      <c r="BRT59" s="43"/>
      <c r="BRU59" s="43"/>
      <c r="BRV59" s="43"/>
      <c r="BRW59" s="43"/>
      <c r="BRX59" s="43"/>
      <c r="BRY59" s="43"/>
      <c r="BRZ59" s="43"/>
      <c r="BSA59" s="43"/>
      <c r="BSB59" s="43"/>
      <c r="BSC59" s="43"/>
      <c r="BSD59" s="43"/>
      <c r="BSE59" s="43"/>
      <c r="BSF59" s="43"/>
      <c r="BSG59" s="43"/>
      <c r="BSH59" s="43"/>
      <c r="BSI59" s="43"/>
      <c r="BSJ59" s="43"/>
      <c r="BSK59" s="43"/>
      <c r="BSL59" s="43"/>
      <c r="BSM59" s="43"/>
      <c r="BSN59" s="43"/>
      <c r="BSO59" s="43"/>
      <c r="BSP59" s="43"/>
      <c r="BSQ59" s="43"/>
      <c r="BSR59" s="43"/>
      <c r="BSS59" s="43"/>
      <c r="BST59" s="43"/>
      <c r="BSU59" s="43"/>
      <c r="BSV59" s="43"/>
      <c r="BSW59" s="43"/>
      <c r="BSX59" s="43"/>
      <c r="BSY59" s="43"/>
      <c r="BSZ59" s="43"/>
      <c r="BTA59" s="43"/>
      <c r="BTB59" s="43"/>
      <c r="BTC59" s="43"/>
      <c r="BTD59" s="43"/>
      <c r="BTE59" s="43"/>
      <c r="BTF59" s="43"/>
      <c r="BTG59" s="43"/>
      <c r="BTH59" s="43"/>
      <c r="BTI59" s="43"/>
      <c r="BTJ59" s="43"/>
      <c r="BTK59" s="43"/>
      <c r="BTL59" s="43"/>
      <c r="BTM59" s="43"/>
      <c r="BTN59" s="43"/>
      <c r="BTO59" s="43"/>
      <c r="BTP59" s="43"/>
      <c r="BTQ59" s="43"/>
      <c r="BTR59" s="43"/>
      <c r="BTS59" s="43"/>
      <c r="BTT59" s="43"/>
      <c r="BTU59" s="43"/>
      <c r="BTV59" s="43"/>
      <c r="BTW59" s="43"/>
      <c r="BTX59" s="43"/>
      <c r="BTY59" s="43"/>
      <c r="BTZ59" s="43"/>
      <c r="BUA59" s="43"/>
      <c r="BUB59" s="43"/>
      <c r="BUC59" s="43"/>
      <c r="BUD59" s="43"/>
      <c r="BUE59" s="43"/>
      <c r="BUF59" s="43"/>
      <c r="BUG59" s="43"/>
      <c r="BUH59" s="43"/>
      <c r="BUI59" s="43"/>
      <c r="BUJ59" s="43"/>
      <c r="BUK59" s="43"/>
      <c r="BUL59" s="43"/>
      <c r="BUM59" s="43"/>
      <c r="BUN59" s="43"/>
      <c r="BUO59" s="43"/>
      <c r="BUP59" s="43"/>
      <c r="BUQ59" s="43"/>
      <c r="BUR59" s="43"/>
      <c r="BUS59" s="43"/>
      <c r="BUT59" s="43"/>
      <c r="BUU59" s="43"/>
      <c r="BUV59" s="43"/>
      <c r="BUW59" s="43"/>
      <c r="BUX59" s="43"/>
      <c r="BUY59" s="43"/>
      <c r="BUZ59" s="43"/>
      <c r="BVA59" s="43"/>
      <c r="BVB59" s="43"/>
      <c r="BVC59" s="43"/>
      <c r="BVD59" s="43"/>
      <c r="BVE59" s="43"/>
      <c r="BVF59" s="43"/>
      <c r="BVG59" s="43"/>
      <c r="BVH59" s="43"/>
      <c r="BVI59" s="43"/>
      <c r="BVJ59" s="43"/>
      <c r="BVK59" s="43"/>
      <c r="BVL59" s="43"/>
      <c r="BVM59" s="43"/>
      <c r="BVN59" s="43"/>
      <c r="BVO59" s="43"/>
      <c r="BVP59" s="43"/>
      <c r="BVQ59" s="43"/>
      <c r="BVR59" s="43"/>
      <c r="BVS59" s="43"/>
      <c r="BVT59" s="43"/>
      <c r="BVU59" s="43"/>
      <c r="BVV59" s="43"/>
      <c r="BVW59" s="43"/>
      <c r="BVX59" s="43"/>
      <c r="BVY59" s="43"/>
      <c r="BVZ59" s="43"/>
      <c r="BWA59" s="43"/>
      <c r="BWB59" s="43"/>
      <c r="BWC59" s="43"/>
      <c r="BWD59" s="43"/>
      <c r="BWE59" s="43"/>
      <c r="BWF59" s="43"/>
      <c r="BWG59" s="43"/>
      <c r="BWH59" s="43"/>
      <c r="BWI59" s="43"/>
      <c r="BWJ59" s="43"/>
      <c r="BWK59" s="43"/>
      <c r="BWL59" s="43"/>
      <c r="BWM59" s="43"/>
      <c r="BWN59" s="43"/>
      <c r="BWO59" s="43"/>
      <c r="BWP59" s="43"/>
      <c r="BWQ59" s="43"/>
      <c r="BWR59" s="43"/>
      <c r="BWS59" s="43"/>
      <c r="BWT59" s="43"/>
      <c r="BWU59" s="43"/>
      <c r="BWV59" s="43"/>
      <c r="BWW59" s="43"/>
      <c r="BWX59" s="43"/>
      <c r="BWY59" s="43"/>
      <c r="BWZ59" s="43"/>
      <c r="BXA59" s="43"/>
      <c r="BXB59" s="43"/>
      <c r="BXC59" s="43"/>
      <c r="BXD59" s="43"/>
      <c r="BXE59" s="43"/>
      <c r="BXF59" s="43"/>
      <c r="BXG59" s="43"/>
      <c r="BXH59" s="43"/>
      <c r="BXI59" s="43"/>
      <c r="BXJ59" s="43"/>
      <c r="BXK59" s="43"/>
      <c r="BXL59" s="43"/>
      <c r="BXM59" s="43"/>
      <c r="BXN59" s="43"/>
      <c r="BXO59" s="43"/>
      <c r="BXP59" s="43"/>
      <c r="BXQ59" s="43"/>
      <c r="BXR59" s="43"/>
      <c r="BXS59" s="43"/>
      <c r="BXT59" s="43"/>
      <c r="BXU59" s="43"/>
      <c r="BXV59" s="43"/>
      <c r="BXW59" s="43"/>
      <c r="BXX59" s="43"/>
      <c r="BXY59" s="43"/>
      <c r="BXZ59" s="43"/>
      <c r="BYA59" s="43"/>
      <c r="BYB59" s="43"/>
      <c r="BYC59" s="43"/>
      <c r="BYD59" s="43"/>
      <c r="BYE59" s="43"/>
      <c r="BYF59" s="43"/>
      <c r="BYG59" s="43"/>
      <c r="BYH59" s="43"/>
      <c r="BYI59" s="43"/>
      <c r="BYJ59" s="43"/>
      <c r="BYK59" s="43"/>
      <c r="BYL59" s="43"/>
      <c r="BYM59" s="43"/>
      <c r="BYN59" s="43"/>
      <c r="BYO59" s="43"/>
      <c r="BYP59" s="43"/>
      <c r="BYQ59" s="43"/>
      <c r="BYR59" s="43"/>
      <c r="BYS59" s="43"/>
      <c r="BYT59" s="43"/>
      <c r="BYU59" s="43"/>
      <c r="BYV59" s="43"/>
      <c r="BYW59" s="43"/>
      <c r="BYX59" s="43"/>
      <c r="BYY59" s="43"/>
      <c r="BYZ59" s="43"/>
      <c r="BZA59" s="43"/>
      <c r="BZB59" s="43"/>
      <c r="BZC59" s="43"/>
      <c r="BZD59" s="43"/>
      <c r="BZE59" s="43"/>
      <c r="BZF59" s="43"/>
      <c r="BZG59" s="43"/>
      <c r="BZH59" s="43"/>
      <c r="BZI59" s="43"/>
      <c r="BZJ59" s="43"/>
      <c r="BZK59" s="43"/>
      <c r="BZL59" s="43"/>
      <c r="BZM59" s="43"/>
      <c r="BZN59" s="43"/>
      <c r="BZO59" s="43"/>
      <c r="BZP59" s="43"/>
      <c r="BZQ59" s="43"/>
      <c r="BZR59" s="43"/>
      <c r="BZS59" s="43"/>
      <c r="BZT59" s="43"/>
      <c r="BZU59" s="43"/>
      <c r="BZV59" s="43"/>
      <c r="BZW59" s="43"/>
      <c r="BZX59" s="43"/>
      <c r="BZY59" s="43"/>
      <c r="BZZ59" s="43"/>
      <c r="CAA59" s="43"/>
      <c r="CAB59" s="43"/>
      <c r="CAC59" s="43"/>
      <c r="CAD59" s="43"/>
      <c r="CAE59" s="43"/>
      <c r="CAF59" s="43"/>
      <c r="CAG59" s="43"/>
      <c r="CAH59" s="43"/>
      <c r="CAI59" s="43"/>
      <c r="CAJ59" s="43"/>
      <c r="CAK59" s="43"/>
      <c r="CAL59" s="43"/>
      <c r="CAM59" s="43"/>
      <c r="CAN59" s="43"/>
      <c r="CAO59" s="43"/>
      <c r="CAP59" s="43"/>
      <c r="CAQ59" s="43"/>
      <c r="CAR59" s="43"/>
      <c r="CAS59" s="43"/>
      <c r="CAT59" s="43"/>
      <c r="CAU59" s="43"/>
      <c r="CAV59" s="43"/>
      <c r="CAW59" s="43"/>
      <c r="CAX59" s="43"/>
      <c r="CAY59" s="43"/>
      <c r="CAZ59" s="43"/>
      <c r="CBA59" s="43"/>
      <c r="CBB59" s="43"/>
      <c r="CBC59" s="43"/>
      <c r="CBD59" s="43"/>
      <c r="CBE59" s="43"/>
      <c r="CBF59" s="43"/>
      <c r="CBG59" s="43"/>
      <c r="CBH59" s="43"/>
      <c r="CBI59" s="43"/>
      <c r="CBJ59" s="43"/>
      <c r="CBK59" s="43"/>
      <c r="CBL59" s="43"/>
      <c r="CBM59" s="43"/>
      <c r="CBN59" s="43"/>
      <c r="CBO59" s="43"/>
      <c r="CBP59" s="43"/>
      <c r="CBQ59" s="43"/>
      <c r="CBR59" s="43"/>
      <c r="CBS59" s="43"/>
      <c r="CBT59" s="43"/>
      <c r="CBU59" s="43"/>
      <c r="CBV59" s="43"/>
      <c r="CBW59" s="43"/>
      <c r="CBX59" s="43"/>
      <c r="CBY59" s="43"/>
      <c r="CBZ59" s="43"/>
      <c r="CCA59" s="43"/>
      <c r="CCB59" s="43"/>
      <c r="CCC59" s="43"/>
      <c r="CCD59" s="43"/>
      <c r="CCE59" s="43"/>
      <c r="CCF59" s="43"/>
      <c r="CCG59" s="43"/>
      <c r="CCH59" s="43"/>
      <c r="CCI59" s="43"/>
      <c r="CCJ59" s="43"/>
      <c r="CCK59" s="43"/>
      <c r="CCL59" s="43"/>
      <c r="CCM59" s="43"/>
      <c r="CCN59" s="43"/>
      <c r="CCO59" s="43"/>
      <c r="CCP59" s="43"/>
      <c r="CCQ59" s="43"/>
      <c r="CCR59" s="43"/>
      <c r="CCS59" s="43"/>
      <c r="CCT59" s="43"/>
      <c r="CCU59" s="43"/>
      <c r="CCV59" s="43"/>
      <c r="CCW59" s="43"/>
      <c r="CCX59" s="43"/>
      <c r="CCY59" s="43"/>
      <c r="CCZ59" s="43"/>
      <c r="CDA59" s="43"/>
      <c r="CDB59" s="43"/>
      <c r="CDC59" s="43"/>
      <c r="CDD59" s="43"/>
      <c r="CDE59" s="43"/>
      <c r="CDF59" s="43"/>
      <c r="CDG59" s="43"/>
      <c r="CDH59" s="43"/>
      <c r="CDI59" s="43"/>
      <c r="CDJ59" s="43"/>
      <c r="CDK59" s="43"/>
      <c r="CDL59" s="43"/>
      <c r="CDM59" s="43"/>
      <c r="CDN59" s="43"/>
      <c r="CDO59" s="43"/>
      <c r="CDP59" s="43"/>
      <c r="CDQ59" s="43"/>
      <c r="CDR59" s="43"/>
      <c r="CDS59" s="43"/>
      <c r="CDT59" s="43"/>
      <c r="CDU59" s="43"/>
      <c r="CDV59" s="43"/>
      <c r="CDW59" s="43"/>
      <c r="CDX59" s="43"/>
      <c r="CDY59" s="43"/>
      <c r="CDZ59" s="43"/>
      <c r="CEA59" s="43"/>
      <c r="CEB59" s="43"/>
      <c r="CEC59" s="43"/>
      <c r="CED59" s="43"/>
      <c r="CEE59" s="43"/>
      <c r="CEF59" s="43"/>
      <c r="CEG59" s="43"/>
      <c r="CEH59" s="43"/>
      <c r="CEI59" s="43"/>
      <c r="CEJ59" s="43"/>
      <c r="CEK59" s="43"/>
      <c r="CEL59" s="43"/>
      <c r="CEM59" s="43"/>
      <c r="CEN59" s="43"/>
      <c r="CEO59" s="43"/>
      <c r="CEP59" s="43"/>
      <c r="CEQ59" s="43"/>
      <c r="CER59" s="43"/>
      <c r="CES59" s="43"/>
      <c r="CET59" s="43"/>
      <c r="CEU59" s="43"/>
      <c r="CEV59" s="43"/>
      <c r="CEW59" s="43"/>
      <c r="CEX59" s="43"/>
      <c r="CEY59" s="43"/>
      <c r="CEZ59" s="43"/>
      <c r="CFA59" s="43"/>
      <c r="CFB59" s="43"/>
      <c r="CFC59" s="43"/>
      <c r="CFD59" s="43"/>
      <c r="CFE59" s="43"/>
      <c r="CFF59" s="43"/>
      <c r="CFG59" s="43"/>
      <c r="CFH59" s="43"/>
      <c r="CFI59" s="43"/>
      <c r="CFJ59" s="43"/>
      <c r="CFK59" s="43"/>
      <c r="CFL59" s="43"/>
      <c r="CFM59" s="43"/>
      <c r="CFN59" s="43"/>
      <c r="CFO59" s="43"/>
      <c r="CFP59" s="43"/>
      <c r="CFQ59" s="43"/>
      <c r="CFR59" s="43"/>
      <c r="CFS59" s="43"/>
      <c r="CFT59" s="43"/>
      <c r="CFU59" s="43"/>
      <c r="CFV59" s="43"/>
      <c r="CFW59" s="43"/>
      <c r="CFX59" s="43"/>
      <c r="CFY59" s="43"/>
      <c r="CFZ59" s="43"/>
      <c r="CGA59" s="43"/>
      <c r="CGB59" s="43"/>
      <c r="CGC59" s="43"/>
      <c r="CGD59" s="43"/>
      <c r="CGE59" s="43"/>
      <c r="CGF59" s="43"/>
      <c r="CGG59" s="43"/>
      <c r="CGH59" s="43"/>
      <c r="CGI59" s="43"/>
      <c r="CGJ59" s="43"/>
      <c r="CGK59" s="43"/>
      <c r="CGL59" s="43"/>
      <c r="CGM59" s="43"/>
      <c r="CGN59" s="43"/>
      <c r="CGO59" s="43"/>
      <c r="CGP59" s="43"/>
      <c r="CGQ59" s="43"/>
      <c r="CGR59" s="43"/>
      <c r="CGS59" s="43"/>
      <c r="CGT59" s="43"/>
      <c r="CGU59" s="43"/>
      <c r="CGV59" s="43"/>
      <c r="CGW59" s="43"/>
      <c r="CGX59" s="43"/>
      <c r="CGY59" s="43"/>
      <c r="CGZ59" s="43"/>
      <c r="CHA59" s="43"/>
      <c r="CHB59" s="43"/>
      <c r="CHC59" s="43"/>
      <c r="CHD59" s="43"/>
      <c r="CHE59" s="43"/>
      <c r="CHF59" s="43"/>
      <c r="CHG59" s="43"/>
      <c r="CHH59" s="43"/>
      <c r="CHI59" s="43"/>
      <c r="CHJ59" s="43"/>
      <c r="CHK59" s="43"/>
      <c r="CHL59" s="43"/>
      <c r="CHM59" s="43"/>
      <c r="CHN59" s="43"/>
      <c r="CHO59" s="43"/>
      <c r="CHP59" s="43"/>
      <c r="CHQ59" s="43"/>
      <c r="CHR59" s="43"/>
      <c r="CHS59" s="43"/>
      <c r="CHT59" s="43"/>
      <c r="CHU59" s="43"/>
      <c r="CHV59" s="43"/>
      <c r="CHW59" s="43"/>
      <c r="CHX59" s="43"/>
      <c r="CHY59" s="43"/>
      <c r="CHZ59" s="43"/>
      <c r="CIA59" s="43"/>
      <c r="CIB59" s="43"/>
      <c r="CIC59" s="43"/>
      <c r="CID59" s="43"/>
      <c r="CIE59" s="43"/>
      <c r="CIF59" s="43"/>
      <c r="CIG59" s="43"/>
      <c r="CIH59" s="43"/>
      <c r="CII59" s="43"/>
      <c r="CIJ59" s="43"/>
      <c r="CIK59" s="43"/>
      <c r="CIL59" s="43"/>
      <c r="CIM59" s="43"/>
      <c r="CIN59" s="43"/>
      <c r="CIO59" s="43"/>
      <c r="CIP59" s="43"/>
      <c r="CIQ59" s="43"/>
      <c r="CIR59" s="43"/>
      <c r="CIS59" s="43"/>
      <c r="CIT59" s="43"/>
      <c r="CIU59" s="43"/>
      <c r="CIV59" s="43"/>
      <c r="CIW59" s="43"/>
      <c r="CIX59" s="43"/>
      <c r="CIY59" s="43"/>
      <c r="CIZ59" s="43"/>
      <c r="CJA59" s="43"/>
      <c r="CJB59" s="43"/>
      <c r="CJC59" s="43"/>
      <c r="CJD59" s="43"/>
      <c r="CJE59" s="43"/>
      <c r="CJF59" s="43"/>
      <c r="CJG59" s="43"/>
      <c r="CJH59" s="43"/>
      <c r="CJI59" s="43"/>
      <c r="CJJ59" s="43"/>
      <c r="CJK59" s="43"/>
      <c r="CJL59" s="43"/>
      <c r="CJM59" s="43"/>
      <c r="CJN59" s="43"/>
      <c r="CJO59" s="43"/>
      <c r="CJP59" s="43"/>
      <c r="CJQ59" s="43"/>
      <c r="CJR59" s="43"/>
      <c r="CJS59" s="43"/>
      <c r="CJT59" s="43"/>
      <c r="CJU59" s="43"/>
      <c r="CJV59" s="43"/>
      <c r="CJW59" s="43"/>
      <c r="CJX59" s="43"/>
      <c r="CJY59" s="43"/>
      <c r="CJZ59" s="43"/>
      <c r="CKA59" s="43"/>
      <c r="CKB59" s="43"/>
      <c r="CKC59" s="43"/>
      <c r="CKD59" s="43"/>
      <c r="CKE59" s="43"/>
      <c r="CKF59" s="43"/>
      <c r="CKG59" s="43"/>
      <c r="CKH59" s="43"/>
      <c r="CKI59" s="43"/>
      <c r="CKJ59" s="43"/>
      <c r="CKK59" s="43"/>
      <c r="CKL59" s="43"/>
      <c r="CKM59" s="43"/>
      <c r="CKN59" s="43"/>
      <c r="CKO59" s="43"/>
      <c r="CKP59" s="43"/>
      <c r="CKQ59" s="43"/>
      <c r="CKR59" s="43"/>
      <c r="CKS59" s="43"/>
      <c r="CKT59" s="43"/>
      <c r="CKU59" s="43"/>
      <c r="CKV59" s="43"/>
      <c r="CKW59" s="43"/>
      <c r="CKX59" s="43"/>
      <c r="CKY59" s="43"/>
      <c r="CKZ59" s="43"/>
      <c r="CLA59" s="43"/>
      <c r="CLB59" s="43"/>
      <c r="CLC59" s="43"/>
      <c r="CLD59" s="43"/>
      <c r="CLE59" s="43"/>
      <c r="CLF59" s="43"/>
      <c r="CLG59" s="43"/>
      <c r="CLH59" s="43"/>
      <c r="CLI59" s="43"/>
      <c r="CLJ59" s="43"/>
      <c r="CLK59" s="43"/>
      <c r="CLL59" s="43"/>
      <c r="CLM59" s="43"/>
      <c r="CLN59" s="43"/>
      <c r="CLO59" s="43"/>
      <c r="CLP59" s="43"/>
      <c r="CLQ59" s="43"/>
      <c r="CLR59" s="43"/>
      <c r="CLS59" s="43"/>
      <c r="CLT59" s="43"/>
      <c r="CLU59" s="43"/>
      <c r="CLV59" s="43"/>
      <c r="CLW59" s="43"/>
      <c r="CLX59" s="43"/>
      <c r="CLY59" s="43"/>
      <c r="CLZ59" s="43"/>
      <c r="CMA59" s="43"/>
      <c r="CMB59" s="43"/>
      <c r="CMC59" s="43"/>
      <c r="CMD59" s="43"/>
      <c r="CME59" s="43"/>
      <c r="CMF59" s="43"/>
      <c r="CMG59" s="43"/>
      <c r="CMH59" s="43"/>
      <c r="CMI59" s="43"/>
      <c r="CMJ59" s="43"/>
      <c r="CMK59" s="43"/>
      <c r="CML59" s="43"/>
      <c r="CMM59" s="43"/>
      <c r="CMN59" s="43"/>
      <c r="CMO59" s="43"/>
      <c r="CMP59" s="43"/>
      <c r="CMQ59" s="43"/>
      <c r="CMR59" s="43"/>
      <c r="CMS59" s="43"/>
      <c r="CMT59" s="43"/>
      <c r="CMU59" s="43"/>
      <c r="CMV59" s="43"/>
      <c r="CMW59" s="43"/>
      <c r="CMX59" s="43"/>
      <c r="CMY59" s="43"/>
      <c r="CMZ59" s="43"/>
      <c r="CNA59" s="43"/>
      <c r="CNB59" s="43"/>
      <c r="CNC59" s="43"/>
      <c r="CND59" s="43"/>
      <c r="CNE59" s="43"/>
      <c r="CNF59" s="43"/>
      <c r="CNG59" s="43"/>
      <c r="CNH59" s="43"/>
      <c r="CNI59" s="43"/>
      <c r="CNJ59" s="43"/>
      <c r="CNK59" s="43"/>
      <c r="CNL59" s="43"/>
      <c r="CNM59" s="43"/>
      <c r="CNN59" s="43"/>
      <c r="CNO59" s="43"/>
      <c r="CNP59" s="43"/>
      <c r="CNQ59" s="43"/>
      <c r="CNR59" s="43"/>
      <c r="CNS59" s="43"/>
      <c r="CNT59" s="43"/>
      <c r="CNU59" s="43"/>
      <c r="CNV59" s="43"/>
      <c r="CNW59" s="43"/>
      <c r="CNX59" s="43"/>
      <c r="CNY59" s="43"/>
      <c r="CNZ59" s="43"/>
      <c r="COA59" s="43"/>
      <c r="COB59" s="43"/>
      <c r="COC59" s="43"/>
      <c r="COD59" s="43"/>
      <c r="COE59" s="43"/>
      <c r="COF59" s="43"/>
      <c r="COG59" s="43"/>
      <c r="COH59" s="43"/>
      <c r="COI59" s="43"/>
      <c r="COJ59" s="43"/>
      <c r="COK59" s="43"/>
      <c r="COL59" s="43"/>
      <c r="COM59" s="43"/>
      <c r="CON59" s="43"/>
      <c r="COO59" s="43"/>
      <c r="COP59" s="43"/>
      <c r="COQ59" s="43"/>
      <c r="COR59" s="43"/>
      <c r="COS59" s="43"/>
      <c r="COT59" s="43"/>
      <c r="COU59" s="43"/>
      <c r="COV59" s="43"/>
      <c r="COW59" s="43"/>
      <c r="COX59" s="43"/>
      <c r="COY59" s="43"/>
      <c r="COZ59" s="43"/>
      <c r="CPA59" s="43"/>
      <c r="CPB59" s="43"/>
      <c r="CPC59" s="43"/>
      <c r="CPD59" s="43"/>
      <c r="CPE59" s="43"/>
      <c r="CPF59" s="43"/>
      <c r="CPG59" s="43"/>
      <c r="CPH59" s="43"/>
      <c r="CPI59" s="43"/>
      <c r="CPJ59" s="43"/>
      <c r="CPK59" s="43"/>
      <c r="CPL59" s="43"/>
      <c r="CPM59" s="43"/>
      <c r="CPN59" s="43"/>
      <c r="CPO59" s="43"/>
      <c r="CPP59" s="43"/>
      <c r="CPQ59" s="43"/>
      <c r="CPR59" s="43"/>
      <c r="CPS59" s="43"/>
      <c r="CPT59" s="43"/>
      <c r="CPU59" s="43"/>
      <c r="CPV59" s="43"/>
      <c r="CPW59" s="43"/>
      <c r="CPX59" s="43"/>
      <c r="CPY59" s="43"/>
      <c r="CPZ59" s="43"/>
      <c r="CQA59" s="43"/>
      <c r="CQB59" s="43"/>
      <c r="CQC59" s="43"/>
      <c r="CQD59" s="43"/>
      <c r="CQE59" s="43"/>
      <c r="CQF59" s="43"/>
      <c r="CQG59" s="43"/>
      <c r="CQH59" s="43"/>
      <c r="CQI59" s="43"/>
      <c r="CQJ59" s="43"/>
      <c r="CQK59" s="43"/>
      <c r="CQL59" s="43"/>
      <c r="CQM59" s="43"/>
      <c r="CQN59" s="43"/>
      <c r="CQO59" s="43"/>
      <c r="CQP59" s="43"/>
      <c r="CQQ59" s="43"/>
      <c r="CQR59" s="43"/>
      <c r="CQS59" s="43"/>
      <c r="CQT59" s="43"/>
      <c r="CQU59" s="43"/>
      <c r="CQV59" s="43"/>
      <c r="CQW59" s="43"/>
      <c r="CQX59" s="43"/>
      <c r="CQY59" s="43"/>
      <c r="CQZ59" s="43"/>
      <c r="CRA59" s="43"/>
      <c r="CRB59" s="43"/>
      <c r="CRC59" s="43"/>
      <c r="CRD59" s="43"/>
      <c r="CRE59" s="43"/>
      <c r="CRF59" s="43"/>
      <c r="CRG59" s="43"/>
      <c r="CRH59" s="43"/>
      <c r="CRI59" s="43"/>
      <c r="CRJ59" s="43"/>
      <c r="CRK59" s="43"/>
      <c r="CRL59" s="43"/>
      <c r="CRM59" s="43"/>
      <c r="CRN59" s="43"/>
      <c r="CRO59" s="43"/>
      <c r="CRP59" s="43"/>
      <c r="CRQ59" s="43"/>
      <c r="CRR59" s="43"/>
      <c r="CRS59" s="43"/>
      <c r="CRT59" s="43"/>
      <c r="CRU59" s="43"/>
      <c r="CRV59" s="43"/>
      <c r="CRW59" s="43"/>
      <c r="CRX59" s="43"/>
      <c r="CRY59" s="43"/>
      <c r="CRZ59" s="43"/>
      <c r="CSA59" s="43"/>
      <c r="CSB59" s="43"/>
      <c r="CSC59" s="43"/>
      <c r="CSD59" s="43"/>
      <c r="CSE59" s="43"/>
      <c r="CSF59" s="43"/>
      <c r="CSG59" s="43"/>
      <c r="CSH59" s="43"/>
      <c r="CSI59" s="43"/>
      <c r="CSJ59" s="43"/>
      <c r="CSK59" s="43"/>
      <c r="CSL59" s="43"/>
      <c r="CSM59" s="43"/>
      <c r="CSN59" s="43"/>
      <c r="CSO59" s="43"/>
      <c r="CSP59" s="43"/>
      <c r="CSQ59" s="43"/>
      <c r="CSR59" s="43"/>
      <c r="CSS59" s="43"/>
      <c r="CST59" s="43"/>
      <c r="CSU59" s="43"/>
      <c r="CSV59" s="43"/>
      <c r="CSW59" s="43"/>
      <c r="CSX59" s="43"/>
      <c r="CSY59" s="43"/>
      <c r="CSZ59" s="43"/>
      <c r="CTA59" s="43"/>
      <c r="CTB59" s="43"/>
      <c r="CTC59" s="43"/>
      <c r="CTD59" s="43"/>
      <c r="CTE59" s="43"/>
      <c r="CTF59" s="43"/>
      <c r="CTG59" s="43"/>
      <c r="CTH59" s="43"/>
      <c r="CTI59" s="43"/>
      <c r="CTJ59" s="43"/>
      <c r="CTK59" s="43"/>
      <c r="CTL59" s="43"/>
      <c r="CTM59" s="43"/>
      <c r="CTN59" s="43"/>
      <c r="CTO59" s="43"/>
      <c r="CTP59" s="43"/>
      <c r="CTQ59" s="43"/>
      <c r="CTR59" s="43"/>
      <c r="CTS59" s="43"/>
      <c r="CTT59" s="43"/>
      <c r="CTU59" s="43"/>
      <c r="CTV59" s="43"/>
      <c r="CTW59" s="43"/>
      <c r="CTX59" s="43"/>
      <c r="CTY59" s="43"/>
      <c r="CTZ59" s="43"/>
      <c r="CUA59" s="43"/>
      <c r="CUB59" s="43"/>
      <c r="CUC59" s="43"/>
      <c r="CUD59" s="43"/>
      <c r="CUE59" s="43"/>
      <c r="CUF59" s="43"/>
      <c r="CUG59" s="43"/>
      <c r="CUH59" s="43"/>
      <c r="CUI59" s="43"/>
      <c r="CUJ59" s="43"/>
      <c r="CUK59" s="43"/>
      <c r="CUL59" s="43"/>
      <c r="CUM59" s="43"/>
      <c r="CUN59" s="43"/>
      <c r="CUO59" s="43"/>
      <c r="CUP59" s="43"/>
      <c r="CUQ59" s="43"/>
      <c r="CUR59" s="43"/>
      <c r="CUS59" s="43"/>
      <c r="CUT59" s="43"/>
      <c r="CUU59" s="43"/>
      <c r="CUV59" s="43"/>
      <c r="CUW59" s="43"/>
      <c r="CUX59" s="43"/>
      <c r="CUY59" s="43"/>
      <c r="CUZ59" s="43"/>
      <c r="CVA59" s="43"/>
      <c r="CVB59" s="43"/>
      <c r="CVC59" s="43"/>
      <c r="CVD59" s="43"/>
      <c r="CVE59" s="43"/>
      <c r="CVF59" s="43"/>
      <c r="CVG59" s="43"/>
      <c r="CVH59" s="43"/>
      <c r="CVI59" s="43"/>
      <c r="CVJ59" s="43"/>
      <c r="CVK59" s="43"/>
      <c r="CVL59" s="43"/>
      <c r="CVM59" s="43"/>
      <c r="CVN59" s="43"/>
      <c r="CVO59" s="43"/>
      <c r="CVP59" s="43"/>
      <c r="CVQ59" s="43"/>
      <c r="CVR59" s="43"/>
      <c r="CVS59" s="43"/>
      <c r="CVT59" s="43"/>
      <c r="CVU59" s="43"/>
      <c r="CVV59" s="43"/>
      <c r="CVW59" s="43"/>
      <c r="CVX59" s="43"/>
      <c r="CVY59" s="43"/>
      <c r="CVZ59" s="43"/>
      <c r="CWA59" s="43"/>
      <c r="CWB59" s="43"/>
      <c r="CWC59" s="43"/>
      <c r="CWD59" s="43"/>
      <c r="CWE59" s="43"/>
      <c r="CWF59" s="43"/>
      <c r="CWG59" s="43"/>
      <c r="CWH59" s="43"/>
      <c r="CWI59" s="43"/>
      <c r="CWJ59" s="43"/>
      <c r="CWK59" s="43"/>
      <c r="CWL59" s="43"/>
      <c r="CWM59" s="43"/>
      <c r="CWN59" s="43"/>
      <c r="CWO59" s="43"/>
      <c r="CWP59" s="43"/>
      <c r="CWQ59" s="43"/>
      <c r="CWR59" s="43"/>
      <c r="CWS59" s="43"/>
      <c r="CWT59" s="43"/>
      <c r="CWU59" s="43"/>
      <c r="CWV59" s="43"/>
      <c r="CWW59" s="43"/>
      <c r="CWX59" s="43"/>
      <c r="CWY59" s="43"/>
      <c r="CWZ59" s="43"/>
      <c r="CXA59" s="43"/>
      <c r="CXB59" s="43"/>
      <c r="CXC59" s="43"/>
      <c r="CXD59" s="43"/>
      <c r="CXE59" s="43"/>
      <c r="CXF59" s="43"/>
      <c r="CXG59" s="43"/>
      <c r="CXH59" s="43"/>
      <c r="CXI59" s="43"/>
      <c r="CXJ59" s="43"/>
      <c r="CXK59" s="43"/>
      <c r="CXL59" s="43"/>
      <c r="CXM59" s="43"/>
      <c r="CXN59" s="43"/>
      <c r="CXO59" s="43"/>
      <c r="CXP59" s="43"/>
      <c r="CXQ59" s="43"/>
      <c r="CXR59" s="43"/>
      <c r="CXS59" s="43"/>
      <c r="CXT59" s="43"/>
      <c r="CXU59" s="43"/>
      <c r="CXV59" s="43"/>
      <c r="CXW59" s="43"/>
      <c r="CXX59" s="43"/>
      <c r="CXY59" s="43"/>
      <c r="CXZ59" s="43"/>
      <c r="CYA59" s="43"/>
      <c r="CYB59" s="43"/>
      <c r="CYC59" s="43"/>
      <c r="CYD59" s="43"/>
      <c r="CYE59" s="43"/>
      <c r="CYF59" s="43"/>
      <c r="CYG59" s="43"/>
      <c r="CYH59" s="43"/>
      <c r="CYI59" s="43"/>
      <c r="CYJ59" s="43"/>
      <c r="CYK59" s="43"/>
      <c r="CYL59" s="43"/>
      <c r="CYM59" s="43"/>
      <c r="CYN59" s="43"/>
      <c r="CYO59" s="43"/>
      <c r="CYP59" s="43"/>
      <c r="CYQ59" s="43"/>
      <c r="CYR59" s="43"/>
      <c r="CYS59" s="43"/>
      <c r="CYT59" s="43"/>
      <c r="CYU59" s="43"/>
      <c r="CYV59" s="43"/>
      <c r="CYW59" s="43"/>
      <c r="CYX59" s="43"/>
      <c r="CYY59" s="43"/>
      <c r="CYZ59" s="43"/>
      <c r="CZA59" s="43"/>
      <c r="CZB59" s="43"/>
      <c r="CZC59" s="43"/>
      <c r="CZD59" s="43"/>
      <c r="CZE59" s="43"/>
      <c r="CZF59" s="43"/>
      <c r="CZG59" s="43"/>
      <c r="CZH59" s="43"/>
      <c r="CZI59" s="43"/>
      <c r="CZJ59" s="43"/>
      <c r="CZK59" s="43"/>
      <c r="CZL59" s="43"/>
      <c r="CZM59" s="43"/>
      <c r="CZN59" s="43"/>
      <c r="CZO59" s="43"/>
      <c r="CZP59" s="43"/>
      <c r="CZQ59" s="43"/>
      <c r="CZR59" s="43"/>
      <c r="CZS59" s="43"/>
      <c r="CZT59" s="43"/>
      <c r="CZU59" s="43"/>
      <c r="CZV59" s="43"/>
      <c r="CZW59" s="43"/>
      <c r="CZX59" s="43"/>
      <c r="CZY59" s="43"/>
      <c r="CZZ59" s="43"/>
      <c r="DAA59" s="43"/>
      <c r="DAB59" s="43"/>
      <c r="DAC59" s="43"/>
      <c r="DAD59" s="43"/>
      <c r="DAE59" s="43"/>
      <c r="DAF59" s="43"/>
      <c r="DAG59" s="43"/>
      <c r="DAH59" s="43"/>
      <c r="DAI59" s="43"/>
      <c r="DAJ59" s="43"/>
      <c r="DAK59" s="43"/>
      <c r="DAL59" s="43"/>
      <c r="DAM59" s="43"/>
      <c r="DAN59" s="43"/>
      <c r="DAO59" s="43"/>
      <c r="DAP59" s="43"/>
      <c r="DAQ59" s="43"/>
      <c r="DAR59" s="43"/>
      <c r="DAS59" s="43"/>
      <c r="DAT59" s="43"/>
      <c r="DAU59" s="43"/>
      <c r="DAV59" s="43"/>
      <c r="DAW59" s="43"/>
      <c r="DAX59" s="43"/>
      <c r="DAY59" s="43"/>
      <c r="DAZ59" s="43"/>
      <c r="DBA59" s="43"/>
      <c r="DBB59" s="43"/>
      <c r="DBC59" s="43"/>
      <c r="DBD59" s="43"/>
      <c r="DBE59" s="43"/>
      <c r="DBF59" s="43"/>
      <c r="DBG59" s="43"/>
      <c r="DBH59" s="43"/>
      <c r="DBI59" s="43"/>
      <c r="DBJ59" s="43"/>
      <c r="DBK59" s="43"/>
      <c r="DBL59" s="43"/>
      <c r="DBM59" s="43"/>
      <c r="DBN59" s="43"/>
      <c r="DBO59" s="43"/>
      <c r="DBP59" s="43"/>
      <c r="DBQ59" s="43"/>
      <c r="DBR59" s="43"/>
      <c r="DBS59" s="43"/>
      <c r="DBT59" s="43"/>
      <c r="DBU59" s="43"/>
      <c r="DBV59" s="43"/>
      <c r="DBW59" s="43"/>
      <c r="DBX59" s="43"/>
      <c r="DBY59" s="43"/>
      <c r="DBZ59" s="43"/>
      <c r="DCA59" s="43"/>
      <c r="DCB59" s="43"/>
      <c r="DCC59" s="43"/>
      <c r="DCD59" s="43"/>
      <c r="DCE59" s="43"/>
      <c r="DCF59" s="43"/>
      <c r="DCG59" s="43"/>
      <c r="DCH59" s="43"/>
      <c r="DCI59" s="43"/>
      <c r="DCJ59" s="43"/>
      <c r="DCK59" s="43"/>
      <c r="DCL59" s="43"/>
      <c r="DCM59" s="43"/>
      <c r="DCN59" s="43"/>
      <c r="DCO59" s="43"/>
      <c r="DCP59" s="43"/>
      <c r="DCQ59" s="43"/>
      <c r="DCR59" s="43"/>
      <c r="DCS59" s="43"/>
      <c r="DCT59" s="43"/>
      <c r="DCU59" s="43"/>
      <c r="DCV59" s="43"/>
      <c r="DCW59" s="43"/>
      <c r="DCX59" s="43"/>
      <c r="DCY59" s="43"/>
      <c r="DCZ59" s="43"/>
      <c r="DDA59" s="43"/>
      <c r="DDB59" s="43"/>
      <c r="DDC59" s="43"/>
      <c r="DDD59" s="43"/>
      <c r="DDE59" s="43"/>
      <c r="DDF59" s="43"/>
      <c r="DDG59" s="43"/>
      <c r="DDH59" s="43"/>
      <c r="DDI59" s="43"/>
      <c r="DDJ59" s="43"/>
      <c r="DDK59" s="43"/>
      <c r="DDL59" s="43"/>
      <c r="DDM59" s="43"/>
      <c r="DDN59" s="43"/>
      <c r="DDO59" s="43"/>
      <c r="DDP59" s="43"/>
      <c r="DDQ59" s="43"/>
      <c r="DDR59" s="43"/>
      <c r="DDS59" s="43"/>
      <c r="DDT59" s="43"/>
      <c r="DDU59" s="43"/>
      <c r="DDV59" s="43"/>
      <c r="DDW59" s="43"/>
      <c r="DDX59" s="43"/>
      <c r="DDY59" s="43"/>
      <c r="DDZ59" s="43"/>
      <c r="DEA59" s="43"/>
      <c r="DEB59" s="43"/>
      <c r="DEC59" s="43"/>
      <c r="DED59" s="43"/>
      <c r="DEE59" s="43"/>
      <c r="DEF59" s="43"/>
      <c r="DEG59" s="43"/>
      <c r="DEH59" s="43"/>
      <c r="DEI59" s="43"/>
      <c r="DEJ59" s="43"/>
      <c r="DEK59" s="43"/>
      <c r="DEL59" s="43"/>
      <c r="DEM59" s="43"/>
      <c r="DEN59" s="43"/>
      <c r="DEO59" s="43"/>
      <c r="DEP59" s="43"/>
      <c r="DEQ59" s="43"/>
      <c r="DER59" s="43"/>
      <c r="DES59" s="43"/>
      <c r="DET59" s="43"/>
      <c r="DEU59" s="43"/>
      <c r="DEV59" s="43"/>
      <c r="DEW59" s="43"/>
      <c r="DEX59" s="43"/>
      <c r="DEY59" s="43"/>
      <c r="DEZ59" s="43"/>
      <c r="DFA59" s="43"/>
      <c r="DFB59" s="43"/>
      <c r="DFC59" s="43"/>
      <c r="DFD59" s="43"/>
      <c r="DFE59" s="43"/>
      <c r="DFF59" s="43"/>
      <c r="DFG59" s="43"/>
      <c r="DFH59" s="43"/>
      <c r="DFI59" s="43"/>
      <c r="DFJ59" s="43"/>
      <c r="DFK59" s="43"/>
      <c r="DFL59" s="43"/>
      <c r="DFM59" s="43"/>
      <c r="DFN59" s="43"/>
      <c r="DFO59" s="43"/>
      <c r="DFP59" s="43"/>
      <c r="DFQ59" s="43"/>
      <c r="DFR59" s="43"/>
      <c r="DFS59" s="43"/>
      <c r="DFT59" s="43"/>
      <c r="DFU59" s="43"/>
      <c r="DFV59" s="43"/>
      <c r="DFW59" s="43"/>
      <c r="DFX59" s="43"/>
      <c r="DFY59" s="43"/>
      <c r="DFZ59" s="43"/>
      <c r="DGA59" s="43"/>
      <c r="DGB59" s="43"/>
      <c r="DGC59" s="43"/>
      <c r="DGD59" s="43"/>
      <c r="DGE59" s="43"/>
      <c r="DGF59" s="43"/>
      <c r="DGG59" s="43"/>
      <c r="DGH59" s="43"/>
      <c r="DGI59" s="43"/>
      <c r="DGJ59" s="43"/>
      <c r="DGK59" s="43"/>
      <c r="DGL59" s="43"/>
      <c r="DGM59" s="43"/>
      <c r="DGN59" s="43"/>
      <c r="DGO59" s="43"/>
      <c r="DGP59" s="43"/>
      <c r="DGQ59" s="43"/>
      <c r="DGR59" s="43"/>
      <c r="DGS59" s="43"/>
      <c r="DGT59" s="43"/>
      <c r="DGU59" s="43"/>
      <c r="DGV59" s="43"/>
      <c r="DGW59" s="43"/>
      <c r="DGX59" s="43"/>
      <c r="DGY59" s="43"/>
      <c r="DGZ59" s="43"/>
      <c r="DHA59" s="43"/>
      <c r="DHB59" s="43"/>
      <c r="DHC59" s="43"/>
      <c r="DHD59" s="43"/>
      <c r="DHE59" s="43"/>
      <c r="DHF59" s="43"/>
      <c r="DHG59" s="43"/>
      <c r="DHH59" s="43"/>
      <c r="DHI59" s="43"/>
      <c r="DHJ59" s="43"/>
      <c r="DHK59" s="43"/>
      <c r="DHL59" s="43"/>
      <c r="DHM59" s="43"/>
      <c r="DHN59" s="43"/>
      <c r="DHO59" s="43"/>
      <c r="DHP59" s="43"/>
      <c r="DHQ59" s="43"/>
      <c r="DHR59" s="43"/>
      <c r="DHS59" s="43"/>
      <c r="DHT59" s="43"/>
      <c r="DHU59" s="43"/>
      <c r="DHV59" s="43"/>
      <c r="DHW59" s="43"/>
      <c r="DHX59" s="43"/>
      <c r="DHY59" s="43"/>
      <c r="DHZ59" s="43"/>
      <c r="DIA59" s="43"/>
      <c r="DIB59" s="43"/>
      <c r="DIC59" s="43"/>
      <c r="DID59" s="43"/>
      <c r="DIE59" s="43"/>
      <c r="DIF59" s="43"/>
      <c r="DIG59" s="43"/>
      <c r="DIH59" s="43"/>
      <c r="DII59" s="43"/>
      <c r="DIJ59" s="43"/>
      <c r="DIK59" s="43"/>
      <c r="DIL59" s="43"/>
      <c r="DIM59" s="43"/>
      <c r="DIN59" s="43"/>
      <c r="DIO59" s="43"/>
      <c r="DIP59" s="43"/>
      <c r="DIQ59" s="43"/>
      <c r="DIR59" s="43"/>
      <c r="DIS59" s="43"/>
      <c r="DIT59" s="43"/>
      <c r="DIU59" s="43"/>
      <c r="DIV59" s="43"/>
      <c r="DIW59" s="43"/>
      <c r="DIX59" s="43"/>
      <c r="DIY59" s="43"/>
      <c r="DIZ59" s="43"/>
      <c r="DJA59" s="43"/>
      <c r="DJB59" s="43"/>
      <c r="DJC59" s="43"/>
      <c r="DJD59" s="43"/>
      <c r="DJE59" s="43"/>
      <c r="DJF59" s="43"/>
      <c r="DJG59" s="43"/>
      <c r="DJH59" s="43"/>
      <c r="DJI59" s="43"/>
      <c r="DJJ59" s="43"/>
      <c r="DJK59" s="43"/>
      <c r="DJL59" s="43"/>
      <c r="DJM59" s="43"/>
      <c r="DJN59" s="43"/>
      <c r="DJO59" s="43"/>
      <c r="DJP59" s="43"/>
      <c r="DJQ59" s="43"/>
      <c r="DJR59" s="43"/>
      <c r="DJS59" s="43"/>
      <c r="DJT59" s="43"/>
      <c r="DJU59" s="43"/>
      <c r="DJV59" s="43"/>
      <c r="DJW59" s="43"/>
      <c r="DJX59" s="43"/>
      <c r="DJY59" s="43"/>
      <c r="DJZ59" s="43"/>
      <c r="DKA59" s="43"/>
      <c r="DKB59" s="43"/>
      <c r="DKC59" s="43"/>
      <c r="DKD59" s="43"/>
      <c r="DKE59" s="43"/>
      <c r="DKF59" s="43"/>
      <c r="DKG59" s="43"/>
      <c r="DKH59" s="43"/>
      <c r="DKI59" s="43"/>
      <c r="DKJ59" s="43"/>
      <c r="DKK59" s="43"/>
      <c r="DKL59" s="43"/>
      <c r="DKM59" s="43"/>
      <c r="DKN59" s="43"/>
      <c r="DKO59" s="43"/>
      <c r="DKP59" s="43"/>
      <c r="DKQ59" s="43"/>
      <c r="DKR59" s="43"/>
      <c r="DKS59" s="43"/>
      <c r="DKT59" s="43"/>
      <c r="DKU59" s="43"/>
      <c r="DKV59" s="43"/>
      <c r="DKW59" s="43"/>
      <c r="DKX59" s="43"/>
      <c r="DKY59" s="43"/>
      <c r="DKZ59" s="43"/>
      <c r="DLA59" s="43"/>
      <c r="DLB59" s="43"/>
      <c r="DLC59" s="43"/>
      <c r="DLD59" s="43"/>
      <c r="DLE59" s="43"/>
      <c r="DLF59" s="43"/>
      <c r="DLG59" s="43"/>
      <c r="DLH59" s="43"/>
      <c r="DLI59" s="43"/>
      <c r="DLJ59" s="43"/>
      <c r="DLK59" s="43"/>
      <c r="DLL59" s="43"/>
      <c r="DLM59" s="43"/>
      <c r="DLN59" s="43"/>
      <c r="DLO59" s="43"/>
      <c r="DLP59" s="43"/>
      <c r="DLQ59" s="43"/>
      <c r="DLR59" s="43"/>
      <c r="DLS59" s="43"/>
      <c r="DLT59" s="43"/>
      <c r="DLU59" s="43"/>
      <c r="DLV59" s="43"/>
      <c r="DLW59" s="43"/>
      <c r="DLX59" s="43"/>
      <c r="DLY59" s="43"/>
      <c r="DLZ59" s="43"/>
      <c r="DMA59" s="43"/>
      <c r="DMB59" s="43"/>
      <c r="DMC59" s="43"/>
      <c r="DMD59" s="43"/>
      <c r="DME59" s="43"/>
      <c r="DMF59" s="43"/>
      <c r="DMG59" s="43"/>
      <c r="DMH59" s="43"/>
      <c r="DMI59" s="43"/>
      <c r="DMJ59" s="43"/>
      <c r="DMK59" s="43"/>
      <c r="DML59" s="43"/>
      <c r="DMM59" s="43"/>
      <c r="DMN59" s="43"/>
      <c r="DMO59" s="43"/>
      <c r="DMP59" s="43"/>
      <c r="DMQ59" s="43"/>
      <c r="DMR59" s="43"/>
      <c r="DMS59" s="43"/>
      <c r="DMT59" s="43"/>
      <c r="DMU59" s="43"/>
      <c r="DMV59" s="43"/>
      <c r="DMW59" s="43"/>
      <c r="DMX59" s="43"/>
      <c r="DMY59" s="43"/>
      <c r="DMZ59" s="43"/>
      <c r="DNA59" s="43"/>
      <c r="DNB59" s="43"/>
      <c r="DNC59" s="43"/>
      <c r="DND59" s="43"/>
      <c r="DNE59" s="43"/>
      <c r="DNF59" s="43"/>
      <c r="DNG59" s="43"/>
      <c r="DNH59" s="43"/>
      <c r="DNI59" s="43"/>
      <c r="DNJ59" s="43"/>
      <c r="DNK59" s="43"/>
      <c r="DNL59" s="43"/>
      <c r="DNM59" s="43"/>
      <c r="DNN59" s="43"/>
      <c r="DNO59" s="43"/>
      <c r="DNP59" s="43"/>
      <c r="DNQ59" s="43"/>
      <c r="DNR59" s="43"/>
      <c r="DNS59" s="43"/>
      <c r="DNT59" s="43"/>
      <c r="DNU59" s="43"/>
      <c r="DNV59" s="43"/>
      <c r="DNW59" s="43"/>
      <c r="DNX59" s="43"/>
      <c r="DNY59" s="43"/>
      <c r="DNZ59" s="43"/>
      <c r="DOA59" s="43"/>
      <c r="DOB59" s="43"/>
      <c r="DOC59" s="43"/>
      <c r="DOD59" s="43"/>
      <c r="DOE59" s="43"/>
      <c r="DOF59" s="43"/>
      <c r="DOG59" s="43"/>
      <c r="DOH59" s="43"/>
      <c r="DOI59" s="43"/>
      <c r="DOJ59" s="43"/>
      <c r="DOK59" s="43"/>
      <c r="DOL59" s="43"/>
      <c r="DOM59" s="43"/>
      <c r="DON59" s="43"/>
      <c r="DOO59" s="43"/>
      <c r="DOP59" s="43"/>
      <c r="DOQ59" s="43"/>
      <c r="DOR59" s="43"/>
      <c r="DOS59" s="43"/>
      <c r="DOT59" s="43"/>
      <c r="DOU59" s="43"/>
      <c r="DOV59" s="43"/>
      <c r="DOW59" s="43"/>
      <c r="DOX59" s="43"/>
      <c r="DOY59" s="43"/>
      <c r="DOZ59" s="43"/>
      <c r="DPA59" s="43"/>
      <c r="DPB59" s="43"/>
      <c r="DPC59" s="43"/>
      <c r="DPD59" s="43"/>
      <c r="DPE59" s="43"/>
      <c r="DPF59" s="43"/>
      <c r="DPG59" s="43"/>
      <c r="DPH59" s="43"/>
      <c r="DPI59" s="43"/>
      <c r="DPJ59" s="43"/>
      <c r="DPK59" s="43"/>
      <c r="DPL59" s="43"/>
      <c r="DPM59" s="43"/>
      <c r="DPN59" s="43"/>
      <c r="DPO59" s="43"/>
      <c r="DPP59" s="43"/>
      <c r="DPQ59" s="43"/>
      <c r="DPR59" s="43"/>
      <c r="DPS59" s="43"/>
      <c r="DPT59" s="43"/>
      <c r="DPU59" s="43"/>
      <c r="DPV59" s="43"/>
      <c r="DPW59" s="43"/>
      <c r="DPX59" s="43"/>
      <c r="DPY59" s="43"/>
      <c r="DPZ59" s="43"/>
      <c r="DQA59" s="43"/>
      <c r="DQB59" s="43"/>
      <c r="DQC59" s="43"/>
      <c r="DQD59" s="43"/>
      <c r="DQE59" s="43"/>
      <c r="DQF59" s="43"/>
      <c r="DQG59" s="43"/>
      <c r="DQH59" s="43"/>
      <c r="DQI59" s="43"/>
      <c r="DQJ59" s="43"/>
      <c r="DQK59" s="43"/>
      <c r="DQL59" s="43"/>
      <c r="DQM59" s="43"/>
      <c r="DQN59" s="43"/>
      <c r="DQO59" s="43"/>
      <c r="DQP59" s="43"/>
      <c r="DQQ59" s="43"/>
      <c r="DQR59" s="43"/>
      <c r="DQS59" s="43"/>
      <c r="DQT59" s="43"/>
      <c r="DQU59" s="43"/>
      <c r="DQV59" s="43"/>
      <c r="DQW59" s="43"/>
      <c r="DQX59" s="43"/>
      <c r="DQY59" s="43"/>
      <c r="DQZ59" s="43"/>
      <c r="DRA59" s="43"/>
      <c r="DRB59" s="43"/>
      <c r="DRC59" s="43"/>
      <c r="DRD59" s="43"/>
      <c r="DRE59" s="43"/>
      <c r="DRF59" s="43"/>
      <c r="DRG59" s="43"/>
      <c r="DRH59" s="43"/>
      <c r="DRI59" s="43"/>
      <c r="DRJ59" s="43"/>
      <c r="DRK59" s="43"/>
      <c r="DRL59" s="43"/>
      <c r="DRM59" s="43"/>
      <c r="DRN59" s="43"/>
      <c r="DRO59" s="43"/>
      <c r="DRP59" s="43"/>
      <c r="DRQ59" s="43"/>
      <c r="DRR59" s="43"/>
      <c r="DRS59" s="43"/>
      <c r="DRT59" s="43"/>
      <c r="DRU59" s="43"/>
      <c r="DRV59" s="43"/>
      <c r="DRW59" s="43"/>
      <c r="DRX59" s="43"/>
      <c r="DRY59" s="43"/>
      <c r="DRZ59" s="43"/>
      <c r="DSA59" s="43"/>
      <c r="DSB59" s="43"/>
      <c r="DSC59" s="43"/>
      <c r="DSD59" s="43"/>
      <c r="DSE59" s="43"/>
      <c r="DSF59" s="43"/>
      <c r="DSG59" s="43"/>
      <c r="DSH59" s="43"/>
      <c r="DSI59" s="43"/>
      <c r="DSJ59" s="43"/>
      <c r="DSK59" s="43"/>
      <c r="DSL59" s="43"/>
      <c r="DSM59" s="43"/>
      <c r="DSN59" s="43"/>
      <c r="DSO59" s="43"/>
      <c r="DSP59" s="43"/>
      <c r="DSQ59" s="43"/>
      <c r="DSR59" s="43"/>
      <c r="DSS59" s="43"/>
      <c r="DST59" s="43"/>
      <c r="DSU59" s="43"/>
      <c r="DSV59" s="43"/>
      <c r="DSW59" s="43"/>
      <c r="DSX59" s="43"/>
      <c r="DSY59" s="43"/>
      <c r="DSZ59" s="43"/>
      <c r="DTA59" s="43"/>
      <c r="DTB59" s="43"/>
      <c r="DTC59" s="43"/>
      <c r="DTD59" s="43"/>
      <c r="DTE59" s="43"/>
      <c r="DTF59" s="43"/>
      <c r="DTG59" s="43"/>
      <c r="DTH59" s="43"/>
      <c r="DTI59" s="43"/>
      <c r="DTJ59" s="43"/>
      <c r="DTK59" s="43"/>
      <c r="DTL59" s="43"/>
      <c r="DTM59" s="43"/>
      <c r="DTN59" s="43"/>
      <c r="DTO59" s="43"/>
      <c r="DTP59" s="43"/>
      <c r="DTQ59" s="43"/>
      <c r="DTR59" s="43"/>
      <c r="DTS59" s="43"/>
      <c r="DTT59" s="43"/>
      <c r="DTU59" s="43"/>
      <c r="DTV59" s="43"/>
      <c r="DTW59" s="43"/>
      <c r="DTX59" s="43"/>
      <c r="DTY59" s="43"/>
      <c r="DTZ59" s="43"/>
      <c r="DUA59" s="43"/>
      <c r="DUB59" s="43"/>
      <c r="DUC59" s="43"/>
      <c r="DUD59" s="43"/>
      <c r="DUE59" s="43"/>
      <c r="DUF59" s="43"/>
      <c r="DUG59" s="43"/>
      <c r="DUH59" s="43"/>
      <c r="DUI59" s="43"/>
      <c r="DUJ59" s="43"/>
      <c r="DUK59" s="43"/>
      <c r="DUL59" s="43"/>
      <c r="DUM59" s="43"/>
      <c r="DUN59" s="43"/>
      <c r="DUO59" s="43"/>
      <c r="DUP59" s="43"/>
      <c r="DUQ59" s="43"/>
      <c r="DUR59" s="43"/>
      <c r="DUS59" s="43"/>
      <c r="DUT59" s="43"/>
      <c r="DUU59" s="43"/>
      <c r="DUV59" s="43"/>
      <c r="DUW59" s="43"/>
      <c r="DUX59" s="43"/>
      <c r="DUY59" s="43"/>
      <c r="DUZ59" s="43"/>
      <c r="DVA59" s="43"/>
      <c r="DVB59" s="43"/>
      <c r="DVC59" s="43"/>
      <c r="DVD59" s="43"/>
      <c r="DVE59" s="43"/>
      <c r="DVF59" s="43"/>
      <c r="DVG59" s="43"/>
      <c r="DVH59" s="43"/>
      <c r="DVI59" s="43"/>
      <c r="DVJ59" s="43"/>
      <c r="DVK59" s="43"/>
      <c r="DVL59" s="43"/>
      <c r="DVM59" s="43"/>
      <c r="DVN59" s="43"/>
      <c r="DVO59" s="43"/>
      <c r="DVP59" s="43"/>
      <c r="DVQ59" s="43"/>
      <c r="DVR59" s="43"/>
      <c r="DVS59" s="43"/>
      <c r="DVT59" s="43"/>
      <c r="DVU59" s="43"/>
      <c r="DVV59" s="43"/>
      <c r="DVW59" s="43"/>
      <c r="DVX59" s="43"/>
      <c r="DVY59" s="43"/>
      <c r="DVZ59" s="43"/>
      <c r="DWA59" s="43"/>
      <c r="DWB59" s="43"/>
      <c r="DWC59" s="43"/>
      <c r="DWD59" s="43"/>
      <c r="DWE59" s="43"/>
      <c r="DWF59" s="43"/>
      <c r="DWG59" s="43"/>
      <c r="DWH59" s="43"/>
      <c r="DWI59" s="43"/>
      <c r="DWJ59" s="43"/>
      <c r="DWK59" s="43"/>
      <c r="DWL59" s="43"/>
      <c r="DWM59" s="43"/>
      <c r="DWN59" s="43"/>
      <c r="DWO59" s="43"/>
      <c r="DWP59" s="43"/>
      <c r="DWQ59" s="43"/>
      <c r="DWR59" s="43"/>
      <c r="DWS59" s="43"/>
      <c r="DWT59" s="43"/>
      <c r="DWU59" s="43"/>
      <c r="DWV59" s="43"/>
      <c r="DWW59" s="43"/>
      <c r="DWX59" s="43"/>
      <c r="DWY59" s="43"/>
      <c r="DWZ59" s="43"/>
      <c r="DXA59" s="43"/>
      <c r="DXB59" s="43"/>
      <c r="DXC59" s="43"/>
      <c r="DXD59" s="43"/>
      <c r="DXE59" s="43"/>
      <c r="DXF59" s="43"/>
      <c r="DXG59" s="43"/>
      <c r="DXH59" s="43"/>
      <c r="DXI59" s="43"/>
      <c r="DXJ59" s="43"/>
      <c r="DXK59" s="43"/>
      <c r="DXL59" s="43"/>
      <c r="DXM59" s="43"/>
      <c r="DXN59" s="43"/>
      <c r="DXO59" s="43"/>
      <c r="DXP59" s="43"/>
      <c r="DXQ59" s="43"/>
      <c r="DXR59" s="43"/>
      <c r="DXS59" s="43"/>
      <c r="DXT59" s="43"/>
      <c r="DXU59" s="43"/>
      <c r="DXV59" s="43"/>
      <c r="DXW59" s="43"/>
      <c r="DXX59" s="43"/>
      <c r="DXY59" s="43"/>
      <c r="DXZ59" s="43"/>
      <c r="DYA59" s="43"/>
      <c r="DYB59" s="43"/>
      <c r="DYC59" s="43"/>
      <c r="DYD59" s="43"/>
      <c r="DYE59" s="43"/>
      <c r="DYF59" s="43"/>
      <c r="DYG59" s="43"/>
      <c r="DYH59" s="43"/>
      <c r="DYI59" s="43"/>
      <c r="DYJ59" s="43"/>
      <c r="DYK59" s="43"/>
      <c r="DYL59" s="43"/>
      <c r="DYM59" s="43"/>
      <c r="DYN59" s="43"/>
      <c r="DYO59" s="43"/>
      <c r="DYP59" s="43"/>
      <c r="DYQ59" s="43"/>
      <c r="DYR59" s="43"/>
      <c r="DYS59" s="43"/>
      <c r="DYT59" s="43"/>
      <c r="DYU59" s="43"/>
      <c r="DYV59" s="43"/>
      <c r="DYW59" s="43"/>
      <c r="DYX59" s="43"/>
      <c r="DYY59" s="43"/>
      <c r="DYZ59" s="43"/>
      <c r="DZA59" s="43"/>
      <c r="DZB59" s="43"/>
      <c r="DZC59" s="43"/>
      <c r="DZD59" s="43"/>
      <c r="DZE59" s="43"/>
      <c r="DZF59" s="43"/>
      <c r="DZG59" s="43"/>
      <c r="DZH59" s="43"/>
      <c r="DZI59" s="43"/>
      <c r="DZJ59" s="43"/>
      <c r="DZK59" s="43"/>
      <c r="DZL59" s="43"/>
      <c r="DZM59" s="43"/>
      <c r="DZN59" s="43"/>
      <c r="DZO59" s="43"/>
      <c r="DZP59" s="43"/>
      <c r="DZQ59" s="43"/>
      <c r="DZR59" s="43"/>
      <c r="DZS59" s="43"/>
      <c r="DZT59" s="43"/>
      <c r="DZU59" s="43"/>
      <c r="DZV59" s="43"/>
      <c r="DZW59" s="43"/>
      <c r="DZX59" s="43"/>
      <c r="DZY59" s="43"/>
      <c r="DZZ59" s="43"/>
      <c r="EAA59" s="43"/>
      <c r="EAB59" s="43"/>
      <c r="EAC59" s="43"/>
      <c r="EAD59" s="43"/>
      <c r="EAE59" s="43"/>
      <c r="EAF59" s="43"/>
      <c r="EAG59" s="43"/>
      <c r="EAH59" s="43"/>
      <c r="EAI59" s="43"/>
      <c r="EAJ59" s="43"/>
      <c r="EAK59" s="43"/>
      <c r="EAL59" s="43"/>
      <c r="EAM59" s="43"/>
      <c r="EAN59" s="43"/>
      <c r="EAO59" s="43"/>
      <c r="EAP59" s="43"/>
      <c r="EAQ59" s="43"/>
      <c r="EAR59" s="43"/>
      <c r="EAS59" s="43"/>
      <c r="EAT59" s="43"/>
      <c r="EAU59" s="43"/>
      <c r="EAV59" s="43"/>
      <c r="EAW59" s="43"/>
      <c r="EAX59" s="43"/>
      <c r="EAY59" s="43"/>
      <c r="EAZ59" s="43"/>
      <c r="EBA59" s="43"/>
      <c r="EBB59" s="43"/>
      <c r="EBC59" s="43"/>
      <c r="EBD59" s="43"/>
      <c r="EBE59" s="43"/>
      <c r="EBF59" s="43"/>
      <c r="EBG59" s="43"/>
      <c r="EBH59" s="43"/>
      <c r="EBI59" s="43"/>
      <c r="EBJ59" s="43"/>
      <c r="EBK59" s="43"/>
      <c r="EBL59" s="43"/>
      <c r="EBM59" s="43"/>
      <c r="EBN59" s="43"/>
      <c r="EBO59" s="43"/>
      <c r="EBP59" s="43"/>
      <c r="EBQ59" s="43"/>
      <c r="EBR59" s="43"/>
      <c r="EBS59" s="43"/>
      <c r="EBT59" s="43"/>
      <c r="EBU59" s="43"/>
      <c r="EBV59" s="43"/>
      <c r="EBW59" s="43"/>
      <c r="EBX59" s="43"/>
      <c r="EBY59" s="43"/>
      <c r="EBZ59" s="43"/>
      <c r="ECA59" s="43"/>
      <c r="ECB59" s="43"/>
      <c r="ECC59" s="43"/>
      <c r="ECD59" s="43"/>
      <c r="ECE59" s="43"/>
      <c r="ECF59" s="43"/>
      <c r="ECG59" s="43"/>
      <c r="ECH59" s="43"/>
      <c r="ECI59" s="43"/>
      <c r="ECJ59" s="43"/>
      <c r="ECK59" s="43"/>
      <c r="ECL59" s="43"/>
      <c r="ECM59" s="43"/>
      <c r="ECN59" s="43"/>
      <c r="ECO59" s="43"/>
      <c r="ECP59" s="43"/>
      <c r="ECQ59" s="43"/>
      <c r="ECR59" s="43"/>
      <c r="ECS59" s="43"/>
      <c r="ECT59" s="43"/>
      <c r="ECU59" s="43"/>
      <c r="ECV59" s="43"/>
      <c r="ECW59" s="43"/>
      <c r="ECX59" s="43"/>
      <c r="ECY59" s="43"/>
      <c r="ECZ59" s="43"/>
      <c r="EDA59" s="43"/>
      <c r="EDB59" s="43"/>
      <c r="EDC59" s="43"/>
      <c r="EDD59" s="43"/>
      <c r="EDE59" s="43"/>
      <c r="EDF59" s="43"/>
      <c r="EDG59" s="43"/>
      <c r="EDH59" s="43"/>
      <c r="EDI59" s="43"/>
      <c r="EDJ59" s="43"/>
      <c r="EDK59" s="43"/>
      <c r="EDL59" s="43"/>
      <c r="EDM59" s="43"/>
      <c r="EDN59" s="43"/>
      <c r="EDO59" s="43"/>
      <c r="EDP59" s="43"/>
      <c r="EDQ59" s="43"/>
      <c r="EDR59" s="43"/>
      <c r="EDS59" s="43"/>
      <c r="EDT59" s="43"/>
      <c r="EDU59" s="43"/>
      <c r="EDV59" s="43"/>
      <c r="EDW59" s="43"/>
      <c r="EDX59" s="43"/>
      <c r="EDY59" s="43"/>
      <c r="EDZ59" s="43"/>
      <c r="EEA59" s="43"/>
      <c r="EEB59" s="43"/>
      <c r="EEC59" s="43"/>
      <c r="EED59" s="43"/>
      <c r="EEE59" s="43"/>
      <c r="EEF59" s="43"/>
      <c r="EEG59" s="43"/>
      <c r="EEH59" s="43"/>
      <c r="EEI59" s="43"/>
      <c r="EEJ59" s="43"/>
      <c r="EEK59" s="43"/>
      <c r="EEL59" s="43"/>
      <c r="EEM59" s="43"/>
      <c r="EEN59" s="43"/>
      <c r="EEO59" s="43"/>
      <c r="EEP59" s="43"/>
      <c r="EEQ59" s="43"/>
      <c r="EER59" s="43"/>
      <c r="EES59" s="43"/>
      <c r="EET59" s="43"/>
      <c r="EEU59" s="43"/>
      <c r="EEV59" s="43"/>
      <c r="EEW59" s="43"/>
      <c r="EEX59" s="43"/>
      <c r="EEY59" s="43"/>
      <c r="EEZ59" s="43"/>
      <c r="EFA59" s="43"/>
      <c r="EFB59" s="43"/>
      <c r="EFC59" s="43"/>
      <c r="EFD59" s="43"/>
      <c r="EFE59" s="43"/>
      <c r="EFF59" s="43"/>
      <c r="EFG59" s="43"/>
      <c r="EFH59" s="43"/>
      <c r="EFI59" s="43"/>
      <c r="EFJ59" s="43"/>
      <c r="EFK59" s="43"/>
      <c r="EFL59" s="43"/>
      <c r="EFM59" s="43"/>
      <c r="EFN59" s="43"/>
      <c r="EFO59" s="43"/>
      <c r="EFP59" s="43"/>
      <c r="EFQ59" s="43"/>
      <c r="EFR59" s="43"/>
      <c r="EFS59" s="43"/>
      <c r="EFT59" s="43"/>
      <c r="EFU59" s="43"/>
      <c r="EFV59" s="43"/>
      <c r="EFW59" s="43"/>
      <c r="EFX59" s="43"/>
      <c r="EFY59" s="43"/>
      <c r="EFZ59" s="43"/>
      <c r="EGA59" s="43"/>
      <c r="EGB59" s="43"/>
      <c r="EGC59" s="43"/>
      <c r="EGD59" s="43"/>
      <c r="EGE59" s="43"/>
      <c r="EGF59" s="43"/>
      <c r="EGG59" s="43"/>
      <c r="EGH59" s="43"/>
      <c r="EGI59" s="43"/>
      <c r="EGJ59" s="43"/>
      <c r="EGK59" s="43"/>
      <c r="EGL59" s="43"/>
      <c r="EGM59" s="43"/>
      <c r="EGN59" s="43"/>
      <c r="EGO59" s="43"/>
      <c r="EGP59" s="43"/>
      <c r="EGQ59" s="43"/>
      <c r="EGR59" s="43"/>
      <c r="EGS59" s="43"/>
      <c r="EGT59" s="43"/>
      <c r="EGU59" s="43"/>
      <c r="EGV59" s="43"/>
      <c r="EGW59" s="43"/>
      <c r="EGX59" s="43"/>
      <c r="EGY59" s="43"/>
      <c r="EGZ59" s="43"/>
      <c r="EHA59" s="43"/>
      <c r="EHB59" s="43"/>
      <c r="EHC59" s="43"/>
      <c r="EHD59" s="43"/>
      <c r="EHE59" s="43"/>
      <c r="EHF59" s="43"/>
      <c r="EHG59" s="43"/>
      <c r="EHH59" s="43"/>
      <c r="EHI59" s="43"/>
      <c r="EHJ59" s="43"/>
      <c r="EHK59" s="43"/>
      <c r="EHL59" s="43"/>
      <c r="EHM59" s="43"/>
      <c r="EHN59" s="43"/>
      <c r="EHO59" s="43"/>
      <c r="EHP59" s="43"/>
      <c r="EHQ59" s="43"/>
      <c r="EHR59" s="43"/>
      <c r="EHS59" s="43"/>
      <c r="EHT59" s="43"/>
      <c r="EHU59" s="43"/>
      <c r="EHV59" s="43"/>
      <c r="EHW59" s="43"/>
      <c r="EHX59" s="43"/>
      <c r="EHY59" s="43"/>
      <c r="EHZ59" s="43"/>
      <c r="EIA59" s="43"/>
      <c r="EIB59" s="43"/>
      <c r="EIC59" s="43"/>
      <c r="EID59" s="43"/>
      <c r="EIE59" s="43"/>
      <c r="EIF59" s="43"/>
      <c r="EIG59" s="43"/>
      <c r="EIH59" s="43"/>
      <c r="EII59" s="43"/>
      <c r="EIJ59" s="43"/>
      <c r="EIK59" s="43"/>
      <c r="EIL59" s="43"/>
      <c r="EIM59" s="43"/>
      <c r="EIN59" s="43"/>
      <c r="EIO59" s="43"/>
      <c r="EIP59" s="43"/>
      <c r="EIQ59" s="43"/>
      <c r="EIR59" s="43"/>
      <c r="EIS59" s="43"/>
      <c r="EIT59" s="43"/>
      <c r="EIU59" s="43"/>
      <c r="EIV59" s="43"/>
      <c r="EIW59" s="43"/>
      <c r="EIX59" s="43"/>
      <c r="EIY59" s="43"/>
      <c r="EIZ59" s="43"/>
      <c r="EJA59" s="43"/>
      <c r="EJB59" s="43"/>
      <c r="EJC59" s="43"/>
      <c r="EJD59" s="43"/>
      <c r="EJE59" s="43"/>
      <c r="EJF59" s="43"/>
      <c r="EJG59" s="43"/>
      <c r="EJH59" s="43"/>
      <c r="EJI59" s="43"/>
      <c r="EJJ59" s="43"/>
      <c r="EJK59" s="43"/>
      <c r="EJL59" s="43"/>
      <c r="EJM59" s="43"/>
      <c r="EJN59" s="43"/>
      <c r="EJO59" s="43"/>
      <c r="EJP59" s="43"/>
      <c r="EJQ59" s="43"/>
      <c r="EJR59" s="43"/>
      <c r="EJS59" s="43"/>
      <c r="EJT59" s="43"/>
      <c r="EJU59" s="43"/>
      <c r="EJV59" s="43"/>
      <c r="EJW59" s="43"/>
      <c r="EJX59" s="43"/>
      <c r="EJY59" s="43"/>
      <c r="EJZ59" s="43"/>
      <c r="EKA59" s="43"/>
      <c r="EKB59" s="43"/>
      <c r="EKC59" s="43"/>
      <c r="EKD59" s="43"/>
      <c r="EKE59" s="43"/>
      <c r="EKF59" s="43"/>
      <c r="EKG59" s="43"/>
      <c r="EKH59" s="43"/>
      <c r="EKI59" s="43"/>
      <c r="EKJ59" s="43"/>
      <c r="EKK59" s="43"/>
      <c r="EKL59" s="43"/>
      <c r="EKM59" s="43"/>
      <c r="EKN59" s="43"/>
      <c r="EKO59" s="43"/>
      <c r="EKP59" s="43"/>
      <c r="EKQ59" s="43"/>
      <c r="EKR59" s="43"/>
      <c r="EKS59" s="43"/>
      <c r="EKT59" s="43"/>
      <c r="EKU59" s="43"/>
      <c r="EKV59" s="43"/>
      <c r="EKW59" s="43"/>
      <c r="EKX59" s="43"/>
      <c r="EKY59" s="43"/>
      <c r="EKZ59" s="43"/>
      <c r="ELA59" s="43"/>
      <c r="ELB59" s="43"/>
      <c r="ELC59" s="43"/>
      <c r="ELD59" s="43"/>
      <c r="ELE59" s="43"/>
      <c r="ELF59" s="43"/>
      <c r="ELG59" s="43"/>
      <c r="ELH59" s="43"/>
      <c r="ELI59" s="43"/>
      <c r="ELJ59" s="43"/>
      <c r="ELK59" s="43"/>
      <c r="ELL59" s="43"/>
      <c r="ELM59" s="43"/>
      <c r="ELN59" s="43"/>
      <c r="ELO59" s="43"/>
      <c r="ELP59" s="43"/>
      <c r="ELQ59" s="43"/>
      <c r="ELR59" s="43"/>
      <c r="ELS59" s="43"/>
      <c r="ELT59" s="43"/>
      <c r="ELU59" s="43"/>
      <c r="ELV59" s="43"/>
      <c r="ELW59" s="43"/>
      <c r="ELX59" s="43"/>
      <c r="ELY59" s="43"/>
      <c r="ELZ59" s="43"/>
      <c r="EMA59" s="43"/>
      <c r="EMB59" s="43"/>
      <c r="EMC59" s="43"/>
      <c r="EMD59" s="43"/>
      <c r="EME59" s="43"/>
      <c r="EMF59" s="43"/>
      <c r="EMG59" s="43"/>
      <c r="EMH59" s="43"/>
      <c r="EMI59" s="43"/>
      <c r="EMJ59" s="43"/>
      <c r="EMK59" s="43"/>
      <c r="EML59" s="43"/>
      <c r="EMM59" s="43"/>
      <c r="EMN59" s="43"/>
      <c r="EMO59" s="43"/>
      <c r="EMP59" s="43"/>
      <c r="EMQ59" s="43"/>
      <c r="EMR59" s="43"/>
      <c r="EMS59" s="43"/>
      <c r="EMT59" s="43"/>
      <c r="EMU59" s="43"/>
      <c r="EMV59" s="43"/>
      <c r="EMW59" s="43"/>
      <c r="EMX59" s="43"/>
      <c r="EMY59" s="43"/>
      <c r="EMZ59" s="43"/>
      <c r="ENA59" s="43"/>
      <c r="ENB59" s="43"/>
      <c r="ENC59" s="43"/>
      <c r="END59" s="43"/>
      <c r="ENE59" s="43"/>
      <c r="ENF59" s="43"/>
      <c r="ENG59" s="43"/>
      <c r="ENH59" s="43"/>
      <c r="ENI59" s="43"/>
      <c r="ENJ59" s="43"/>
      <c r="ENK59" s="43"/>
      <c r="ENL59" s="43"/>
      <c r="ENM59" s="43"/>
      <c r="ENN59" s="43"/>
      <c r="ENO59" s="43"/>
      <c r="ENP59" s="43"/>
      <c r="ENQ59" s="43"/>
      <c r="ENR59" s="43"/>
      <c r="ENS59" s="43"/>
      <c r="ENT59" s="43"/>
      <c r="ENU59" s="43"/>
      <c r="ENV59" s="43"/>
      <c r="ENW59" s="43"/>
      <c r="ENX59" s="43"/>
      <c r="ENY59" s="43"/>
      <c r="ENZ59" s="43"/>
      <c r="EOA59" s="43"/>
      <c r="EOB59" s="43"/>
      <c r="EOC59" s="43"/>
      <c r="EOD59" s="43"/>
      <c r="EOE59" s="43"/>
      <c r="EOF59" s="43"/>
      <c r="EOG59" s="43"/>
      <c r="EOH59" s="43"/>
      <c r="EOI59" s="43"/>
      <c r="EOJ59" s="43"/>
      <c r="EOK59" s="43"/>
      <c r="EOL59" s="43"/>
      <c r="EOM59" s="43"/>
      <c r="EON59" s="43"/>
      <c r="EOO59" s="43"/>
      <c r="EOP59" s="43"/>
      <c r="EOQ59" s="43"/>
      <c r="EOR59" s="43"/>
      <c r="EOS59" s="43"/>
      <c r="EOT59" s="43"/>
      <c r="EOU59" s="43"/>
      <c r="EOV59" s="43"/>
      <c r="EOW59" s="43"/>
      <c r="EOX59" s="43"/>
      <c r="EOY59" s="43"/>
      <c r="EOZ59" s="43"/>
      <c r="EPA59" s="43"/>
      <c r="EPB59" s="43"/>
      <c r="EPC59" s="43"/>
      <c r="EPD59" s="43"/>
      <c r="EPE59" s="43"/>
      <c r="EPF59" s="43"/>
      <c r="EPG59" s="43"/>
      <c r="EPH59" s="43"/>
      <c r="EPI59" s="43"/>
      <c r="EPJ59" s="43"/>
      <c r="EPK59" s="43"/>
      <c r="EPL59" s="43"/>
      <c r="EPM59" s="43"/>
      <c r="EPN59" s="43"/>
      <c r="EPO59" s="43"/>
      <c r="EPP59" s="43"/>
      <c r="EPQ59" s="43"/>
      <c r="EPR59" s="43"/>
      <c r="EPS59" s="43"/>
      <c r="EPT59" s="43"/>
      <c r="EPU59" s="43"/>
      <c r="EPV59" s="43"/>
      <c r="EPW59" s="43"/>
      <c r="EPX59" s="43"/>
      <c r="EPY59" s="43"/>
      <c r="EPZ59" s="43"/>
      <c r="EQA59" s="43"/>
      <c r="EQB59" s="43"/>
      <c r="EQC59" s="43"/>
      <c r="EQD59" s="43"/>
      <c r="EQE59" s="43"/>
      <c r="EQF59" s="43"/>
      <c r="EQG59" s="43"/>
      <c r="EQH59" s="43"/>
      <c r="EQI59" s="43"/>
      <c r="EQJ59" s="43"/>
      <c r="EQK59" s="43"/>
      <c r="EQL59" s="43"/>
      <c r="EQM59" s="43"/>
      <c r="EQN59" s="43"/>
      <c r="EQO59" s="43"/>
      <c r="EQP59" s="43"/>
      <c r="EQQ59" s="43"/>
      <c r="EQR59" s="43"/>
      <c r="EQS59" s="43"/>
      <c r="EQT59" s="43"/>
      <c r="EQU59" s="43"/>
      <c r="EQV59" s="43"/>
      <c r="EQW59" s="43"/>
      <c r="EQX59" s="43"/>
      <c r="EQY59" s="43"/>
      <c r="EQZ59" s="43"/>
      <c r="ERA59" s="43"/>
      <c r="ERB59" s="43"/>
      <c r="ERC59" s="43"/>
      <c r="ERD59" s="43"/>
      <c r="ERE59" s="43"/>
      <c r="ERF59" s="43"/>
      <c r="ERG59" s="43"/>
      <c r="ERH59" s="43"/>
      <c r="ERI59" s="43"/>
      <c r="ERJ59" s="43"/>
      <c r="ERK59" s="43"/>
      <c r="ERL59" s="43"/>
      <c r="ERM59" s="43"/>
      <c r="ERN59" s="43"/>
      <c r="ERO59" s="43"/>
      <c r="ERP59" s="43"/>
      <c r="ERQ59" s="43"/>
      <c r="ERR59" s="43"/>
      <c r="ERS59" s="43"/>
      <c r="ERT59" s="43"/>
      <c r="ERU59" s="43"/>
      <c r="ERV59" s="43"/>
      <c r="ERW59" s="43"/>
      <c r="ERX59" s="43"/>
      <c r="ERY59" s="43"/>
      <c r="ERZ59" s="43"/>
      <c r="ESA59" s="43"/>
      <c r="ESB59" s="43"/>
      <c r="ESC59" s="43"/>
      <c r="ESD59" s="43"/>
      <c r="ESE59" s="43"/>
      <c r="ESF59" s="43"/>
      <c r="ESG59" s="43"/>
      <c r="ESH59" s="43"/>
      <c r="ESI59" s="43"/>
      <c r="ESJ59" s="43"/>
      <c r="ESK59" s="43"/>
      <c r="ESL59" s="43"/>
      <c r="ESM59" s="43"/>
      <c r="ESN59" s="43"/>
      <c r="ESO59" s="43"/>
      <c r="ESP59" s="43"/>
      <c r="ESQ59" s="43"/>
      <c r="ESR59" s="43"/>
      <c r="ESS59" s="43"/>
      <c r="EST59" s="43"/>
      <c r="ESU59" s="43"/>
      <c r="ESV59" s="43"/>
      <c r="ESW59" s="43"/>
      <c r="ESX59" s="43"/>
      <c r="ESY59" s="43"/>
      <c r="ESZ59" s="43"/>
      <c r="ETA59" s="43"/>
      <c r="ETB59" s="43"/>
      <c r="ETC59" s="43"/>
      <c r="ETD59" s="43"/>
      <c r="ETE59" s="43"/>
      <c r="ETF59" s="43"/>
      <c r="ETG59" s="43"/>
      <c r="ETH59" s="43"/>
      <c r="ETI59" s="43"/>
      <c r="ETJ59" s="43"/>
      <c r="ETK59" s="43"/>
      <c r="ETL59" s="43"/>
      <c r="ETM59" s="43"/>
      <c r="ETN59" s="43"/>
      <c r="ETO59" s="43"/>
      <c r="ETP59" s="43"/>
      <c r="ETQ59" s="43"/>
      <c r="ETR59" s="43"/>
      <c r="ETS59" s="43"/>
      <c r="ETT59" s="43"/>
      <c r="ETU59" s="43"/>
      <c r="ETV59" s="43"/>
      <c r="ETW59" s="43"/>
      <c r="ETX59" s="43"/>
      <c r="ETY59" s="43"/>
      <c r="ETZ59" s="43"/>
      <c r="EUA59" s="43"/>
      <c r="EUB59" s="43"/>
      <c r="EUC59" s="43"/>
      <c r="EUD59" s="43"/>
      <c r="EUE59" s="43"/>
      <c r="EUF59" s="43"/>
      <c r="EUG59" s="43"/>
      <c r="EUH59" s="43"/>
      <c r="EUI59" s="43"/>
      <c r="EUJ59" s="43"/>
      <c r="EUK59" s="43"/>
      <c r="EUL59" s="43"/>
      <c r="EUM59" s="43"/>
      <c r="EUN59" s="43"/>
      <c r="EUO59" s="43"/>
      <c r="EUP59" s="43"/>
      <c r="EUQ59" s="43"/>
      <c r="EUR59" s="43"/>
      <c r="EUS59" s="43"/>
      <c r="EUT59" s="43"/>
      <c r="EUU59" s="43"/>
      <c r="EUV59" s="43"/>
      <c r="EUW59" s="43"/>
      <c r="EUX59" s="43"/>
      <c r="EUY59" s="43"/>
      <c r="EUZ59" s="43"/>
      <c r="EVA59" s="43"/>
      <c r="EVB59" s="43"/>
      <c r="EVC59" s="43"/>
      <c r="EVD59" s="43"/>
      <c r="EVE59" s="43"/>
      <c r="EVF59" s="43"/>
      <c r="EVG59" s="43"/>
      <c r="EVH59" s="43"/>
      <c r="EVI59" s="43"/>
      <c r="EVJ59" s="43"/>
      <c r="EVK59" s="43"/>
      <c r="EVL59" s="43"/>
      <c r="EVM59" s="43"/>
      <c r="EVN59" s="43"/>
      <c r="EVO59" s="43"/>
      <c r="EVP59" s="43"/>
      <c r="EVQ59" s="43"/>
      <c r="EVR59" s="43"/>
      <c r="EVS59" s="43"/>
      <c r="EVT59" s="43"/>
      <c r="EVU59" s="43"/>
      <c r="EVV59" s="43"/>
      <c r="EVW59" s="43"/>
      <c r="EVX59" s="43"/>
      <c r="EVY59" s="43"/>
      <c r="EVZ59" s="43"/>
      <c r="EWA59" s="43"/>
      <c r="EWB59" s="43"/>
      <c r="EWC59" s="43"/>
      <c r="EWD59" s="43"/>
      <c r="EWE59" s="43"/>
      <c r="EWF59" s="43"/>
      <c r="EWG59" s="43"/>
      <c r="EWH59" s="43"/>
      <c r="EWI59" s="43"/>
      <c r="EWJ59" s="43"/>
      <c r="EWK59" s="43"/>
      <c r="EWL59" s="43"/>
      <c r="EWM59" s="43"/>
      <c r="EWN59" s="43"/>
      <c r="EWO59" s="43"/>
      <c r="EWP59" s="43"/>
      <c r="EWQ59" s="43"/>
      <c r="EWR59" s="43"/>
      <c r="EWS59" s="43"/>
      <c r="EWT59" s="43"/>
      <c r="EWU59" s="43"/>
      <c r="EWV59" s="43"/>
      <c r="EWW59" s="43"/>
      <c r="EWX59" s="43"/>
      <c r="EWY59" s="43"/>
      <c r="EWZ59" s="43"/>
      <c r="EXA59" s="43"/>
      <c r="EXB59" s="43"/>
      <c r="EXC59" s="43"/>
      <c r="EXD59" s="43"/>
      <c r="EXE59" s="43"/>
      <c r="EXF59" s="43"/>
      <c r="EXG59" s="43"/>
      <c r="EXH59" s="43"/>
      <c r="EXI59" s="43"/>
      <c r="EXJ59" s="43"/>
      <c r="EXK59" s="43"/>
      <c r="EXL59" s="43"/>
      <c r="EXM59" s="43"/>
      <c r="EXN59" s="43"/>
      <c r="EXO59" s="43"/>
      <c r="EXP59" s="43"/>
      <c r="EXQ59" s="43"/>
      <c r="EXR59" s="43"/>
      <c r="EXS59" s="43"/>
      <c r="EXT59" s="43"/>
      <c r="EXU59" s="43"/>
      <c r="EXV59" s="43"/>
      <c r="EXW59" s="43"/>
      <c r="EXX59" s="43"/>
      <c r="EXY59" s="43"/>
      <c r="EXZ59" s="43"/>
      <c r="EYA59" s="43"/>
      <c r="EYB59" s="43"/>
      <c r="EYC59" s="43"/>
      <c r="EYD59" s="43"/>
      <c r="EYE59" s="43"/>
      <c r="EYF59" s="43"/>
      <c r="EYG59" s="43"/>
      <c r="EYH59" s="43"/>
      <c r="EYI59" s="43"/>
      <c r="EYJ59" s="43"/>
      <c r="EYK59" s="43"/>
      <c r="EYL59" s="43"/>
      <c r="EYM59" s="43"/>
      <c r="EYN59" s="43"/>
      <c r="EYO59" s="43"/>
      <c r="EYP59" s="43"/>
      <c r="EYQ59" s="43"/>
      <c r="EYR59" s="43"/>
      <c r="EYS59" s="43"/>
      <c r="EYT59" s="43"/>
      <c r="EYU59" s="43"/>
      <c r="EYV59" s="43"/>
      <c r="EYW59" s="43"/>
      <c r="EYX59" s="43"/>
      <c r="EYY59" s="43"/>
      <c r="EYZ59" s="43"/>
      <c r="EZA59" s="43"/>
      <c r="EZB59" s="43"/>
      <c r="EZC59" s="43"/>
      <c r="EZD59" s="43"/>
      <c r="EZE59" s="43"/>
      <c r="EZF59" s="43"/>
      <c r="EZG59" s="43"/>
      <c r="EZH59" s="43"/>
      <c r="EZI59" s="43"/>
      <c r="EZJ59" s="43"/>
      <c r="EZK59" s="43"/>
      <c r="EZL59" s="43"/>
      <c r="EZM59" s="43"/>
      <c r="EZN59" s="43"/>
      <c r="EZO59" s="43"/>
      <c r="EZP59" s="43"/>
      <c r="EZQ59" s="43"/>
      <c r="EZR59" s="43"/>
      <c r="EZS59" s="43"/>
      <c r="EZT59" s="43"/>
      <c r="EZU59" s="43"/>
      <c r="EZV59" s="43"/>
      <c r="EZW59" s="43"/>
      <c r="EZX59" s="43"/>
      <c r="EZY59" s="43"/>
      <c r="EZZ59" s="43"/>
      <c r="FAA59" s="43"/>
      <c r="FAB59" s="43"/>
      <c r="FAC59" s="43"/>
      <c r="FAD59" s="43"/>
      <c r="FAE59" s="43"/>
      <c r="FAF59" s="43"/>
      <c r="FAG59" s="43"/>
      <c r="FAH59" s="43"/>
      <c r="FAI59" s="43"/>
      <c r="FAJ59" s="43"/>
      <c r="FAK59" s="43"/>
      <c r="FAL59" s="43"/>
      <c r="FAM59" s="43"/>
      <c r="FAN59" s="43"/>
      <c r="FAO59" s="43"/>
      <c r="FAP59" s="43"/>
      <c r="FAQ59" s="43"/>
      <c r="FAR59" s="43"/>
      <c r="FAS59" s="43"/>
      <c r="FAT59" s="43"/>
      <c r="FAU59" s="43"/>
      <c r="FAV59" s="43"/>
      <c r="FAW59" s="43"/>
      <c r="FAX59" s="43"/>
      <c r="FAY59" s="43"/>
      <c r="FAZ59" s="43"/>
      <c r="FBA59" s="43"/>
      <c r="FBB59" s="43"/>
      <c r="FBC59" s="43"/>
      <c r="FBD59" s="43"/>
      <c r="FBE59" s="43"/>
      <c r="FBF59" s="43"/>
      <c r="FBG59" s="43"/>
      <c r="FBH59" s="43"/>
      <c r="FBI59" s="43"/>
      <c r="FBJ59" s="43"/>
      <c r="FBK59" s="43"/>
      <c r="FBL59" s="43"/>
      <c r="FBM59" s="43"/>
      <c r="FBN59" s="43"/>
      <c r="FBO59" s="43"/>
      <c r="FBP59" s="43"/>
      <c r="FBQ59" s="43"/>
      <c r="FBR59" s="43"/>
      <c r="FBS59" s="43"/>
      <c r="FBT59" s="43"/>
      <c r="FBU59" s="43"/>
      <c r="FBV59" s="43"/>
      <c r="FBW59" s="43"/>
      <c r="FBX59" s="43"/>
      <c r="FBY59" s="43"/>
      <c r="FBZ59" s="43"/>
      <c r="FCA59" s="43"/>
      <c r="FCB59" s="43"/>
      <c r="FCC59" s="43"/>
      <c r="FCD59" s="43"/>
      <c r="FCE59" s="43"/>
      <c r="FCF59" s="43"/>
      <c r="FCG59" s="43"/>
      <c r="FCH59" s="43"/>
      <c r="FCI59" s="43"/>
      <c r="FCJ59" s="43"/>
      <c r="FCK59" s="43"/>
      <c r="FCL59" s="43"/>
      <c r="FCM59" s="43"/>
      <c r="FCN59" s="43"/>
      <c r="FCO59" s="43"/>
      <c r="FCP59" s="43"/>
      <c r="FCQ59" s="43"/>
      <c r="FCR59" s="43"/>
      <c r="FCS59" s="43"/>
      <c r="FCT59" s="43"/>
      <c r="FCU59" s="43"/>
      <c r="FCV59" s="43"/>
      <c r="FCW59" s="43"/>
      <c r="FCX59" s="43"/>
      <c r="FCY59" s="43"/>
      <c r="FCZ59" s="43"/>
      <c r="FDA59" s="43"/>
      <c r="FDB59" s="43"/>
      <c r="FDC59" s="43"/>
      <c r="FDD59" s="43"/>
      <c r="FDE59" s="43"/>
      <c r="FDF59" s="43"/>
      <c r="FDG59" s="43"/>
      <c r="FDH59" s="43"/>
      <c r="FDI59" s="43"/>
      <c r="FDJ59" s="43"/>
      <c r="FDK59" s="43"/>
      <c r="FDL59" s="43"/>
      <c r="FDM59" s="43"/>
      <c r="FDN59" s="43"/>
      <c r="FDO59" s="43"/>
      <c r="FDP59" s="43"/>
      <c r="FDQ59" s="43"/>
      <c r="FDR59" s="43"/>
      <c r="FDS59" s="43"/>
      <c r="FDT59" s="43"/>
      <c r="FDU59" s="43"/>
      <c r="FDV59" s="43"/>
      <c r="FDW59" s="43"/>
      <c r="FDX59" s="43"/>
      <c r="FDY59" s="43"/>
      <c r="FDZ59" s="43"/>
      <c r="FEA59" s="43"/>
      <c r="FEB59" s="43"/>
      <c r="FEC59" s="43"/>
      <c r="FED59" s="43"/>
      <c r="FEE59" s="43"/>
      <c r="FEF59" s="43"/>
      <c r="FEG59" s="43"/>
      <c r="FEH59" s="43"/>
      <c r="FEI59" s="43"/>
      <c r="FEJ59" s="43"/>
      <c r="FEK59" s="43"/>
      <c r="FEL59" s="43"/>
      <c r="FEM59" s="43"/>
      <c r="FEN59" s="43"/>
      <c r="FEO59" s="43"/>
      <c r="FEP59" s="43"/>
      <c r="FEQ59" s="43"/>
      <c r="FER59" s="43"/>
      <c r="FES59" s="43"/>
      <c r="FET59" s="43"/>
      <c r="FEU59" s="43"/>
      <c r="FEV59" s="43"/>
      <c r="FEW59" s="43"/>
      <c r="FEX59" s="43"/>
      <c r="FEY59" s="43"/>
      <c r="FEZ59" s="43"/>
      <c r="FFA59" s="43"/>
      <c r="FFB59" s="43"/>
      <c r="FFC59" s="43"/>
      <c r="FFD59" s="43"/>
      <c r="FFE59" s="43"/>
      <c r="FFF59" s="43"/>
      <c r="FFG59" s="43"/>
      <c r="FFH59" s="43"/>
      <c r="FFI59" s="43"/>
      <c r="FFJ59" s="43"/>
      <c r="FFK59" s="43"/>
      <c r="FFL59" s="43"/>
      <c r="FFM59" s="43"/>
      <c r="FFN59" s="43"/>
      <c r="FFO59" s="43"/>
      <c r="FFP59" s="43"/>
      <c r="FFQ59" s="43"/>
      <c r="FFR59" s="43"/>
      <c r="FFS59" s="43"/>
      <c r="FFT59" s="43"/>
      <c r="FFU59" s="43"/>
      <c r="FFV59" s="43"/>
      <c r="FFW59" s="43"/>
      <c r="FFX59" s="43"/>
      <c r="FFY59" s="43"/>
      <c r="FFZ59" s="43"/>
      <c r="FGA59" s="43"/>
      <c r="FGB59" s="43"/>
      <c r="FGC59" s="43"/>
      <c r="FGD59" s="43"/>
      <c r="FGE59" s="43"/>
      <c r="FGF59" s="43"/>
      <c r="FGG59" s="43"/>
      <c r="FGH59" s="43"/>
      <c r="FGI59" s="43"/>
      <c r="FGJ59" s="43"/>
      <c r="FGK59" s="43"/>
      <c r="FGL59" s="43"/>
      <c r="FGM59" s="43"/>
      <c r="FGN59" s="43"/>
      <c r="FGO59" s="43"/>
      <c r="FGP59" s="43"/>
      <c r="FGQ59" s="43"/>
      <c r="FGR59" s="43"/>
      <c r="FGS59" s="43"/>
      <c r="FGT59" s="43"/>
      <c r="FGU59" s="43"/>
      <c r="FGV59" s="43"/>
      <c r="FGW59" s="43"/>
      <c r="FGX59" s="43"/>
      <c r="FGY59" s="43"/>
      <c r="FGZ59" s="43"/>
      <c r="FHA59" s="43"/>
      <c r="FHB59" s="43"/>
      <c r="FHC59" s="43"/>
      <c r="FHD59" s="43"/>
      <c r="FHE59" s="43"/>
      <c r="FHF59" s="43"/>
      <c r="FHG59" s="43"/>
      <c r="FHH59" s="43"/>
      <c r="FHI59" s="43"/>
      <c r="FHJ59" s="43"/>
      <c r="FHK59" s="43"/>
      <c r="FHL59" s="43"/>
      <c r="FHM59" s="43"/>
      <c r="FHN59" s="43"/>
      <c r="FHO59" s="43"/>
      <c r="FHP59" s="43"/>
      <c r="FHQ59" s="43"/>
      <c r="FHR59" s="43"/>
      <c r="FHS59" s="43"/>
      <c r="FHT59" s="43"/>
      <c r="FHU59" s="43"/>
      <c r="FHV59" s="43"/>
      <c r="FHW59" s="43"/>
      <c r="FHX59" s="43"/>
      <c r="FHY59" s="43"/>
      <c r="FHZ59" s="43"/>
      <c r="FIA59" s="43"/>
      <c r="FIB59" s="43"/>
      <c r="FIC59" s="43"/>
      <c r="FID59" s="43"/>
      <c r="FIE59" s="43"/>
      <c r="FIF59" s="43"/>
      <c r="FIG59" s="43"/>
      <c r="FIH59" s="43"/>
      <c r="FII59" s="43"/>
      <c r="FIJ59" s="43"/>
      <c r="FIK59" s="43"/>
      <c r="FIL59" s="43"/>
      <c r="FIM59" s="43"/>
      <c r="FIN59" s="43"/>
      <c r="FIO59" s="43"/>
      <c r="FIP59" s="43"/>
      <c r="FIQ59" s="43"/>
      <c r="FIR59" s="43"/>
      <c r="FIS59" s="43"/>
      <c r="FIT59" s="43"/>
      <c r="FIU59" s="43"/>
      <c r="FIV59" s="43"/>
      <c r="FIW59" s="43"/>
      <c r="FIX59" s="43"/>
      <c r="FIY59" s="43"/>
      <c r="FIZ59" s="43"/>
      <c r="FJA59" s="43"/>
      <c r="FJB59" s="43"/>
      <c r="FJC59" s="43"/>
      <c r="FJD59" s="43"/>
      <c r="FJE59" s="43"/>
      <c r="FJF59" s="43"/>
      <c r="FJG59" s="43"/>
      <c r="FJH59" s="43"/>
      <c r="FJI59" s="43"/>
      <c r="FJJ59" s="43"/>
      <c r="FJK59" s="43"/>
      <c r="FJL59" s="43"/>
      <c r="FJM59" s="43"/>
      <c r="FJN59" s="43"/>
      <c r="FJO59" s="43"/>
      <c r="FJP59" s="43"/>
      <c r="FJQ59" s="43"/>
      <c r="FJR59" s="43"/>
      <c r="FJS59" s="43"/>
      <c r="FJT59" s="43"/>
      <c r="FJU59" s="43"/>
      <c r="FJV59" s="43"/>
      <c r="FJW59" s="43"/>
      <c r="FJX59" s="43"/>
      <c r="FJY59" s="43"/>
      <c r="FJZ59" s="43"/>
      <c r="FKA59" s="43"/>
      <c r="FKB59" s="43"/>
      <c r="FKC59" s="43"/>
      <c r="FKD59" s="43"/>
      <c r="FKE59" s="43"/>
      <c r="FKF59" s="43"/>
      <c r="FKG59" s="43"/>
      <c r="FKH59" s="43"/>
      <c r="FKI59" s="43"/>
      <c r="FKJ59" s="43"/>
      <c r="FKK59" s="43"/>
      <c r="FKL59" s="43"/>
      <c r="FKM59" s="43"/>
      <c r="FKN59" s="43"/>
      <c r="FKO59" s="43"/>
      <c r="FKP59" s="43"/>
      <c r="FKQ59" s="43"/>
      <c r="FKR59" s="43"/>
      <c r="FKS59" s="43"/>
      <c r="FKT59" s="43"/>
      <c r="FKU59" s="43"/>
      <c r="FKV59" s="43"/>
      <c r="FKW59" s="43"/>
      <c r="FKX59" s="43"/>
      <c r="FKY59" s="43"/>
      <c r="FKZ59" s="43"/>
      <c r="FLA59" s="43"/>
      <c r="FLB59" s="43"/>
      <c r="FLC59" s="43"/>
      <c r="FLD59" s="43"/>
      <c r="FLE59" s="43"/>
      <c r="FLF59" s="43"/>
      <c r="FLG59" s="43"/>
      <c r="FLH59" s="43"/>
      <c r="FLI59" s="43"/>
      <c r="FLJ59" s="43"/>
      <c r="FLK59" s="43"/>
      <c r="FLL59" s="43"/>
      <c r="FLM59" s="43"/>
      <c r="FLN59" s="43"/>
      <c r="FLO59" s="43"/>
      <c r="FLP59" s="43"/>
      <c r="FLQ59" s="43"/>
      <c r="FLR59" s="43"/>
      <c r="FLS59" s="43"/>
      <c r="FLT59" s="43"/>
      <c r="FLU59" s="43"/>
      <c r="FLV59" s="43"/>
      <c r="FLW59" s="43"/>
      <c r="FLX59" s="43"/>
      <c r="FLY59" s="43"/>
      <c r="FLZ59" s="43"/>
      <c r="FMA59" s="43"/>
      <c r="FMB59" s="43"/>
      <c r="FMC59" s="43"/>
      <c r="FMD59" s="43"/>
      <c r="FME59" s="43"/>
      <c r="FMF59" s="43"/>
      <c r="FMG59" s="43"/>
      <c r="FMH59" s="43"/>
      <c r="FMI59" s="43"/>
      <c r="FMJ59" s="43"/>
      <c r="FMK59" s="43"/>
      <c r="FML59" s="43"/>
      <c r="FMM59" s="43"/>
      <c r="FMN59" s="43"/>
      <c r="FMO59" s="43"/>
      <c r="FMP59" s="43"/>
      <c r="FMQ59" s="43"/>
      <c r="FMR59" s="43"/>
      <c r="FMS59" s="43"/>
      <c r="FMT59" s="43"/>
      <c r="FMU59" s="43"/>
      <c r="FMV59" s="43"/>
      <c r="FMW59" s="43"/>
      <c r="FMX59" s="43"/>
      <c r="FMY59" s="43"/>
      <c r="FMZ59" s="43"/>
      <c r="FNA59" s="43"/>
      <c r="FNB59" s="43"/>
      <c r="FNC59" s="43"/>
      <c r="FND59" s="43"/>
      <c r="FNE59" s="43"/>
      <c r="FNF59" s="43"/>
      <c r="FNG59" s="43"/>
      <c r="FNH59" s="43"/>
      <c r="FNI59" s="43"/>
      <c r="FNJ59" s="43"/>
      <c r="FNK59" s="43"/>
      <c r="FNL59" s="43"/>
      <c r="FNM59" s="43"/>
      <c r="FNN59" s="43"/>
      <c r="FNO59" s="43"/>
      <c r="FNP59" s="43"/>
      <c r="FNQ59" s="43"/>
      <c r="FNR59" s="43"/>
      <c r="FNS59" s="43"/>
      <c r="FNT59" s="43"/>
      <c r="FNU59" s="43"/>
      <c r="FNV59" s="43"/>
      <c r="FNW59" s="43"/>
      <c r="FNX59" s="43"/>
      <c r="FNY59" s="43"/>
      <c r="FNZ59" s="43"/>
      <c r="FOA59" s="43"/>
      <c r="FOB59" s="43"/>
      <c r="FOC59" s="43"/>
      <c r="FOD59" s="43"/>
      <c r="FOE59" s="43"/>
      <c r="FOF59" s="43"/>
      <c r="FOG59" s="43"/>
      <c r="FOH59" s="43"/>
      <c r="FOI59" s="43"/>
      <c r="FOJ59" s="43"/>
      <c r="FOK59" s="43"/>
      <c r="FOL59" s="43"/>
      <c r="FOM59" s="43"/>
      <c r="FON59" s="43"/>
      <c r="FOO59" s="43"/>
      <c r="FOP59" s="43"/>
      <c r="FOQ59" s="43"/>
      <c r="FOR59" s="43"/>
      <c r="FOS59" s="43"/>
      <c r="FOT59" s="43"/>
      <c r="FOU59" s="43"/>
      <c r="FOV59" s="43"/>
      <c r="FOW59" s="43"/>
      <c r="FOX59" s="43"/>
      <c r="FOY59" s="43"/>
      <c r="FOZ59" s="43"/>
      <c r="FPA59" s="43"/>
      <c r="FPB59" s="43"/>
      <c r="FPC59" s="43"/>
      <c r="FPD59" s="43"/>
      <c r="FPE59" s="43"/>
      <c r="FPF59" s="43"/>
      <c r="FPG59" s="43"/>
      <c r="FPH59" s="43"/>
      <c r="FPI59" s="43"/>
      <c r="FPJ59" s="43"/>
      <c r="FPK59" s="43"/>
      <c r="FPL59" s="43"/>
      <c r="FPM59" s="43"/>
      <c r="FPN59" s="43"/>
      <c r="FPO59" s="43"/>
      <c r="FPP59" s="43"/>
      <c r="FPQ59" s="43"/>
      <c r="FPR59" s="43"/>
      <c r="FPS59" s="43"/>
      <c r="FPT59" s="43"/>
      <c r="FPU59" s="43"/>
      <c r="FPV59" s="43"/>
      <c r="FPW59" s="43"/>
      <c r="FPX59" s="43"/>
      <c r="FPY59" s="43"/>
      <c r="FPZ59" s="43"/>
      <c r="FQA59" s="43"/>
      <c r="FQB59" s="43"/>
      <c r="FQC59" s="43"/>
      <c r="FQD59" s="43"/>
      <c r="FQE59" s="43"/>
      <c r="FQF59" s="43"/>
      <c r="FQG59" s="43"/>
      <c r="FQH59" s="43"/>
      <c r="FQI59" s="43"/>
      <c r="FQJ59" s="43"/>
      <c r="FQK59" s="43"/>
      <c r="FQL59" s="43"/>
      <c r="FQM59" s="43"/>
      <c r="FQN59" s="43"/>
      <c r="FQO59" s="43"/>
      <c r="FQP59" s="43"/>
      <c r="FQQ59" s="43"/>
      <c r="FQR59" s="43"/>
      <c r="FQS59" s="43"/>
      <c r="FQT59" s="43"/>
      <c r="FQU59" s="43"/>
      <c r="FQV59" s="43"/>
      <c r="FQW59" s="43"/>
      <c r="FQX59" s="43"/>
      <c r="FQY59" s="43"/>
      <c r="FQZ59" s="43"/>
      <c r="FRA59" s="43"/>
      <c r="FRB59" s="43"/>
      <c r="FRC59" s="43"/>
      <c r="FRD59" s="43"/>
      <c r="FRE59" s="43"/>
      <c r="FRF59" s="43"/>
      <c r="FRG59" s="43"/>
      <c r="FRH59" s="43"/>
      <c r="FRI59" s="43"/>
      <c r="FRJ59" s="43"/>
      <c r="FRK59" s="43"/>
      <c r="FRL59" s="43"/>
      <c r="FRM59" s="43"/>
      <c r="FRN59" s="43"/>
      <c r="FRO59" s="43"/>
      <c r="FRP59" s="43"/>
      <c r="FRQ59" s="43"/>
      <c r="FRR59" s="43"/>
      <c r="FRS59" s="43"/>
      <c r="FRT59" s="43"/>
      <c r="FRU59" s="43"/>
      <c r="FRV59" s="43"/>
      <c r="FRW59" s="43"/>
      <c r="FRX59" s="43"/>
      <c r="FRY59" s="43"/>
      <c r="FRZ59" s="43"/>
      <c r="FSA59" s="43"/>
      <c r="FSB59" s="43"/>
      <c r="FSC59" s="43"/>
      <c r="FSD59" s="43"/>
      <c r="FSE59" s="43"/>
      <c r="FSF59" s="43"/>
      <c r="FSG59" s="43"/>
      <c r="FSH59" s="43"/>
      <c r="FSI59" s="43"/>
      <c r="FSJ59" s="43"/>
      <c r="FSK59" s="43"/>
      <c r="FSL59" s="43"/>
      <c r="FSM59" s="43"/>
      <c r="FSN59" s="43"/>
      <c r="FSO59" s="43"/>
      <c r="FSP59" s="43"/>
      <c r="FSQ59" s="43"/>
      <c r="FSR59" s="43"/>
      <c r="FSS59" s="43"/>
      <c r="FST59" s="43"/>
      <c r="FSU59" s="43"/>
      <c r="FSV59" s="43"/>
      <c r="FSW59" s="43"/>
      <c r="FSX59" s="43"/>
      <c r="FSY59" s="43"/>
      <c r="FSZ59" s="43"/>
      <c r="FTA59" s="43"/>
      <c r="FTB59" s="43"/>
      <c r="FTC59" s="43"/>
      <c r="FTD59" s="43"/>
      <c r="FTE59" s="43"/>
      <c r="FTF59" s="43"/>
      <c r="FTG59" s="43"/>
      <c r="FTH59" s="43"/>
      <c r="FTI59" s="43"/>
      <c r="FTJ59" s="43"/>
      <c r="FTK59" s="43"/>
      <c r="FTL59" s="43"/>
      <c r="FTM59" s="43"/>
      <c r="FTN59" s="43"/>
      <c r="FTO59" s="43"/>
      <c r="FTP59" s="43"/>
      <c r="FTQ59" s="43"/>
      <c r="FTR59" s="43"/>
      <c r="FTS59" s="43"/>
      <c r="FTT59" s="43"/>
      <c r="FTU59" s="43"/>
      <c r="FTV59" s="43"/>
      <c r="FTW59" s="43"/>
      <c r="FTX59" s="43"/>
      <c r="FTY59" s="43"/>
      <c r="FTZ59" s="43"/>
      <c r="FUA59" s="43"/>
      <c r="FUB59" s="43"/>
      <c r="FUC59" s="43"/>
      <c r="FUD59" s="43"/>
      <c r="FUE59" s="43"/>
      <c r="FUF59" s="43"/>
      <c r="FUG59" s="43"/>
      <c r="FUH59" s="43"/>
      <c r="FUI59" s="43"/>
      <c r="FUJ59" s="43"/>
      <c r="FUK59" s="43"/>
      <c r="FUL59" s="43"/>
      <c r="FUM59" s="43"/>
      <c r="FUN59" s="43"/>
      <c r="FUO59" s="43"/>
      <c r="FUP59" s="43"/>
      <c r="FUQ59" s="43"/>
      <c r="FUR59" s="43"/>
      <c r="FUS59" s="43"/>
      <c r="FUT59" s="43"/>
      <c r="FUU59" s="43"/>
      <c r="FUV59" s="43"/>
      <c r="FUW59" s="43"/>
      <c r="FUX59" s="43"/>
      <c r="FUY59" s="43"/>
      <c r="FUZ59" s="43"/>
      <c r="FVA59" s="43"/>
      <c r="FVB59" s="43"/>
      <c r="FVC59" s="43"/>
      <c r="FVD59" s="43"/>
      <c r="FVE59" s="43"/>
      <c r="FVF59" s="43"/>
      <c r="FVG59" s="43"/>
      <c r="FVH59" s="43"/>
      <c r="FVI59" s="43"/>
      <c r="FVJ59" s="43"/>
      <c r="FVK59" s="43"/>
      <c r="FVL59" s="43"/>
      <c r="FVM59" s="43"/>
      <c r="FVN59" s="43"/>
      <c r="FVO59" s="43"/>
      <c r="FVP59" s="43"/>
      <c r="FVQ59" s="43"/>
      <c r="FVR59" s="43"/>
      <c r="FVS59" s="43"/>
      <c r="FVT59" s="43"/>
      <c r="FVU59" s="43"/>
      <c r="FVV59" s="43"/>
      <c r="FVW59" s="43"/>
      <c r="FVX59" s="43"/>
      <c r="FVY59" s="43"/>
      <c r="FVZ59" s="43"/>
      <c r="FWA59" s="43"/>
      <c r="FWB59" s="43"/>
      <c r="FWC59" s="43"/>
      <c r="FWD59" s="43"/>
      <c r="FWE59" s="43"/>
      <c r="FWF59" s="43"/>
      <c r="FWG59" s="43"/>
      <c r="FWH59" s="43"/>
      <c r="FWI59" s="43"/>
      <c r="FWJ59" s="43"/>
      <c r="FWK59" s="43"/>
      <c r="FWL59" s="43"/>
      <c r="FWM59" s="43"/>
      <c r="FWN59" s="43"/>
      <c r="FWO59" s="43"/>
      <c r="FWP59" s="43"/>
      <c r="FWQ59" s="43"/>
      <c r="FWR59" s="43"/>
      <c r="FWS59" s="43"/>
      <c r="FWT59" s="43"/>
      <c r="FWU59" s="43"/>
      <c r="FWV59" s="43"/>
      <c r="FWW59" s="43"/>
      <c r="FWX59" s="43"/>
      <c r="FWY59" s="43"/>
      <c r="FWZ59" s="43"/>
      <c r="FXA59" s="43"/>
      <c r="FXB59" s="43"/>
      <c r="FXC59" s="43"/>
      <c r="FXD59" s="43"/>
      <c r="FXE59" s="43"/>
      <c r="FXF59" s="43"/>
      <c r="FXG59" s="43"/>
      <c r="FXH59" s="43"/>
      <c r="FXI59" s="43"/>
      <c r="FXJ59" s="43"/>
      <c r="FXK59" s="43"/>
      <c r="FXL59" s="43"/>
      <c r="FXM59" s="43"/>
      <c r="FXN59" s="43"/>
      <c r="FXO59" s="43"/>
      <c r="FXP59" s="43"/>
      <c r="FXQ59" s="43"/>
      <c r="FXR59" s="43"/>
      <c r="FXS59" s="43"/>
      <c r="FXT59" s="43"/>
      <c r="FXU59" s="43"/>
      <c r="FXV59" s="43"/>
      <c r="FXW59" s="43"/>
      <c r="FXX59" s="43"/>
      <c r="FXY59" s="43"/>
      <c r="FXZ59" s="43"/>
      <c r="FYA59" s="43"/>
      <c r="FYB59" s="43"/>
      <c r="FYC59" s="43"/>
      <c r="FYD59" s="43"/>
      <c r="FYE59" s="43"/>
      <c r="FYF59" s="43"/>
      <c r="FYG59" s="43"/>
      <c r="FYH59" s="43"/>
      <c r="FYI59" s="43"/>
      <c r="FYJ59" s="43"/>
      <c r="FYK59" s="43"/>
      <c r="FYL59" s="43"/>
      <c r="FYM59" s="43"/>
      <c r="FYN59" s="43"/>
      <c r="FYO59" s="43"/>
      <c r="FYP59" s="43"/>
      <c r="FYQ59" s="43"/>
      <c r="FYR59" s="43"/>
      <c r="FYS59" s="43"/>
      <c r="FYT59" s="43"/>
      <c r="FYU59" s="43"/>
      <c r="FYV59" s="43"/>
      <c r="FYW59" s="43"/>
      <c r="FYX59" s="43"/>
      <c r="FYY59" s="43"/>
      <c r="FYZ59" s="43"/>
      <c r="FZA59" s="43"/>
      <c r="FZB59" s="43"/>
      <c r="FZC59" s="43"/>
      <c r="FZD59" s="43"/>
      <c r="FZE59" s="43"/>
      <c r="FZF59" s="43"/>
      <c r="FZG59" s="43"/>
      <c r="FZH59" s="43"/>
      <c r="FZI59" s="43"/>
      <c r="FZJ59" s="43"/>
      <c r="FZK59" s="43"/>
      <c r="FZL59" s="43"/>
      <c r="FZM59" s="43"/>
      <c r="FZN59" s="43"/>
      <c r="FZO59" s="43"/>
      <c r="FZP59" s="43"/>
      <c r="FZQ59" s="43"/>
      <c r="FZR59" s="43"/>
      <c r="FZS59" s="43"/>
      <c r="FZT59" s="43"/>
      <c r="FZU59" s="43"/>
      <c r="FZV59" s="43"/>
      <c r="FZW59" s="43"/>
      <c r="FZX59" s="43"/>
      <c r="FZY59" s="43"/>
      <c r="FZZ59" s="43"/>
      <c r="GAA59" s="43"/>
      <c r="GAB59" s="43"/>
      <c r="GAC59" s="43"/>
      <c r="GAD59" s="43"/>
      <c r="GAE59" s="43"/>
      <c r="GAF59" s="43"/>
      <c r="GAG59" s="43"/>
      <c r="GAH59" s="43"/>
      <c r="GAI59" s="43"/>
      <c r="GAJ59" s="43"/>
      <c r="GAK59" s="43"/>
      <c r="GAL59" s="43"/>
      <c r="GAM59" s="43"/>
      <c r="GAN59" s="43"/>
      <c r="GAO59" s="43"/>
      <c r="GAP59" s="43"/>
      <c r="GAQ59" s="43"/>
      <c r="GAR59" s="43"/>
      <c r="GAS59" s="43"/>
      <c r="GAT59" s="43"/>
      <c r="GAU59" s="43"/>
      <c r="GAV59" s="43"/>
      <c r="GAW59" s="43"/>
      <c r="GAX59" s="43"/>
      <c r="GAY59" s="43"/>
      <c r="GAZ59" s="43"/>
      <c r="GBA59" s="43"/>
      <c r="GBB59" s="43"/>
      <c r="GBC59" s="43"/>
      <c r="GBD59" s="43"/>
      <c r="GBE59" s="43"/>
      <c r="GBF59" s="43"/>
      <c r="GBG59" s="43"/>
      <c r="GBH59" s="43"/>
      <c r="GBI59" s="43"/>
      <c r="GBJ59" s="43"/>
      <c r="GBK59" s="43"/>
      <c r="GBL59" s="43"/>
      <c r="GBM59" s="43"/>
      <c r="GBN59" s="43"/>
      <c r="GBO59" s="43"/>
      <c r="GBP59" s="43"/>
      <c r="GBQ59" s="43"/>
      <c r="GBR59" s="43"/>
      <c r="GBS59" s="43"/>
      <c r="GBT59" s="43"/>
      <c r="GBU59" s="43"/>
      <c r="GBV59" s="43"/>
      <c r="GBW59" s="43"/>
      <c r="GBX59" s="43"/>
      <c r="GBY59" s="43"/>
      <c r="GBZ59" s="43"/>
      <c r="GCA59" s="43"/>
      <c r="GCB59" s="43"/>
      <c r="GCC59" s="43"/>
      <c r="GCD59" s="43"/>
      <c r="GCE59" s="43"/>
      <c r="GCF59" s="43"/>
      <c r="GCG59" s="43"/>
      <c r="GCH59" s="43"/>
      <c r="GCI59" s="43"/>
      <c r="GCJ59" s="43"/>
      <c r="GCK59" s="43"/>
      <c r="GCL59" s="43"/>
      <c r="GCM59" s="43"/>
      <c r="GCN59" s="43"/>
      <c r="GCO59" s="43"/>
      <c r="GCP59" s="43"/>
      <c r="GCQ59" s="43"/>
      <c r="GCR59" s="43"/>
      <c r="GCS59" s="43"/>
      <c r="GCT59" s="43"/>
      <c r="GCU59" s="43"/>
      <c r="GCV59" s="43"/>
      <c r="GCW59" s="43"/>
      <c r="GCX59" s="43"/>
      <c r="GCY59" s="43"/>
      <c r="GCZ59" s="43"/>
      <c r="GDA59" s="43"/>
      <c r="GDB59" s="43"/>
      <c r="GDC59" s="43"/>
      <c r="GDD59" s="43"/>
      <c r="GDE59" s="43"/>
      <c r="GDF59" s="43"/>
      <c r="GDG59" s="43"/>
      <c r="GDH59" s="43"/>
      <c r="GDI59" s="43"/>
      <c r="GDJ59" s="43"/>
      <c r="GDK59" s="43"/>
      <c r="GDL59" s="43"/>
      <c r="GDM59" s="43"/>
      <c r="GDN59" s="43"/>
      <c r="GDO59" s="43"/>
      <c r="GDP59" s="43"/>
      <c r="GDQ59" s="43"/>
      <c r="GDR59" s="43"/>
      <c r="GDS59" s="43"/>
      <c r="GDT59" s="43"/>
      <c r="GDU59" s="43"/>
      <c r="GDV59" s="43"/>
      <c r="GDW59" s="43"/>
      <c r="GDX59" s="43"/>
      <c r="GDY59" s="43"/>
      <c r="GDZ59" s="43"/>
      <c r="GEA59" s="43"/>
      <c r="GEB59" s="43"/>
      <c r="GEC59" s="43"/>
      <c r="GED59" s="43"/>
      <c r="GEE59" s="43"/>
      <c r="GEF59" s="43"/>
      <c r="GEG59" s="43"/>
      <c r="GEH59" s="43"/>
      <c r="GEI59" s="43"/>
      <c r="GEJ59" s="43"/>
      <c r="GEK59" s="43"/>
      <c r="GEL59" s="43"/>
      <c r="GEM59" s="43"/>
      <c r="GEN59" s="43"/>
      <c r="GEO59" s="43"/>
      <c r="GEP59" s="43"/>
      <c r="GEQ59" s="43"/>
      <c r="GER59" s="43"/>
      <c r="GES59" s="43"/>
      <c r="GET59" s="43"/>
      <c r="GEU59" s="43"/>
      <c r="GEV59" s="43"/>
      <c r="GEW59" s="43"/>
      <c r="GEX59" s="43"/>
      <c r="GEY59" s="43"/>
      <c r="GEZ59" s="43"/>
      <c r="GFA59" s="43"/>
      <c r="GFB59" s="43"/>
      <c r="GFC59" s="43"/>
      <c r="GFD59" s="43"/>
      <c r="GFE59" s="43"/>
      <c r="GFF59" s="43"/>
      <c r="GFG59" s="43"/>
      <c r="GFH59" s="43"/>
      <c r="GFI59" s="43"/>
      <c r="GFJ59" s="43"/>
      <c r="GFK59" s="43"/>
      <c r="GFL59" s="43"/>
      <c r="GFM59" s="43"/>
      <c r="GFN59" s="43"/>
      <c r="GFO59" s="43"/>
      <c r="GFP59" s="43"/>
      <c r="GFQ59" s="43"/>
      <c r="GFR59" s="43"/>
      <c r="GFS59" s="43"/>
      <c r="GFT59" s="43"/>
      <c r="GFU59" s="43"/>
      <c r="GFV59" s="43"/>
      <c r="GFW59" s="43"/>
      <c r="GFX59" s="43"/>
      <c r="GFY59" s="43"/>
      <c r="GFZ59" s="43"/>
      <c r="GGA59" s="43"/>
      <c r="GGB59" s="43"/>
      <c r="GGC59" s="43"/>
      <c r="GGD59" s="43"/>
      <c r="GGE59" s="43"/>
      <c r="GGF59" s="43"/>
      <c r="GGG59" s="43"/>
      <c r="GGH59" s="43"/>
      <c r="GGI59" s="43"/>
      <c r="GGJ59" s="43"/>
      <c r="GGK59" s="43"/>
      <c r="GGL59" s="43"/>
      <c r="GGM59" s="43"/>
      <c r="GGN59" s="43"/>
      <c r="GGO59" s="43"/>
      <c r="GGP59" s="43"/>
      <c r="GGQ59" s="43"/>
      <c r="GGR59" s="43"/>
      <c r="GGS59" s="43"/>
      <c r="GGT59" s="43"/>
      <c r="GGU59" s="43"/>
      <c r="GGV59" s="43"/>
      <c r="GGW59" s="43"/>
      <c r="GGX59" s="43"/>
      <c r="GGY59" s="43"/>
      <c r="GGZ59" s="43"/>
      <c r="GHA59" s="43"/>
      <c r="GHB59" s="43"/>
      <c r="GHC59" s="43"/>
      <c r="GHD59" s="43"/>
      <c r="GHE59" s="43"/>
      <c r="GHF59" s="43"/>
      <c r="GHG59" s="43"/>
      <c r="GHH59" s="43"/>
      <c r="GHI59" s="43"/>
      <c r="GHJ59" s="43"/>
      <c r="GHK59" s="43"/>
      <c r="GHL59" s="43"/>
      <c r="GHM59" s="43"/>
      <c r="GHN59" s="43"/>
      <c r="GHO59" s="43"/>
      <c r="GHP59" s="43"/>
      <c r="GHQ59" s="43"/>
      <c r="GHR59" s="43"/>
      <c r="GHS59" s="43"/>
      <c r="GHT59" s="43"/>
      <c r="GHU59" s="43"/>
      <c r="GHV59" s="43"/>
      <c r="GHW59" s="43"/>
      <c r="GHX59" s="43"/>
      <c r="GHY59" s="43"/>
      <c r="GHZ59" s="43"/>
      <c r="GIA59" s="43"/>
      <c r="GIB59" s="43"/>
      <c r="GIC59" s="43"/>
      <c r="GID59" s="43"/>
      <c r="GIE59" s="43"/>
      <c r="GIF59" s="43"/>
      <c r="GIG59" s="43"/>
      <c r="GIH59" s="43"/>
      <c r="GII59" s="43"/>
      <c r="GIJ59" s="43"/>
      <c r="GIK59" s="43"/>
      <c r="GIL59" s="43"/>
      <c r="GIM59" s="43"/>
      <c r="GIN59" s="43"/>
      <c r="GIO59" s="43"/>
      <c r="GIP59" s="43"/>
      <c r="GIQ59" s="43"/>
      <c r="GIR59" s="43"/>
      <c r="GIS59" s="43"/>
      <c r="GIT59" s="43"/>
      <c r="GIU59" s="43"/>
      <c r="GIV59" s="43"/>
      <c r="GIW59" s="43"/>
      <c r="GIX59" s="43"/>
      <c r="GIY59" s="43"/>
      <c r="GIZ59" s="43"/>
      <c r="GJA59" s="43"/>
      <c r="GJB59" s="43"/>
      <c r="GJC59" s="43"/>
      <c r="GJD59" s="43"/>
      <c r="GJE59" s="43"/>
      <c r="GJF59" s="43"/>
      <c r="GJG59" s="43"/>
      <c r="GJH59" s="43"/>
      <c r="GJI59" s="43"/>
      <c r="GJJ59" s="43"/>
      <c r="GJK59" s="43"/>
      <c r="GJL59" s="43"/>
      <c r="GJM59" s="43"/>
      <c r="GJN59" s="43"/>
      <c r="GJO59" s="43"/>
      <c r="GJP59" s="43"/>
      <c r="GJQ59" s="43"/>
      <c r="GJR59" s="43"/>
      <c r="GJS59" s="43"/>
      <c r="GJT59" s="43"/>
      <c r="GJU59" s="43"/>
      <c r="GJV59" s="43"/>
      <c r="GJW59" s="43"/>
      <c r="GJX59" s="43"/>
      <c r="GJY59" s="43"/>
      <c r="GJZ59" s="43"/>
      <c r="GKA59" s="43"/>
      <c r="GKB59" s="43"/>
      <c r="GKC59" s="43"/>
      <c r="GKD59" s="43"/>
      <c r="GKE59" s="43"/>
      <c r="GKF59" s="43"/>
      <c r="GKG59" s="43"/>
      <c r="GKH59" s="43"/>
      <c r="GKI59" s="43"/>
      <c r="GKJ59" s="43"/>
      <c r="GKK59" s="43"/>
      <c r="GKL59" s="43"/>
      <c r="GKM59" s="43"/>
      <c r="GKN59" s="43"/>
      <c r="GKO59" s="43"/>
      <c r="GKP59" s="43"/>
      <c r="GKQ59" s="43"/>
      <c r="GKR59" s="43"/>
      <c r="GKS59" s="43"/>
      <c r="GKT59" s="43"/>
      <c r="GKU59" s="43"/>
      <c r="GKV59" s="43"/>
      <c r="GKW59" s="43"/>
      <c r="GKX59" s="43"/>
      <c r="GKY59" s="43"/>
      <c r="GKZ59" s="43"/>
      <c r="GLA59" s="43"/>
      <c r="GLB59" s="43"/>
      <c r="GLC59" s="43"/>
      <c r="GLD59" s="43"/>
      <c r="GLE59" s="43"/>
      <c r="GLF59" s="43"/>
      <c r="GLG59" s="43"/>
      <c r="GLH59" s="43"/>
      <c r="GLI59" s="43"/>
      <c r="GLJ59" s="43"/>
      <c r="GLK59" s="43"/>
      <c r="GLL59" s="43"/>
      <c r="GLM59" s="43"/>
      <c r="GLN59" s="43"/>
      <c r="GLO59" s="43"/>
      <c r="GLP59" s="43"/>
      <c r="GLQ59" s="43"/>
      <c r="GLR59" s="43"/>
      <c r="GLS59" s="43"/>
      <c r="GLT59" s="43"/>
      <c r="GLU59" s="43"/>
      <c r="GLV59" s="43"/>
      <c r="GLW59" s="43"/>
      <c r="GLX59" s="43"/>
      <c r="GLY59" s="43"/>
      <c r="GLZ59" s="43"/>
      <c r="GMA59" s="43"/>
      <c r="GMB59" s="43"/>
      <c r="GMC59" s="43"/>
      <c r="GMD59" s="43"/>
      <c r="GME59" s="43"/>
      <c r="GMF59" s="43"/>
      <c r="GMG59" s="43"/>
      <c r="GMH59" s="43"/>
      <c r="GMI59" s="43"/>
      <c r="GMJ59" s="43"/>
      <c r="GMK59" s="43"/>
      <c r="GML59" s="43"/>
      <c r="GMM59" s="43"/>
      <c r="GMN59" s="43"/>
      <c r="GMO59" s="43"/>
      <c r="GMP59" s="43"/>
      <c r="GMQ59" s="43"/>
      <c r="GMR59" s="43"/>
      <c r="GMS59" s="43"/>
      <c r="GMT59" s="43"/>
      <c r="GMU59" s="43"/>
      <c r="GMV59" s="43"/>
      <c r="GMW59" s="43"/>
      <c r="GMX59" s="43"/>
      <c r="GMY59" s="43"/>
      <c r="GMZ59" s="43"/>
      <c r="GNA59" s="43"/>
      <c r="GNB59" s="43"/>
      <c r="GNC59" s="43"/>
      <c r="GND59" s="43"/>
      <c r="GNE59" s="43"/>
      <c r="GNF59" s="43"/>
      <c r="GNG59" s="43"/>
      <c r="GNH59" s="43"/>
      <c r="GNI59" s="43"/>
      <c r="GNJ59" s="43"/>
      <c r="GNK59" s="43"/>
      <c r="GNL59" s="43"/>
      <c r="GNM59" s="43"/>
      <c r="GNN59" s="43"/>
      <c r="GNO59" s="43"/>
      <c r="GNP59" s="43"/>
      <c r="GNQ59" s="43"/>
      <c r="GNR59" s="43"/>
      <c r="GNS59" s="43"/>
      <c r="GNT59" s="43"/>
      <c r="GNU59" s="43"/>
      <c r="GNV59" s="43"/>
      <c r="GNW59" s="43"/>
      <c r="GNX59" s="43"/>
      <c r="GNY59" s="43"/>
      <c r="GNZ59" s="43"/>
      <c r="GOA59" s="43"/>
      <c r="GOB59" s="43"/>
      <c r="GOC59" s="43"/>
      <c r="GOD59" s="43"/>
      <c r="GOE59" s="43"/>
      <c r="GOF59" s="43"/>
      <c r="GOG59" s="43"/>
      <c r="GOH59" s="43"/>
      <c r="GOI59" s="43"/>
      <c r="GOJ59" s="43"/>
      <c r="GOK59" s="43"/>
      <c r="GOL59" s="43"/>
      <c r="GOM59" s="43"/>
      <c r="GON59" s="43"/>
      <c r="GOO59" s="43"/>
      <c r="GOP59" s="43"/>
      <c r="GOQ59" s="43"/>
      <c r="GOR59" s="43"/>
      <c r="GOS59" s="43"/>
      <c r="GOT59" s="43"/>
      <c r="GOU59" s="43"/>
      <c r="GOV59" s="43"/>
      <c r="GOW59" s="43"/>
      <c r="GOX59" s="43"/>
      <c r="GOY59" s="43"/>
      <c r="GOZ59" s="43"/>
      <c r="GPA59" s="43"/>
      <c r="GPB59" s="43"/>
      <c r="GPC59" s="43"/>
      <c r="GPD59" s="43"/>
      <c r="GPE59" s="43"/>
      <c r="GPF59" s="43"/>
      <c r="GPG59" s="43"/>
      <c r="GPH59" s="43"/>
      <c r="GPI59" s="43"/>
      <c r="GPJ59" s="43"/>
      <c r="GPK59" s="43"/>
      <c r="GPL59" s="43"/>
      <c r="GPM59" s="43"/>
      <c r="GPN59" s="43"/>
      <c r="GPO59" s="43"/>
      <c r="GPP59" s="43"/>
      <c r="GPQ59" s="43"/>
      <c r="GPR59" s="43"/>
      <c r="GPS59" s="43"/>
      <c r="GPT59" s="43"/>
      <c r="GPU59" s="43"/>
      <c r="GPV59" s="43"/>
      <c r="GPW59" s="43"/>
      <c r="GPX59" s="43"/>
      <c r="GPY59" s="43"/>
      <c r="GPZ59" s="43"/>
      <c r="GQA59" s="43"/>
      <c r="GQB59" s="43"/>
      <c r="GQC59" s="43"/>
      <c r="GQD59" s="43"/>
      <c r="GQE59" s="43"/>
      <c r="GQF59" s="43"/>
      <c r="GQG59" s="43"/>
      <c r="GQH59" s="43"/>
      <c r="GQI59" s="43"/>
      <c r="GQJ59" s="43"/>
      <c r="GQK59" s="43"/>
      <c r="GQL59" s="43"/>
      <c r="GQM59" s="43"/>
      <c r="GQN59" s="43"/>
      <c r="GQO59" s="43"/>
      <c r="GQP59" s="43"/>
      <c r="GQQ59" s="43"/>
      <c r="GQR59" s="43"/>
      <c r="GQS59" s="43"/>
      <c r="GQT59" s="43"/>
      <c r="GQU59" s="43"/>
      <c r="GQV59" s="43"/>
      <c r="GQW59" s="43"/>
      <c r="GQX59" s="43"/>
      <c r="GQY59" s="43"/>
      <c r="GQZ59" s="43"/>
      <c r="GRA59" s="43"/>
      <c r="GRB59" s="43"/>
      <c r="GRC59" s="43"/>
      <c r="GRD59" s="43"/>
      <c r="GRE59" s="43"/>
      <c r="GRF59" s="43"/>
      <c r="GRG59" s="43"/>
      <c r="GRH59" s="43"/>
      <c r="GRI59" s="43"/>
      <c r="GRJ59" s="43"/>
      <c r="GRK59" s="43"/>
      <c r="GRL59" s="43"/>
      <c r="GRM59" s="43"/>
      <c r="GRN59" s="43"/>
      <c r="GRO59" s="43"/>
      <c r="GRP59" s="43"/>
      <c r="GRQ59" s="43"/>
      <c r="GRR59" s="43"/>
      <c r="GRS59" s="43"/>
      <c r="GRT59" s="43"/>
      <c r="GRU59" s="43"/>
      <c r="GRV59" s="43"/>
      <c r="GRW59" s="43"/>
      <c r="GRX59" s="43"/>
      <c r="GRY59" s="43"/>
      <c r="GRZ59" s="43"/>
      <c r="GSA59" s="43"/>
      <c r="GSB59" s="43"/>
      <c r="GSC59" s="43"/>
      <c r="GSD59" s="43"/>
      <c r="GSE59" s="43"/>
      <c r="GSF59" s="43"/>
      <c r="GSG59" s="43"/>
      <c r="GSH59" s="43"/>
      <c r="GSI59" s="43"/>
      <c r="GSJ59" s="43"/>
      <c r="GSK59" s="43"/>
      <c r="GSL59" s="43"/>
      <c r="GSM59" s="43"/>
      <c r="GSN59" s="43"/>
      <c r="GSO59" s="43"/>
      <c r="GSP59" s="43"/>
      <c r="GSQ59" s="43"/>
      <c r="GSR59" s="43"/>
      <c r="GSS59" s="43"/>
      <c r="GST59" s="43"/>
      <c r="GSU59" s="43"/>
      <c r="GSV59" s="43"/>
      <c r="GSW59" s="43"/>
      <c r="GSX59" s="43"/>
      <c r="GSY59" s="43"/>
      <c r="GSZ59" s="43"/>
      <c r="GTA59" s="43"/>
      <c r="GTB59" s="43"/>
      <c r="GTC59" s="43"/>
      <c r="GTD59" s="43"/>
      <c r="GTE59" s="43"/>
      <c r="GTF59" s="43"/>
      <c r="GTG59" s="43"/>
      <c r="GTH59" s="43"/>
      <c r="GTI59" s="43"/>
      <c r="GTJ59" s="43"/>
      <c r="GTK59" s="43"/>
      <c r="GTL59" s="43"/>
      <c r="GTM59" s="43"/>
      <c r="GTN59" s="43"/>
      <c r="GTO59" s="43"/>
      <c r="GTP59" s="43"/>
      <c r="GTQ59" s="43"/>
      <c r="GTR59" s="43"/>
      <c r="GTS59" s="43"/>
      <c r="GTT59" s="43"/>
      <c r="GTU59" s="43"/>
      <c r="GTV59" s="43"/>
      <c r="GTW59" s="43"/>
      <c r="GTX59" s="43"/>
      <c r="GTY59" s="43"/>
      <c r="GTZ59" s="43"/>
      <c r="GUA59" s="43"/>
      <c r="GUB59" s="43"/>
      <c r="GUC59" s="43"/>
      <c r="GUD59" s="43"/>
      <c r="GUE59" s="43"/>
      <c r="GUF59" s="43"/>
      <c r="GUG59" s="43"/>
      <c r="GUH59" s="43"/>
      <c r="GUI59" s="43"/>
      <c r="GUJ59" s="43"/>
      <c r="GUK59" s="43"/>
      <c r="GUL59" s="43"/>
      <c r="GUM59" s="43"/>
      <c r="GUN59" s="43"/>
      <c r="GUO59" s="43"/>
      <c r="GUP59" s="43"/>
      <c r="GUQ59" s="43"/>
      <c r="GUR59" s="43"/>
      <c r="GUS59" s="43"/>
      <c r="GUT59" s="43"/>
      <c r="GUU59" s="43"/>
      <c r="GUV59" s="43"/>
      <c r="GUW59" s="43"/>
      <c r="GUX59" s="43"/>
      <c r="GUY59" s="43"/>
      <c r="GUZ59" s="43"/>
      <c r="GVA59" s="43"/>
      <c r="GVB59" s="43"/>
      <c r="GVC59" s="43"/>
      <c r="GVD59" s="43"/>
      <c r="GVE59" s="43"/>
      <c r="GVF59" s="43"/>
      <c r="GVG59" s="43"/>
      <c r="GVH59" s="43"/>
      <c r="GVI59" s="43"/>
      <c r="GVJ59" s="43"/>
      <c r="GVK59" s="43"/>
      <c r="GVL59" s="43"/>
      <c r="GVM59" s="43"/>
      <c r="GVN59" s="43"/>
      <c r="GVO59" s="43"/>
      <c r="GVP59" s="43"/>
      <c r="GVQ59" s="43"/>
      <c r="GVR59" s="43"/>
      <c r="GVS59" s="43"/>
      <c r="GVT59" s="43"/>
      <c r="GVU59" s="43"/>
      <c r="GVV59" s="43"/>
      <c r="GVW59" s="43"/>
      <c r="GVX59" s="43"/>
      <c r="GVY59" s="43"/>
      <c r="GVZ59" s="43"/>
      <c r="GWA59" s="43"/>
      <c r="GWB59" s="43"/>
      <c r="GWC59" s="43"/>
      <c r="GWD59" s="43"/>
      <c r="GWE59" s="43"/>
      <c r="GWF59" s="43"/>
      <c r="GWG59" s="43"/>
      <c r="GWH59" s="43"/>
      <c r="GWI59" s="43"/>
      <c r="GWJ59" s="43"/>
      <c r="GWK59" s="43"/>
      <c r="GWL59" s="43"/>
      <c r="GWM59" s="43"/>
      <c r="GWN59" s="43"/>
      <c r="GWO59" s="43"/>
      <c r="GWP59" s="43"/>
      <c r="GWQ59" s="43"/>
      <c r="GWR59" s="43"/>
      <c r="GWS59" s="43"/>
      <c r="GWT59" s="43"/>
      <c r="GWU59" s="43"/>
      <c r="GWV59" s="43"/>
      <c r="GWW59" s="43"/>
      <c r="GWX59" s="43"/>
      <c r="GWY59" s="43"/>
      <c r="GWZ59" s="43"/>
      <c r="GXA59" s="43"/>
      <c r="GXB59" s="43"/>
      <c r="GXC59" s="43"/>
      <c r="GXD59" s="43"/>
      <c r="GXE59" s="43"/>
      <c r="GXF59" s="43"/>
      <c r="GXG59" s="43"/>
      <c r="GXH59" s="43"/>
      <c r="GXI59" s="43"/>
      <c r="GXJ59" s="43"/>
      <c r="GXK59" s="43"/>
      <c r="GXL59" s="43"/>
      <c r="GXM59" s="43"/>
      <c r="GXN59" s="43"/>
      <c r="GXO59" s="43"/>
      <c r="GXP59" s="43"/>
      <c r="GXQ59" s="43"/>
      <c r="GXR59" s="43"/>
      <c r="GXS59" s="43"/>
      <c r="GXT59" s="43"/>
      <c r="GXU59" s="43"/>
      <c r="GXV59" s="43"/>
      <c r="GXW59" s="43"/>
      <c r="GXX59" s="43"/>
      <c r="GXY59" s="43"/>
      <c r="GXZ59" s="43"/>
      <c r="GYA59" s="43"/>
      <c r="GYB59" s="43"/>
      <c r="GYC59" s="43"/>
      <c r="GYD59" s="43"/>
      <c r="GYE59" s="43"/>
      <c r="GYF59" s="43"/>
      <c r="GYG59" s="43"/>
      <c r="GYH59" s="43"/>
      <c r="GYI59" s="43"/>
      <c r="GYJ59" s="43"/>
      <c r="GYK59" s="43"/>
      <c r="GYL59" s="43"/>
      <c r="GYM59" s="43"/>
      <c r="GYN59" s="43"/>
      <c r="GYO59" s="43"/>
      <c r="GYP59" s="43"/>
      <c r="GYQ59" s="43"/>
      <c r="GYR59" s="43"/>
      <c r="GYS59" s="43"/>
      <c r="GYT59" s="43"/>
      <c r="GYU59" s="43"/>
      <c r="GYV59" s="43"/>
      <c r="GYW59" s="43"/>
      <c r="GYX59" s="43"/>
      <c r="GYY59" s="43"/>
      <c r="GYZ59" s="43"/>
      <c r="GZA59" s="43"/>
      <c r="GZB59" s="43"/>
      <c r="GZC59" s="43"/>
      <c r="GZD59" s="43"/>
      <c r="GZE59" s="43"/>
      <c r="GZF59" s="43"/>
      <c r="GZG59" s="43"/>
      <c r="GZH59" s="43"/>
      <c r="GZI59" s="43"/>
      <c r="GZJ59" s="43"/>
      <c r="GZK59" s="43"/>
      <c r="GZL59" s="43"/>
      <c r="GZM59" s="43"/>
      <c r="GZN59" s="43"/>
      <c r="GZO59" s="43"/>
      <c r="GZP59" s="43"/>
      <c r="GZQ59" s="43"/>
      <c r="GZR59" s="43"/>
      <c r="GZS59" s="43"/>
      <c r="GZT59" s="43"/>
      <c r="GZU59" s="43"/>
      <c r="GZV59" s="43"/>
      <c r="GZW59" s="43"/>
      <c r="GZX59" s="43"/>
      <c r="GZY59" s="43"/>
      <c r="GZZ59" s="43"/>
      <c r="HAA59" s="43"/>
      <c r="HAB59" s="43"/>
      <c r="HAC59" s="43"/>
      <c r="HAD59" s="43"/>
      <c r="HAE59" s="43"/>
      <c r="HAF59" s="43"/>
      <c r="HAG59" s="43"/>
      <c r="HAH59" s="43"/>
      <c r="HAI59" s="43"/>
      <c r="HAJ59" s="43"/>
      <c r="HAK59" s="43"/>
      <c r="HAL59" s="43"/>
      <c r="HAM59" s="43"/>
      <c r="HAN59" s="43"/>
      <c r="HAO59" s="43"/>
      <c r="HAP59" s="43"/>
      <c r="HAQ59" s="43"/>
      <c r="HAR59" s="43"/>
      <c r="HAS59" s="43"/>
      <c r="HAT59" s="43"/>
      <c r="HAU59" s="43"/>
      <c r="HAV59" s="43"/>
      <c r="HAW59" s="43"/>
      <c r="HAX59" s="43"/>
      <c r="HAY59" s="43"/>
      <c r="HAZ59" s="43"/>
      <c r="HBA59" s="43"/>
      <c r="HBB59" s="43"/>
      <c r="HBC59" s="43"/>
      <c r="HBD59" s="43"/>
      <c r="HBE59" s="43"/>
      <c r="HBF59" s="43"/>
      <c r="HBG59" s="43"/>
      <c r="HBH59" s="43"/>
      <c r="HBI59" s="43"/>
      <c r="HBJ59" s="43"/>
      <c r="HBK59" s="43"/>
      <c r="HBL59" s="43"/>
      <c r="HBM59" s="43"/>
      <c r="HBN59" s="43"/>
      <c r="HBO59" s="43"/>
      <c r="HBP59" s="43"/>
      <c r="HBQ59" s="43"/>
      <c r="HBR59" s="43"/>
      <c r="HBS59" s="43"/>
      <c r="HBT59" s="43"/>
      <c r="HBU59" s="43"/>
      <c r="HBV59" s="43"/>
      <c r="HBW59" s="43"/>
      <c r="HBX59" s="43"/>
      <c r="HBY59" s="43"/>
      <c r="HBZ59" s="43"/>
      <c r="HCA59" s="43"/>
      <c r="HCB59" s="43"/>
      <c r="HCC59" s="43"/>
      <c r="HCD59" s="43"/>
      <c r="HCE59" s="43"/>
      <c r="HCF59" s="43"/>
      <c r="HCG59" s="43"/>
      <c r="HCH59" s="43"/>
      <c r="HCI59" s="43"/>
      <c r="HCJ59" s="43"/>
      <c r="HCK59" s="43"/>
      <c r="HCL59" s="43"/>
      <c r="HCM59" s="43"/>
      <c r="HCN59" s="43"/>
      <c r="HCO59" s="43"/>
      <c r="HCP59" s="43"/>
      <c r="HCQ59" s="43"/>
      <c r="HCR59" s="43"/>
      <c r="HCS59" s="43"/>
      <c r="HCT59" s="43"/>
      <c r="HCU59" s="43"/>
      <c r="HCV59" s="43"/>
      <c r="HCW59" s="43"/>
      <c r="HCX59" s="43"/>
      <c r="HCY59" s="43"/>
      <c r="HCZ59" s="43"/>
      <c r="HDA59" s="43"/>
      <c r="HDB59" s="43"/>
      <c r="HDC59" s="43"/>
      <c r="HDD59" s="43"/>
      <c r="HDE59" s="43"/>
      <c r="HDF59" s="43"/>
      <c r="HDG59" s="43"/>
      <c r="HDH59" s="43"/>
      <c r="HDI59" s="43"/>
      <c r="HDJ59" s="43"/>
      <c r="HDK59" s="43"/>
      <c r="HDL59" s="43"/>
      <c r="HDM59" s="43"/>
      <c r="HDN59" s="43"/>
      <c r="HDO59" s="43"/>
      <c r="HDP59" s="43"/>
      <c r="HDQ59" s="43"/>
      <c r="HDR59" s="43"/>
      <c r="HDS59" s="43"/>
      <c r="HDT59" s="43"/>
      <c r="HDU59" s="43"/>
      <c r="HDV59" s="43"/>
      <c r="HDW59" s="43"/>
      <c r="HDX59" s="43"/>
      <c r="HDY59" s="43"/>
      <c r="HDZ59" s="43"/>
      <c r="HEA59" s="43"/>
      <c r="HEB59" s="43"/>
      <c r="HEC59" s="43"/>
      <c r="HED59" s="43"/>
      <c r="HEE59" s="43"/>
      <c r="HEF59" s="43"/>
      <c r="HEG59" s="43"/>
      <c r="HEH59" s="43"/>
      <c r="HEI59" s="43"/>
      <c r="HEJ59" s="43"/>
      <c r="HEK59" s="43"/>
      <c r="HEL59" s="43"/>
      <c r="HEM59" s="43"/>
      <c r="HEN59" s="43"/>
      <c r="HEO59" s="43"/>
      <c r="HEP59" s="43"/>
      <c r="HEQ59" s="43"/>
      <c r="HER59" s="43"/>
      <c r="HES59" s="43"/>
      <c r="HET59" s="43"/>
      <c r="HEU59" s="43"/>
      <c r="HEV59" s="43"/>
      <c r="HEW59" s="43"/>
      <c r="HEX59" s="43"/>
      <c r="HEY59" s="43"/>
      <c r="HEZ59" s="43"/>
      <c r="HFA59" s="43"/>
      <c r="HFB59" s="43"/>
      <c r="HFC59" s="43"/>
      <c r="HFD59" s="43"/>
      <c r="HFE59" s="43"/>
      <c r="HFF59" s="43"/>
      <c r="HFG59" s="43"/>
      <c r="HFH59" s="43"/>
      <c r="HFI59" s="43"/>
      <c r="HFJ59" s="43"/>
      <c r="HFK59" s="43"/>
      <c r="HFL59" s="43"/>
      <c r="HFM59" s="43"/>
      <c r="HFN59" s="43"/>
      <c r="HFO59" s="43"/>
      <c r="HFP59" s="43"/>
      <c r="HFQ59" s="43"/>
      <c r="HFR59" s="43"/>
      <c r="HFS59" s="43"/>
      <c r="HFT59" s="43"/>
      <c r="HFU59" s="43"/>
      <c r="HFV59" s="43"/>
      <c r="HFW59" s="43"/>
      <c r="HFX59" s="43"/>
      <c r="HFY59" s="43"/>
      <c r="HFZ59" s="43"/>
      <c r="HGA59" s="43"/>
      <c r="HGB59" s="43"/>
      <c r="HGC59" s="43"/>
      <c r="HGD59" s="43"/>
      <c r="HGE59" s="43"/>
      <c r="HGF59" s="43"/>
      <c r="HGG59" s="43"/>
      <c r="HGH59" s="43"/>
      <c r="HGI59" s="43"/>
      <c r="HGJ59" s="43"/>
      <c r="HGK59" s="43"/>
      <c r="HGL59" s="43"/>
      <c r="HGM59" s="43"/>
      <c r="HGN59" s="43"/>
      <c r="HGO59" s="43"/>
      <c r="HGP59" s="43"/>
      <c r="HGQ59" s="43"/>
      <c r="HGR59" s="43"/>
      <c r="HGS59" s="43"/>
      <c r="HGT59" s="43"/>
      <c r="HGU59" s="43"/>
      <c r="HGV59" s="43"/>
      <c r="HGW59" s="43"/>
      <c r="HGX59" s="43"/>
      <c r="HGY59" s="43"/>
      <c r="HGZ59" s="43"/>
      <c r="HHA59" s="43"/>
      <c r="HHB59" s="43"/>
      <c r="HHC59" s="43"/>
      <c r="HHD59" s="43"/>
      <c r="HHE59" s="43"/>
      <c r="HHF59" s="43"/>
      <c r="HHG59" s="43"/>
      <c r="HHH59" s="43"/>
      <c r="HHI59" s="43"/>
      <c r="HHJ59" s="43"/>
      <c r="HHK59" s="43"/>
      <c r="HHL59" s="43"/>
      <c r="HHM59" s="43"/>
      <c r="HHN59" s="43"/>
      <c r="HHO59" s="43"/>
      <c r="HHP59" s="43"/>
      <c r="HHQ59" s="43"/>
      <c r="HHR59" s="43"/>
      <c r="HHS59" s="43"/>
      <c r="HHT59" s="43"/>
      <c r="HHU59" s="43"/>
      <c r="HHV59" s="43"/>
      <c r="HHW59" s="43"/>
      <c r="HHX59" s="43"/>
      <c r="HHY59" s="43"/>
      <c r="HHZ59" s="43"/>
      <c r="HIA59" s="43"/>
      <c r="HIB59" s="43"/>
      <c r="HIC59" s="43"/>
      <c r="HID59" s="43"/>
      <c r="HIE59" s="43"/>
      <c r="HIF59" s="43"/>
      <c r="HIG59" s="43"/>
      <c r="HIH59" s="43"/>
      <c r="HII59" s="43"/>
      <c r="HIJ59" s="43"/>
      <c r="HIK59" s="43"/>
      <c r="HIL59" s="43"/>
      <c r="HIM59" s="43"/>
      <c r="HIN59" s="43"/>
      <c r="HIO59" s="43"/>
      <c r="HIP59" s="43"/>
      <c r="HIQ59" s="43"/>
      <c r="HIR59" s="43"/>
      <c r="HIS59" s="43"/>
      <c r="HIT59" s="43"/>
      <c r="HIU59" s="43"/>
      <c r="HIV59" s="43"/>
      <c r="HIW59" s="43"/>
      <c r="HIX59" s="43"/>
      <c r="HIY59" s="43"/>
      <c r="HIZ59" s="43"/>
      <c r="HJA59" s="43"/>
      <c r="HJB59" s="43"/>
      <c r="HJC59" s="43"/>
      <c r="HJD59" s="43"/>
      <c r="HJE59" s="43"/>
      <c r="HJF59" s="43"/>
      <c r="HJG59" s="43"/>
      <c r="HJH59" s="43"/>
      <c r="HJI59" s="43"/>
      <c r="HJJ59" s="43"/>
      <c r="HJK59" s="43"/>
      <c r="HJL59" s="43"/>
      <c r="HJM59" s="43"/>
      <c r="HJN59" s="43"/>
      <c r="HJO59" s="43"/>
      <c r="HJP59" s="43"/>
      <c r="HJQ59" s="43"/>
      <c r="HJR59" s="43"/>
      <c r="HJS59" s="43"/>
      <c r="HJT59" s="43"/>
      <c r="HJU59" s="43"/>
      <c r="HJV59" s="43"/>
      <c r="HJW59" s="43"/>
      <c r="HJX59" s="43"/>
      <c r="HJY59" s="43"/>
      <c r="HJZ59" s="43"/>
      <c r="HKA59" s="43"/>
      <c r="HKB59" s="43"/>
      <c r="HKC59" s="43"/>
      <c r="HKD59" s="43"/>
      <c r="HKE59" s="43"/>
      <c r="HKF59" s="43"/>
      <c r="HKG59" s="43"/>
      <c r="HKH59" s="43"/>
      <c r="HKI59" s="43"/>
      <c r="HKJ59" s="43"/>
      <c r="HKK59" s="43"/>
      <c r="HKL59" s="43"/>
      <c r="HKM59" s="43"/>
      <c r="HKN59" s="43"/>
      <c r="HKO59" s="43"/>
      <c r="HKP59" s="43"/>
      <c r="HKQ59" s="43"/>
      <c r="HKR59" s="43"/>
      <c r="HKS59" s="43"/>
      <c r="HKT59" s="43"/>
      <c r="HKU59" s="43"/>
      <c r="HKV59" s="43"/>
      <c r="HKW59" s="43"/>
      <c r="HKX59" s="43"/>
      <c r="HKY59" s="43"/>
      <c r="HKZ59" s="43"/>
      <c r="HLA59" s="43"/>
      <c r="HLB59" s="43"/>
      <c r="HLC59" s="43"/>
      <c r="HLD59" s="43"/>
      <c r="HLE59" s="43"/>
      <c r="HLF59" s="43"/>
      <c r="HLG59" s="43"/>
      <c r="HLH59" s="43"/>
      <c r="HLI59" s="43"/>
      <c r="HLJ59" s="43"/>
      <c r="HLK59" s="43"/>
      <c r="HLL59" s="43"/>
      <c r="HLM59" s="43"/>
      <c r="HLN59" s="43"/>
      <c r="HLO59" s="43"/>
      <c r="HLP59" s="43"/>
      <c r="HLQ59" s="43"/>
      <c r="HLR59" s="43"/>
      <c r="HLS59" s="43"/>
      <c r="HLT59" s="43"/>
      <c r="HLU59" s="43"/>
      <c r="HLV59" s="43"/>
      <c r="HLW59" s="43"/>
      <c r="HLX59" s="43"/>
      <c r="HLY59" s="43"/>
      <c r="HLZ59" s="43"/>
      <c r="HMA59" s="43"/>
      <c r="HMB59" s="43"/>
      <c r="HMC59" s="43"/>
      <c r="HMD59" s="43"/>
      <c r="HME59" s="43"/>
      <c r="HMF59" s="43"/>
      <c r="HMG59" s="43"/>
      <c r="HMH59" s="43"/>
      <c r="HMI59" s="43"/>
      <c r="HMJ59" s="43"/>
      <c r="HMK59" s="43"/>
      <c r="HML59" s="43"/>
      <c r="HMM59" s="43"/>
      <c r="HMN59" s="43"/>
      <c r="HMO59" s="43"/>
      <c r="HMP59" s="43"/>
      <c r="HMQ59" s="43"/>
      <c r="HMR59" s="43"/>
      <c r="HMS59" s="43"/>
      <c r="HMT59" s="43"/>
      <c r="HMU59" s="43"/>
      <c r="HMV59" s="43"/>
      <c r="HMW59" s="43"/>
      <c r="HMX59" s="43"/>
      <c r="HMY59" s="43"/>
      <c r="HMZ59" s="43"/>
      <c r="HNA59" s="43"/>
      <c r="HNB59" s="43"/>
      <c r="HNC59" s="43"/>
      <c r="HND59" s="43"/>
      <c r="HNE59" s="43"/>
      <c r="HNF59" s="43"/>
      <c r="HNG59" s="43"/>
      <c r="HNH59" s="43"/>
      <c r="HNI59" s="43"/>
      <c r="HNJ59" s="43"/>
      <c r="HNK59" s="43"/>
      <c r="HNL59" s="43"/>
      <c r="HNM59" s="43"/>
      <c r="HNN59" s="43"/>
      <c r="HNO59" s="43"/>
      <c r="HNP59" s="43"/>
      <c r="HNQ59" s="43"/>
      <c r="HNR59" s="43"/>
      <c r="HNS59" s="43"/>
      <c r="HNT59" s="43"/>
      <c r="HNU59" s="43"/>
      <c r="HNV59" s="43"/>
      <c r="HNW59" s="43"/>
      <c r="HNX59" s="43"/>
      <c r="HNY59" s="43"/>
      <c r="HNZ59" s="43"/>
      <c r="HOA59" s="43"/>
      <c r="HOB59" s="43"/>
      <c r="HOC59" s="43"/>
      <c r="HOD59" s="43"/>
      <c r="HOE59" s="43"/>
      <c r="HOF59" s="43"/>
      <c r="HOG59" s="43"/>
      <c r="HOH59" s="43"/>
      <c r="HOI59" s="43"/>
      <c r="HOJ59" s="43"/>
      <c r="HOK59" s="43"/>
      <c r="HOL59" s="43"/>
      <c r="HOM59" s="43"/>
      <c r="HON59" s="43"/>
      <c r="HOO59" s="43"/>
      <c r="HOP59" s="43"/>
      <c r="HOQ59" s="43"/>
      <c r="HOR59" s="43"/>
      <c r="HOS59" s="43"/>
      <c r="HOT59" s="43"/>
      <c r="HOU59" s="43"/>
      <c r="HOV59" s="43"/>
      <c r="HOW59" s="43"/>
      <c r="HOX59" s="43"/>
      <c r="HOY59" s="43"/>
      <c r="HOZ59" s="43"/>
      <c r="HPA59" s="43"/>
      <c r="HPB59" s="43"/>
      <c r="HPC59" s="43"/>
      <c r="HPD59" s="43"/>
      <c r="HPE59" s="43"/>
      <c r="HPF59" s="43"/>
      <c r="HPG59" s="43"/>
      <c r="HPH59" s="43"/>
      <c r="HPI59" s="43"/>
      <c r="HPJ59" s="43"/>
      <c r="HPK59" s="43"/>
      <c r="HPL59" s="43"/>
      <c r="HPM59" s="43"/>
      <c r="HPN59" s="43"/>
      <c r="HPO59" s="43"/>
      <c r="HPP59" s="43"/>
      <c r="HPQ59" s="43"/>
      <c r="HPR59" s="43"/>
      <c r="HPS59" s="43"/>
      <c r="HPT59" s="43"/>
      <c r="HPU59" s="43"/>
      <c r="HPV59" s="43"/>
      <c r="HPW59" s="43"/>
      <c r="HPX59" s="43"/>
      <c r="HPY59" s="43"/>
      <c r="HPZ59" s="43"/>
      <c r="HQA59" s="43"/>
      <c r="HQB59" s="43"/>
      <c r="HQC59" s="43"/>
      <c r="HQD59" s="43"/>
      <c r="HQE59" s="43"/>
      <c r="HQF59" s="43"/>
      <c r="HQG59" s="43"/>
      <c r="HQH59" s="43"/>
      <c r="HQI59" s="43"/>
      <c r="HQJ59" s="43"/>
      <c r="HQK59" s="43"/>
      <c r="HQL59" s="43"/>
      <c r="HQM59" s="43"/>
      <c r="HQN59" s="43"/>
      <c r="HQO59" s="43"/>
      <c r="HQP59" s="43"/>
      <c r="HQQ59" s="43"/>
      <c r="HQR59" s="43"/>
      <c r="HQS59" s="43"/>
      <c r="HQT59" s="43"/>
      <c r="HQU59" s="43"/>
      <c r="HQV59" s="43"/>
      <c r="HQW59" s="43"/>
      <c r="HQX59" s="43"/>
      <c r="HQY59" s="43"/>
      <c r="HQZ59" s="43"/>
      <c r="HRA59" s="43"/>
      <c r="HRB59" s="43"/>
      <c r="HRC59" s="43"/>
      <c r="HRD59" s="43"/>
      <c r="HRE59" s="43"/>
      <c r="HRF59" s="43"/>
      <c r="HRG59" s="43"/>
      <c r="HRH59" s="43"/>
      <c r="HRI59" s="43"/>
      <c r="HRJ59" s="43"/>
      <c r="HRK59" s="43"/>
      <c r="HRL59" s="43"/>
      <c r="HRM59" s="43"/>
      <c r="HRN59" s="43"/>
      <c r="HRO59" s="43"/>
      <c r="HRP59" s="43"/>
      <c r="HRQ59" s="43"/>
      <c r="HRR59" s="43"/>
      <c r="HRS59" s="43"/>
      <c r="HRT59" s="43"/>
      <c r="HRU59" s="43"/>
      <c r="HRV59" s="43"/>
      <c r="HRW59" s="43"/>
      <c r="HRX59" s="43"/>
      <c r="HRY59" s="43"/>
      <c r="HRZ59" s="43"/>
      <c r="HSA59" s="43"/>
      <c r="HSB59" s="43"/>
      <c r="HSC59" s="43"/>
      <c r="HSD59" s="43"/>
      <c r="HSE59" s="43"/>
      <c r="HSF59" s="43"/>
      <c r="HSG59" s="43"/>
      <c r="HSH59" s="43"/>
      <c r="HSI59" s="43"/>
      <c r="HSJ59" s="43"/>
      <c r="HSK59" s="43"/>
      <c r="HSL59" s="43"/>
      <c r="HSM59" s="43"/>
      <c r="HSN59" s="43"/>
      <c r="HSO59" s="43"/>
      <c r="HSP59" s="43"/>
      <c r="HSQ59" s="43"/>
      <c r="HSR59" s="43"/>
      <c r="HSS59" s="43"/>
      <c r="HST59" s="43"/>
      <c r="HSU59" s="43"/>
      <c r="HSV59" s="43"/>
      <c r="HSW59" s="43"/>
      <c r="HSX59" s="43"/>
      <c r="HSY59" s="43"/>
      <c r="HSZ59" s="43"/>
      <c r="HTA59" s="43"/>
      <c r="HTB59" s="43"/>
      <c r="HTC59" s="43"/>
      <c r="HTD59" s="43"/>
      <c r="HTE59" s="43"/>
      <c r="HTF59" s="43"/>
      <c r="HTG59" s="43"/>
      <c r="HTH59" s="43"/>
      <c r="HTI59" s="43"/>
      <c r="HTJ59" s="43"/>
      <c r="HTK59" s="43"/>
      <c r="HTL59" s="43"/>
      <c r="HTM59" s="43"/>
      <c r="HTN59" s="43"/>
      <c r="HTO59" s="43"/>
      <c r="HTP59" s="43"/>
      <c r="HTQ59" s="43"/>
      <c r="HTR59" s="43"/>
      <c r="HTS59" s="43"/>
      <c r="HTT59" s="43"/>
      <c r="HTU59" s="43"/>
      <c r="HTV59" s="43"/>
      <c r="HTW59" s="43"/>
      <c r="HTX59" s="43"/>
      <c r="HTY59" s="43"/>
      <c r="HTZ59" s="43"/>
      <c r="HUA59" s="43"/>
      <c r="HUB59" s="43"/>
      <c r="HUC59" s="43"/>
      <c r="HUD59" s="43"/>
      <c r="HUE59" s="43"/>
      <c r="HUF59" s="43"/>
      <c r="HUG59" s="43"/>
      <c r="HUH59" s="43"/>
      <c r="HUI59" s="43"/>
      <c r="HUJ59" s="43"/>
      <c r="HUK59" s="43"/>
      <c r="HUL59" s="43"/>
      <c r="HUM59" s="43"/>
      <c r="HUN59" s="43"/>
      <c r="HUO59" s="43"/>
      <c r="HUP59" s="43"/>
      <c r="HUQ59" s="43"/>
      <c r="HUR59" s="43"/>
      <c r="HUS59" s="43"/>
      <c r="HUT59" s="43"/>
      <c r="HUU59" s="43"/>
      <c r="HUV59" s="43"/>
      <c r="HUW59" s="43"/>
      <c r="HUX59" s="43"/>
      <c r="HUY59" s="43"/>
      <c r="HUZ59" s="43"/>
      <c r="HVA59" s="43"/>
      <c r="HVB59" s="43"/>
      <c r="HVC59" s="43"/>
      <c r="HVD59" s="43"/>
      <c r="HVE59" s="43"/>
      <c r="HVF59" s="43"/>
      <c r="HVG59" s="43"/>
      <c r="HVH59" s="43"/>
      <c r="HVI59" s="43"/>
      <c r="HVJ59" s="43"/>
      <c r="HVK59" s="43"/>
      <c r="HVL59" s="43"/>
      <c r="HVM59" s="43"/>
      <c r="HVN59" s="43"/>
      <c r="HVO59" s="43"/>
      <c r="HVP59" s="43"/>
      <c r="HVQ59" s="43"/>
      <c r="HVR59" s="43"/>
      <c r="HVS59" s="43"/>
      <c r="HVT59" s="43"/>
      <c r="HVU59" s="43"/>
      <c r="HVV59" s="43"/>
      <c r="HVW59" s="43"/>
      <c r="HVX59" s="43"/>
      <c r="HVY59" s="43"/>
      <c r="HVZ59" s="43"/>
      <c r="HWA59" s="43"/>
      <c r="HWB59" s="43"/>
      <c r="HWC59" s="43"/>
      <c r="HWD59" s="43"/>
      <c r="HWE59" s="43"/>
      <c r="HWF59" s="43"/>
      <c r="HWG59" s="43"/>
      <c r="HWH59" s="43"/>
      <c r="HWI59" s="43"/>
      <c r="HWJ59" s="43"/>
      <c r="HWK59" s="43"/>
      <c r="HWL59" s="43"/>
      <c r="HWM59" s="43"/>
      <c r="HWN59" s="43"/>
      <c r="HWO59" s="43"/>
      <c r="HWP59" s="43"/>
      <c r="HWQ59" s="43"/>
      <c r="HWR59" s="43"/>
      <c r="HWS59" s="43"/>
      <c r="HWT59" s="43"/>
      <c r="HWU59" s="43"/>
      <c r="HWV59" s="43"/>
      <c r="HWW59" s="43"/>
      <c r="HWX59" s="43"/>
      <c r="HWY59" s="43"/>
      <c r="HWZ59" s="43"/>
      <c r="HXA59" s="43"/>
      <c r="HXB59" s="43"/>
      <c r="HXC59" s="43"/>
      <c r="HXD59" s="43"/>
      <c r="HXE59" s="43"/>
      <c r="HXF59" s="43"/>
      <c r="HXG59" s="43"/>
      <c r="HXH59" s="43"/>
      <c r="HXI59" s="43"/>
      <c r="HXJ59" s="43"/>
      <c r="HXK59" s="43"/>
      <c r="HXL59" s="43"/>
      <c r="HXM59" s="43"/>
      <c r="HXN59" s="43"/>
      <c r="HXO59" s="43"/>
      <c r="HXP59" s="43"/>
      <c r="HXQ59" s="43"/>
      <c r="HXR59" s="43"/>
      <c r="HXS59" s="43"/>
      <c r="HXT59" s="43"/>
      <c r="HXU59" s="43"/>
      <c r="HXV59" s="43"/>
      <c r="HXW59" s="43"/>
      <c r="HXX59" s="43"/>
      <c r="HXY59" s="43"/>
      <c r="HXZ59" s="43"/>
      <c r="HYA59" s="43"/>
      <c r="HYB59" s="43"/>
      <c r="HYC59" s="43"/>
      <c r="HYD59" s="43"/>
      <c r="HYE59" s="43"/>
      <c r="HYF59" s="43"/>
      <c r="HYG59" s="43"/>
      <c r="HYH59" s="43"/>
      <c r="HYI59" s="43"/>
      <c r="HYJ59" s="43"/>
      <c r="HYK59" s="43"/>
      <c r="HYL59" s="43"/>
      <c r="HYM59" s="43"/>
      <c r="HYN59" s="43"/>
      <c r="HYO59" s="43"/>
      <c r="HYP59" s="43"/>
      <c r="HYQ59" s="43"/>
      <c r="HYR59" s="43"/>
      <c r="HYS59" s="43"/>
      <c r="HYT59" s="43"/>
      <c r="HYU59" s="43"/>
      <c r="HYV59" s="43"/>
      <c r="HYW59" s="43"/>
      <c r="HYX59" s="43"/>
      <c r="HYY59" s="43"/>
      <c r="HYZ59" s="43"/>
      <c r="HZA59" s="43"/>
      <c r="HZB59" s="43"/>
      <c r="HZC59" s="43"/>
      <c r="HZD59" s="43"/>
      <c r="HZE59" s="43"/>
      <c r="HZF59" s="43"/>
      <c r="HZG59" s="43"/>
      <c r="HZH59" s="43"/>
      <c r="HZI59" s="43"/>
      <c r="HZJ59" s="43"/>
      <c r="HZK59" s="43"/>
      <c r="HZL59" s="43"/>
      <c r="HZM59" s="43"/>
      <c r="HZN59" s="43"/>
      <c r="HZO59" s="43"/>
      <c r="HZP59" s="43"/>
      <c r="HZQ59" s="43"/>
      <c r="HZR59" s="43"/>
      <c r="HZS59" s="43"/>
      <c r="HZT59" s="43"/>
      <c r="HZU59" s="43"/>
      <c r="HZV59" s="43"/>
      <c r="HZW59" s="43"/>
      <c r="HZX59" s="43"/>
      <c r="HZY59" s="43"/>
      <c r="HZZ59" s="43"/>
      <c r="IAA59" s="43"/>
      <c r="IAB59" s="43"/>
      <c r="IAC59" s="43"/>
      <c r="IAD59" s="43"/>
      <c r="IAE59" s="43"/>
      <c r="IAF59" s="43"/>
      <c r="IAG59" s="43"/>
      <c r="IAH59" s="43"/>
      <c r="IAI59" s="43"/>
      <c r="IAJ59" s="43"/>
      <c r="IAK59" s="43"/>
      <c r="IAL59" s="43"/>
      <c r="IAM59" s="43"/>
      <c r="IAN59" s="43"/>
      <c r="IAO59" s="43"/>
      <c r="IAP59" s="43"/>
      <c r="IAQ59" s="43"/>
      <c r="IAR59" s="43"/>
      <c r="IAS59" s="43"/>
      <c r="IAT59" s="43"/>
      <c r="IAU59" s="43"/>
      <c r="IAV59" s="43"/>
      <c r="IAW59" s="43"/>
      <c r="IAX59" s="43"/>
      <c r="IAY59" s="43"/>
      <c r="IAZ59" s="43"/>
      <c r="IBA59" s="43"/>
      <c r="IBB59" s="43"/>
      <c r="IBC59" s="43"/>
      <c r="IBD59" s="43"/>
      <c r="IBE59" s="43"/>
      <c r="IBF59" s="43"/>
      <c r="IBG59" s="43"/>
      <c r="IBH59" s="43"/>
      <c r="IBI59" s="43"/>
      <c r="IBJ59" s="43"/>
      <c r="IBK59" s="43"/>
      <c r="IBL59" s="43"/>
      <c r="IBM59" s="43"/>
      <c r="IBN59" s="43"/>
      <c r="IBO59" s="43"/>
      <c r="IBP59" s="43"/>
      <c r="IBQ59" s="43"/>
      <c r="IBR59" s="43"/>
      <c r="IBS59" s="43"/>
      <c r="IBT59" s="43"/>
      <c r="IBU59" s="43"/>
      <c r="IBV59" s="43"/>
      <c r="IBW59" s="43"/>
      <c r="IBX59" s="43"/>
      <c r="IBY59" s="43"/>
      <c r="IBZ59" s="43"/>
      <c r="ICA59" s="43"/>
      <c r="ICB59" s="43"/>
      <c r="ICC59" s="43"/>
      <c r="ICD59" s="43"/>
      <c r="ICE59" s="43"/>
      <c r="ICF59" s="43"/>
      <c r="ICG59" s="43"/>
      <c r="ICH59" s="43"/>
      <c r="ICI59" s="43"/>
      <c r="ICJ59" s="43"/>
      <c r="ICK59" s="43"/>
      <c r="ICL59" s="43"/>
      <c r="ICM59" s="43"/>
      <c r="ICN59" s="43"/>
      <c r="ICO59" s="43"/>
      <c r="ICP59" s="43"/>
      <c r="ICQ59" s="43"/>
      <c r="ICR59" s="43"/>
      <c r="ICS59" s="43"/>
      <c r="ICT59" s="43"/>
      <c r="ICU59" s="43"/>
      <c r="ICV59" s="43"/>
      <c r="ICW59" s="43"/>
      <c r="ICX59" s="43"/>
      <c r="ICY59" s="43"/>
      <c r="ICZ59" s="43"/>
      <c r="IDA59" s="43"/>
      <c r="IDB59" s="43"/>
      <c r="IDC59" s="43"/>
      <c r="IDD59" s="43"/>
      <c r="IDE59" s="43"/>
      <c r="IDF59" s="43"/>
      <c r="IDG59" s="43"/>
      <c r="IDH59" s="43"/>
      <c r="IDI59" s="43"/>
      <c r="IDJ59" s="43"/>
      <c r="IDK59" s="43"/>
      <c r="IDL59" s="43"/>
      <c r="IDM59" s="43"/>
      <c r="IDN59" s="43"/>
      <c r="IDO59" s="43"/>
      <c r="IDP59" s="43"/>
      <c r="IDQ59" s="43"/>
      <c r="IDR59" s="43"/>
      <c r="IDS59" s="43"/>
      <c r="IDT59" s="43"/>
      <c r="IDU59" s="43"/>
      <c r="IDV59" s="43"/>
      <c r="IDW59" s="43"/>
      <c r="IDX59" s="43"/>
      <c r="IDY59" s="43"/>
      <c r="IDZ59" s="43"/>
      <c r="IEA59" s="43"/>
      <c r="IEB59" s="43"/>
      <c r="IEC59" s="43"/>
      <c r="IED59" s="43"/>
      <c r="IEE59" s="43"/>
      <c r="IEF59" s="43"/>
      <c r="IEG59" s="43"/>
      <c r="IEH59" s="43"/>
      <c r="IEI59" s="43"/>
      <c r="IEJ59" s="43"/>
      <c r="IEK59" s="43"/>
      <c r="IEL59" s="43"/>
      <c r="IEM59" s="43"/>
      <c r="IEN59" s="43"/>
      <c r="IEO59" s="43"/>
      <c r="IEP59" s="43"/>
      <c r="IEQ59" s="43"/>
      <c r="IER59" s="43"/>
      <c r="IES59" s="43"/>
      <c r="IET59" s="43"/>
      <c r="IEU59" s="43"/>
      <c r="IEV59" s="43"/>
      <c r="IEW59" s="43"/>
      <c r="IEX59" s="43"/>
      <c r="IEY59" s="43"/>
      <c r="IEZ59" s="43"/>
      <c r="IFA59" s="43"/>
      <c r="IFB59" s="43"/>
      <c r="IFC59" s="43"/>
      <c r="IFD59" s="43"/>
      <c r="IFE59" s="43"/>
      <c r="IFF59" s="43"/>
      <c r="IFG59" s="43"/>
      <c r="IFH59" s="43"/>
      <c r="IFI59" s="43"/>
      <c r="IFJ59" s="43"/>
      <c r="IFK59" s="43"/>
      <c r="IFL59" s="43"/>
      <c r="IFM59" s="43"/>
      <c r="IFN59" s="43"/>
      <c r="IFO59" s="43"/>
      <c r="IFP59" s="43"/>
      <c r="IFQ59" s="43"/>
      <c r="IFR59" s="43"/>
      <c r="IFS59" s="43"/>
      <c r="IFT59" s="43"/>
      <c r="IFU59" s="43"/>
      <c r="IFV59" s="43"/>
      <c r="IFW59" s="43"/>
      <c r="IFX59" s="43"/>
      <c r="IFY59" s="43"/>
      <c r="IFZ59" s="43"/>
      <c r="IGA59" s="43"/>
      <c r="IGB59" s="43"/>
      <c r="IGC59" s="43"/>
      <c r="IGD59" s="43"/>
      <c r="IGE59" s="43"/>
      <c r="IGF59" s="43"/>
      <c r="IGG59" s="43"/>
      <c r="IGH59" s="43"/>
      <c r="IGI59" s="43"/>
      <c r="IGJ59" s="43"/>
      <c r="IGK59" s="43"/>
      <c r="IGL59" s="43"/>
      <c r="IGM59" s="43"/>
      <c r="IGN59" s="43"/>
      <c r="IGO59" s="43"/>
      <c r="IGP59" s="43"/>
      <c r="IGQ59" s="43"/>
      <c r="IGR59" s="43"/>
      <c r="IGS59" s="43"/>
      <c r="IGT59" s="43"/>
      <c r="IGU59" s="43"/>
      <c r="IGV59" s="43"/>
      <c r="IGW59" s="43"/>
      <c r="IGX59" s="43"/>
      <c r="IGY59" s="43"/>
      <c r="IGZ59" s="43"/>
      <c r="IHA59" s="43"/>
      <c r="IHB59" s="43"/>
      <c r="IHC59" s="43"/>
      <c r="IHD59" s="43"/>
      <c r="IHE59" s="43"/>
      <c r="IHF59" s="43"/>
      <c r="IHG59" s="43"/>
      <c r="IHH59" s="43"/>
      <c r="IHI59" s="43"/>
      <c r="IHJ59" s="43"/>
      <c r="IHK59" s="43"/>
      <c r="IHL59" s="43"/>
      <c r="IHM59" s="43"/>
      <c r="IHN59" s="43"/>
      <c r="IHO59" s="43"/>
      <c r="IHP59" s="43"/>
      <c r="IHQ59" s="43"/>
      <c r="IHR59" s="43"/>
      <c r="IHS59" s="43"/>
      <c r="IHT59" s="43"/>
      <c r="IHU59" s="43"/>
      <c r="IHV59" s="43"/>
      <c r="IHW59" s="43"/>
      <c r="IHX59" s="43"/>
      <c r="IHY59" s="43"/>
      <c r="IHZ59" s="43"/>
      <c r="IIA59" s="43"/>
      <c r="IIB59" s="43"/>
      <c r="IIC59" s="43"/>
      <c r="IID59" s="43"/>
      <c r="IIE59" s="43"/>
      <c r="IIF59" s="43"/>
      <c r="IIG59" s="43"/>
      <c r="IIH59" s="43"/>
      <c r="III59" s="43"/>
      <c r="IIJ59" s="43"/>
      <c r="IIK59" s="43"/>
      <c r="IIL59" s="43"/>
      <c r="IIM59" s="43"/>
      <c r="IIN59" s="43"/>
      <c r="IIO59" s="43"/>
      <c r="IIP59" s="43"/>
      <c r="IIQ59" s="43"/>
      <c r="IIR59" s="43"/>
      <c r="IIS59" s="43"/>
      <c r="IIT59" s="43"/>
      <c r="IIU59" s="43"/>
      <c r="IIV59" s="43"/>
      <c r="IIW59" s="43"/>
      <c r="IIX59" s="43"/>
      <c r="IIY59" s="43"/>
      <c r="IIZ59" s="43"/>
      <c r="IJA59" s="43"/>
      <c r="IJB59" s="43"/>
      <c r="IJC59" s="43"/>
      <c r="IJD59" s="43"/>
      <c r="IJE59" s="43"/>
      <c r="IJF59" s="43"/>
      <c r="IJG59" s="43"/>
      <c r="IJH59" s="43"/>
      <c r="IJI59" s="43"/>
      <c r="IJJ59" s="43"/>
      <c r="IJK59" s="43"/>
      <c r="IJL59" s="43"/>
      <c r="IJM59" s="43"/>
      <c r="IJN59" s="43"/>
      <c r="IJO59" s="43"/>
      <c r="IJP59" s="43"/>
      <c r="IJQ59" s="43"/>
      <c r="IJR59" s="43"/>
      <c r="IJS59" s="43"/>
      <c r="IJT59" s="43"/>
      <c r="IJU59" s="43"/>
      <c r="IJV59" s="43"/>
      <c r="IJW59" s="43"/>
      <c r="IJX59" s="43"/>
      <c r="IJY59" s="43"/>
      <c r="IJZ59" s="43"/>
      <c r="IKA59" s="43"/>
      <c r="IKB59" s="43"/>
      <c r="IKC59" s="43"/>
      <c r="IKD59" s="43"/>
      <c r="IKE59" s="43"/>
      <c r="IKF59" s="43"/>
      <c r="IKG59" s="43"/>
      <c r="IKH59" s="43"/>
      <c r="IKI59" s="43"/>
      <c r="IKJ59" s="43"/>
      <c r="IKK59" s="43"/>
      <c r="IKL59" s="43"/>
      <c r="IKM59" s="43"/>
      <c r="IKN59" s="43"/>
      <c r="IKO59" s="43"/>
      <c r="IKP59" s="43"/>
      <c r="IKQ59" s="43"/>
      <c r="IKR59" s="43"/>
      <c r="IKS59" s="43"/>
      <c r="IKT59" s="43"/>
      <c r="IKU59" s="43"/>
      <c r="IKV59" s="43"/>
      <c r="IKW59" s="43"/>
      <c r="IKX59" s="43"/>
      <c r="IKY59" s="43"/>
      <c r="IKZ59" s="43"/>
      <c r="ILA59" s="43"/>
      <c r="ILB59" s="43"/>
      <c r="ILC59" s="43"/>
      <c r="ILD59" s="43"/>
      <c r="ILE59" s="43"/>
      <c r="ILF59" s="43"/>
      <c r="ILG59" s="43"/>
      <c r="ILH59" s="43"/>
      <c r="ILI59" s="43"/>
      <c r="ILJ59" s="43"/>
      <c r="ILK59" s="43"/>
      <c r="ILL59" s="43"/>
      <c r="ILM59" s="43"/>
      <c r="ILN59" s="43"/>
      <c r="ILO59" s="43"/>
      <c r="ILP59" s="43"/>
      <c r="ILQ59" s="43"/>
      <c r="ILR59" s="43"/>
      <c r="ILS59" s="43"/>
      <c r="ILT59" s="43"/>
      <c r="ILU59" s="43"/>
      <c r="ILV59" s="43"/>
      <c r="ILW59" s="43"/>
      <c r="ILX59" s="43"/>
      <c r="ILY59" s="43"/>
      <c r="ILZ59" s="43"/>
      <c r="IMA59" s="43"/>
      <c r="IMB59" s="43"/>
      <c r="IMC59" s="43"/>
      <c r="IMD59" s="43"/>
      <c r="IME59" s="43"/>
      <c r="IMF59" s="43"/>
      <c r="IMG59" s="43"/>
      <c r="IMH59" s="43"/>
      <c r="IMI59" s="43"/>
      <c r="IMJ59" s="43"/>
      <c r="IMK59" s="43"/>
      <c r="IML59" s="43"/>
      <c r="IMM59" s="43"/>
      <c r="IMN59" s="43"/>
      <c r="IMO59" s="43"/>
      <c r="IMP59" s="43"/>
      <c r="IMQ59" s="43"/>
      <c r="IMR59" s="43"/>
      <c r="IMS59" s="43"/>
      <c r="IMT59" s="43"/>
      <c r="IMU59" s="43"/>
      <c r="IMV59" s="43"/>
      <c r="IMW59" s="43"/>
      <c r="IMX59" s="43"/>
      <c r="IMY59" s="43"/>
      <c r="IMZ59" s="43"/>
      <c r="INA59" s="43"/>
      <c r="INB59" s="43"/>
      <c r="INC59" s="43"/>
      <c r="IND59" s="43"/>
      <c r="INE59" s="43"/>
      <c r="INF59" s="43"/>
      <c r="ING59" s="43"/>
      <c r="INH59" s="43"/>
      <c r="INI59" s="43"/>
      <c r="INJ59" s="43"/>
      <c r="INK59" s="43"/>
      <c r="INL59" s="43"/>
      <c r="INM59" s="43"/>
      <c r="INN59" s="43"/>
      <c r="INO59" s="43"/>
      <c r="INP59" s="43"/>
      <c r="INQ59" s="43"/>
      <c r="INR59" s="43"/>
      <c r="INS59" s="43"/>
      <c r="INT59" s="43"/>
      <c r="INU59" s="43"/>
      <c r="INV59" s="43"/>
      <c r="INW59" s="43"/>
      <c r="INX59" s="43"/>
      <c r="INY59" s="43"/>
      <c r="INZ59" s="43"/>
      <c r="IOA59" s="43"/>
      <c r="IOB59" s="43"/>
      <c r="IOC59" s="43"/>
      <c r="IOD59" s="43"/>
      <c r="IOE59" s="43"/>
      <c r="IOF59" s="43"/>
      <c r="IOG59" s="43"/>
      <c r="IOH59" s="43"/>
      <c r="IOI59" s="43"/>
      <c r="IOJ59" s="43"/>
      <c r="IOK59" s="43"/>
      <c r="IOL59" s="43"/>
      <c r="IOM59" s="43"/>
      <c r="ION59" s="43"/>
      <c r="IOO59" s="43"/>
      <c r="IOP59" s="43"/>
      <c r="IOQ59" s="43"/>
      <c r="IOR59" s="43"/>
      <c r="IOS59" s="43"/>
      <c r="IOT59" s="43"/>
      <c r="IOU59" s="43"/>
      <c r="IOV59" s="43"/>
      <c r="IOW59" s="43"/>
      <c r="IOX59" s="43"/>
      <c r="IOY59" s="43"/>
      <c r="IOZ59" s="43"/>
      <c r="IPA59" s="43"/>
      <c r="IPB59" s="43"/>
      <c r="IPC59" s="43"/>
      <c r="IPD59" s="43"/>
      <c r="IPE59" s="43"/>
      <c r="IPF59" s="43"/>
      <c r="IPG59" s="43"/>
      <c r="IPH59" s="43"/>
      <c r="IPI59" s="43"/>
      <c r="IPJ59" s="43"/>
      <c r="IPK59" s="43"/>
      <c r="IPL59" s="43"/>
      <c r="IPM59" s="43"/>
      <c r="IPN59" s="43"/>
      <c r="IPO59" s="43"/>
      <c r="IPP59" s="43"/>
      <c r="IPQ59" s="43"/>
      <c r="IPR59" s="43"/>
      <c r="IPS59" s="43"/>
      <c r="IPT59" s="43"/>
      <c r="IPU59" s="43"/>
      <c r="IPV59" s="43"/>
      <c r="IPW59" s="43"/>
      <c r="IPX59" s="43"/>
      <c r="IPY59" s="43"/>
      <c r="IPZ59" s="43"/>
      <c r="IQA59" s="43"/>
      <c r="IQB59" s="43"/>
      <c r="IQC59" s="43"/>
      <c r="IQD59" s="43"/>
      <c r="IQE59" s="43"/>
      <c r="IQF59" s="43"/>
      <c r="IQG59" s="43"/>
      <c r="IQH59" s="43"/>
      <c r="IQI59" s="43"/>
      <c r="IQJ59" s="43"/>
      <c r="IQK59" s="43"/>
      <c r="IQL59" s="43"/>
      <c r="IQM59" s="43"/>
      <c r="IQN59" s="43"/>
      <c r="IQO59" s="43"/>
      <c r="IQP59" s="43"/>
      <c r="IQQ59" s="43"/>
      <c r="IQR59" s="43"/>
      <c r="IQS59" s="43"/>
      <c r="IQT59" s="43"/>
      <c r="IQU59" s="43"/>
      <c r="IQV59" s="43"/>
      <c r="IQW59" s="43"/>
      <c r="IQX59" s="43"/>
      <c r="IQY59" s="43"/>
      <c r="IQZ59" s="43"/>
      <c r="IRA59" s="43"/>
      <c r="IRB59" s="43"/>
      <c r="IRC59" s="43"/>
      <c r="IRD59" s="43"/>
      <c r="IRE59" s="43"/>
      <c r="IRF59" s="43"/>
      <c r="IRG59" s="43"/>
      <c r="IRH59" s="43"/>
      <c r="IRI59" s="43"/>
      <c r="IRJ59" s="43"/>
      <c r="IRK59" s="43"/>
      <c r="IRL59" s="43"/>
      <c r="IRM59" s="43"/>
      <c r="IRN59" s="43"/>
      <c r="IRO59" s="43"/>
      <c r="IRP59" s="43"/>
      <c r="IRQ59" s="43"/>
      <c r="IRR59" s="43"/>
      <c r="IRS59" s="43"/>
      <c r="IRT59" s="43"/>
      <c r="IRU59" s="43"/>
      <c r="IRV59" s="43"/>
      <c r="IRW59" s="43"/>
      <c r="IRX59" s="43"/>
      <c r="IRY59" s="43"/>
      <c r="IRZ59" s="43"/>
      <c r="ISA59" s="43"/>
      <c r="ISB59" s="43"/>
      <c r="ISC59" s="43"/>
      <c r="ISD59" s="43"/>
      <c r="ISE59" s="43"/>
      <c r="ISF59" s="43"/>
      <c r="ISG59" s="43"/>
      <c r="ISH59" s="43"/>
      <c r="ISI59" s="43"/>
      <c r="ISJ59" s="43"/>
      <c r="ISK59" s="43"/>
      <c r="ISL59" s="43"/>
      <c r="ISM59" s="43"/>
      <c r="ISN59" s="43"/>
      <c r="ISO59" s="43"/>
      <c r="ISP59" s="43"/>
      <c r="ISQ59" s="43"/>
      <c r="ISR59" s="43"/>
      <c r="ISS59" s="43"/>
      <c r="IST59" s="43"/>
      <c r="ISU59" s="43"/>
      <c r="ISV59" s="43"/>
      <c r="ISW59" s="43"/>
      <c r="ISX59" s="43"/>
      <c r="ISY59" s="43"/>
      <c r="ISZ59" s="43"/>
      <c r="ITA59" s="43"/>
      <c r="ITB59" s="43"/>
      <c r="ITC59" s="43"/>
      <c r="ITD59" s="43"/>
      <c r="ITE59" s="43"/>
      <c r="ITF59" s="43"/>
      <c r="ITG59" s="43"/>
      <c r="ITH59" s="43"/>
      <c r="ITI59" s="43"/>
      <c r="ITJ59" s="43"/>
      <c r="ITK59" s="43"/>
      <c r="ITL59" s="43"/>
      <c r="ITM59" s="43"/>
      <c r="ITN59" s="43"/>
      <c r="ITO59" s="43"/>
      <c r="ITP59" s="43"/>
      <c r="ITQ59" s="43"/>
      <c r="ITR59" s="43"/>
      <c r="ITS59" s="43"/>
      <c r="ITT59" s="43"/>
      <c r="ITU59" s="43"/>
      <c r="ITV59" s="43"/>
      <c r="ITW59" s="43"/>
      <c r="ITX59" s="43"/>
      <c r="ITY59" s="43"/>
      <c r="ITZ59" s="43"/>
      <c r="IUA59" s="43"/>
      <c r="IUB59" s="43"/>
      <c r="IUC59" s="43"/>
      <c r="IUD59" s="43"/>
      <c r="IUE59" s="43"/>
      <c r="IUF59" s="43"/>
      <c r="IUG59" s="43"/>
      <c r="IUH59" s="43"/>
      <c r="IUI59" s="43"/>
      <c r="IUJ59" s="43"/>
      <c r="IUK59" s="43"/>
      <c r="IUL59" s="43"/>
      <c r="IUM59" s="43"/>
      <c r="IUN59" s="43"/>
      <c r="IUO59" s="43"/>
      <c r="IUP59" s="43"/>
      <c r="IUQ59" s="43"/>
      <c r="IUR59" s="43"/>
      <c r="IUS59" s="43"/>
      <c r="IUT59" s="43"/>
      <c r="IUU59" s="43"/>
      <c r="IUV59" s="43"/>
      <c r="IUW59" s="43"/>
      <c r="IUX59" s="43"/>
      <c r="IUY59" s="43"/>
      <c r="IUZ59" s="43"/>
      <c r="IVA59" s="43"/>
      <c r="IVB59" s="43"/>
      <c r="IVC59" s="43"/>
      <c r="IVD59" s="43"/>
      <c r="IVE59" s="43"/>
      <c r="IVF59" s="43"/>
      <c r="IVG59" s="43"/>
      <c r="IVH59" s="43"/>
      <c r="IVI59" s="43"/>
      <c r="IVJ59" s="43"/>
      <c r="IVK59" s="43"/>
      <c r="IVL59" s="43"/>
      <c r="IVM59" s="43"/>
      <c r="IVN59" s="43"/>
      <c r="IVO59" s="43"/>
      <c r="IVP59" s="43"/>
      <c r="IVQ59" s="43"/>
      <c r="IVR59" s="43"/>
      <c r="IVS59" s="43"/>
      <c r="IVT59" s="43"/>
      <c r="IVU59" s="43"/>
      <c r="IVV59" s="43"/>
      <c r="IVW59" s="43"/>
      <c r="IVX59" s="43"/>
      <c r="IVY59" s="43"/>
      <c r="IVZ59" s="43"/>
      <c r="IWA59" s="43"/>
      <c r="IWB59" s="43"/>
      <c r="IWC59" s="43"/>
      <c r="IWD59" s="43"/>
      <c r="IWE59" s="43"/>
      <c r="IWF59" s="43"/>
      <c r="IWG59" s="43"/>
      <c r="IWH59" s="43"/>
      <c r="IWI59" s="43"/>
      <c r="IWJ59" s="43"/>
      <c r="IWK59" s="43"/>
      <c r="IWL59" s="43"/>
      <c r="IWM59" s="43"/>
      <c r="IWN59" s="43"/>
      <c r="IWO59" s="43"/>
      <c r="IWP59" s="43"/>
      <c r="IWQ59" s="43"/>
      <c r="IWR59" s="43"/>
      <c r="IWS59" s="43"/>
      <c r="IWT59" s="43"/>
      <c r="IWU59" s="43"/>
      <c r="IWV59" s="43"/>
      <c r="IWW59" s="43"/>
      <c r="IWX59" s="43"/>
      <c r="IWY59" s="43"/>
      <c r="IWZ59" s="43"/>
      <c r="IXA59" s="43"/>
      <c r="IXB59" s="43"/>
      <c r="IXC59" s="43"/>
      <c r="IXD59" s="43"/>
      <c r="IXE59" s="43"/>
      <c r="IXF59" s="43"/>
      <c r="IXG59" s="43"/>
      <c r="IXH59" s="43"/>
      <c r="IXI59" s="43"/>
      <c r="IXJ59" s="43"/>
      <c r="IXK59" s="43"/>
      <c r="IXL59" s="43"/>
      <c r="IXM59" s="43"/>
      <c r="IXN59" s="43"/>
      <c r="IXO59" s="43"/>
      <c r="IXP59" s="43"/>
      <c r="IXQ59" s="43"/>
      <c r="IXR59" s="43"/>
      <c r="IXS59" s="43"/>
      <c r="IXT59" s="43"/>
      <c r="IXU59" s="43"/>
      <c r="IXV59" s="43"/>
      <c r="IXW59" s="43"/>
      <c r="IXX59" s="43"/>
      <c r="IXY59" s="43"/>
      <c r="IXZ59" s="43"/>
      <c r="IYA59" s="43"/>
      <c r="IYB59" s="43"/>
      <c r="IYC59" s="43"/>
      <c r="IYD59" s="43"/>
      <c r="IYE59" s="43"/>
      <c r="IYF59" s="43"/>
      <c r="IYG59" s="43"/>
      <c r="IYH59" s="43"/>
      <c r="IYI59" s="43"/>
      <c r="IYJ59" s="43"/>
      <c r="IYK59" s="43"/>
      <c r="IYL59" s="43"/>
      <c r="IYM59" s="43"/>
      <c r="IYN59" s="43"/>
      <c r="IYO59" s="43"/>
      <c r="IYP59" s="43"/>
      <c r="IYQ59" s="43"/>
      <c r="IYR59" s="43"/>
      <c r="IYS59" s="43"/>
      <c r="IYT59" s="43"/>
      <c r="IYU59" s="43"/>
      <c r="IYV59" s="43"/>
      <c r="IYW59" s="43"/>
      <c r="IYX59" s="43"/>
      <c r="IYY59" s="43"/>
      <c r="IYZ59" s="43"/>
      <c r="IZA59" s="43"/>
      <c r="IZB59" s="43"/>
      <c r="IZC59" s="43"/>
      <c r="IZD59" s="43"/>
      <c r="IZE59" s="43"/>
      <c r="IZF59" s="43"/>
      <c r="IZG59" s="43"/>
      <c r="IZH59" s="43"/>
      <c r="IZI59" s="43"/>
      <c r="IZJ59" s="43"/>
      <c r="IZK59" s="43"/>
      <c r="IZL59" s="43"/>
      <c r="IZM59" s="43"/>
      <c r="IZN59" s="43"/>
      <c r="IZO59" s="43"/>
      <c r="IZP59" s="43"/>
      <c r="IZQ59" s="43"/>
      <c r="IZR59" s="43"/>
      <c r="IZS59" s="43"/>
      <c r="IZT59" s="43"/>
      <c r="IZU59" s="43"/>
      <c r="IZV59" s="43"/>
      <c r="IZW59" s="43"/>
      <c r="IZX59" s="43"/>
      <c r="IZY59" s="43"/>
      <c r="IZZ59" s="43"/>
      <c r="JAA59" s="43"/>
      <c r="JAB59" s="43"/>
      <c r="JAC59" s="43"/>
      <c r="JAD59" s="43"/>
      <c r="JAE59" s="43"/>
      <c r="JAF59" s="43"/>
      <c r="JAG59" s="43"/>
      <c r="JAH59" s="43"/>
      <c r="JAI59" s="43"/>
      <c r="JAJ59" s="43"/>
      <c r="JAK59" s="43"/>
      <c r="JAL59" s="43"/>
      <c r="JAM59" s="43"/>
      <c r="JAN59" s="43"/>
      <c r="JAO59" s="43"/>
      <c r="JAP59" s="43"/>
      <c r="JAQ59" s="43"/>
      <c r="JAR59" s="43"/>
      <c r="JAS59" s="43"/>
      <c r="JAT59" s="43"/>
      <c r="JAU59" s="43"/>
      <c r="JAV59" s="43"/>
      <c r="JAW59" s="43"/>
      <c r="JAX59" s="43"/>
      <c r="JAY59" s="43"/>
      <c r="JAZ59" s="43"/>
      <c r="JBA59" s="43"/>
      <c r="JBB59" s="43"/>
      <c r="JBC59" s="43"/>
      <c r="JBD59" s="43"/>
      <c r="JBE59" s="43"/>
      <c r="JBF59" s="43"/>
      <c r="JBG59" s="43"/>
      <c r="JBH59" s="43"/>
      <c r="JBI59" s="43"/>
      <c r="JBJ59" s="43"/>
      <c r="JBK59" s="43"/>
      <c r="JBL59" s="43"/>
      <c r="JBM59" s="43"/>
      <c r="JBN59" s="43"/>
      <c r="JBO59" s="43"/>
      <c r="JBP59" s="43"/>
      <c r="JBQ59" s="43"/>
      <c r="JBR59" s="43"/>
      <c r="JBS59" s="43"/>
      <c r="JBT59" s="43"/>
      <c r="JBU59" s="43"/>
      <c r="JBV59" s="43"/>
      <c r="JBW59" s="43"/>
      <c r="JBX59" s="43"/>
      <c r="JBY59" s="43"/>
      <c r="JBZ59" s="43"/>
      <c r="JCA59" s="43"/>
      <c r="JCB59" s="43"/>
      <c r="JCC59" s="43"/>
      <c r="JCD59" s="43"/>
      <c r="JCE59" s="43"/>
      <c r="JCF59" s="43"/>
      <c r="JCG59" s="43"/>
      <c r="JCH59" s="43"/>
      <c r="JCI59" s="43"/>
      <c r="JCJ59" s="43"/>
      <c r="JCK59" s="43"/>
      <c r="JCL59" s="43"/>
      <c r="JCM59" s="43"/>
      <c r="JCN59" s="43"/>
      <c r="JCO59" s="43"/>
      <c r="JCP59" s="43"/>
      <c r="JCQ59" s="43"/>
      <c r="JCR59" s="43"/>
      <c r="JCS59" s="43"/>
      <c r="JCT59" s="43"/>
      <c r="JCU59" s="43"/>
      <c r="JCV59" s="43"/>
      <c r="JCW59" s="43"/>
      <c r="JCX59" s="43"/>
      <c r="JCY59" s="43"/>
      <c r="JCZ59" s="43"/>
      <c r="JDA59" s="43"/>
      <c r="JDB59" s="43"/>
      <c r="JDC59" s="43"/>
      <c r="JDD59" s="43"/>
      <c r="JDE59" s="43"/>
      <c r="JDF59" s="43"/>
      <c r="JDG59" s="43"/>
      <c r="JDH59" s="43"/>
      <c r="JDI59" s="43"/>
      <c r="JDJ59" s="43"/>
      <c r="JDK59" s="43"/>
      <c r="JDL59" s="43"/>
      <c r="JDM59" s="43"/>
      <c r="JDN59" s="43"/>
      <c r="JDO59" s="43"/>
      <c r="JDP59" s="43"/>
      <c r="JDQ59" s="43"/>
      <c r="JDR59" s="43"/>
      <c r="JDS59" s="43"/>
      <c r="JDT59" s="43"/>
      <c r="JDU59" s="43"/>
      <c r="JDV59" s="43"/>
      <c r="JDW59" s="43"/>
      <c r="JDX59" s="43"/>
      <c r="JDY59" s="43"/>
      <c r="JDZ59" s="43"/>
      <c r="JEA59" s="43"/>
      <c r="JEB59" s="43"/>
      <c r="JEC59" s="43"/>
      <c r="JED59" s="43"/>
      <c r="JEE59" s="43"/>
      <c r="JEF59" s="43"/>
      <c r="JEG59" s="43"/>
      <c r="JEH59" s="43"/>
      <c r="JEI59" s="43"/>
      <c r="JEJ59" s="43"/>
      <c r="JEK59" s="43"/>
      <c r="JEL59" s="43"/>
      <c r="JEM59" s="43"/>
      <c r="JEN59" s="43"/>
      <c r="JEO59" s="43"/>
      <c r="JEP59" s="43"/>
      <c r="JEQ59" s="43"/>
      <c r="JER59" s="43"/>
      <c r="JES59" s="43"/>
      <c r="JET59" s="43"/>
      <c r="JEU59" s="43"/>
      <c r="JEV59" s="43"/>
      <c r="JEW59" s="43"/>
      <c r="JEX59" s="43"/>
      <c r="JEY59" s="43"/>
      <c r="JEZ59" s="43"/>
      <c r="JFA59" s="43"/>
      <c r="JFB59" s="43"/>
      <c r="JFC59" s="43"/>
      <c r="JFD59" s="43"/>
      <c r="JFE59" s="43"/>
      <c r="JFF59" s="43"/>
      <c r="JFG59" s="43"/>
      <c r="JFH59" s="43"/>
      <c r="JFI59" s="43"/>
      <c r="JFJ59" s="43"/>
      <c r="JFK59" s="43"/>
      <c r="JFL59" s="43"/>
      <c r="JFM59" s="43"/>
      <c r="JFN59" s="43"/>
      <c r="JFO59" s="43"/>
      <c r="JFP59" s="43"/>
      <c r="JFQ59" s="43"/>
      <c r="JFR59" s="43"/>
      <c r="JFS59" s="43"/>
      <c r="JFT59" s="43"/>
      <c r="JFU59" s="43"/>
      <c r="JFV59" s="43"/>
      <c r="JFW59" s="43"/>
      <c r="JFX59" s="43"/>
      <c r="JFY59" s="43"/>
      <c r="JFZ59" s="43"/>
      <c r="JGA59" s="43"/>
      <c r="JGB59" s="43"/>
      <c r="JGC59" s="43"/>
      <c r="JGD59" s="43"/>
      <c r="JGE59" s="43"/>
      <c r="JGF59" s="43"/>
      <c r="JGG59" s="43"/>
      <c r="JGH59" s="43"/>
      <c r="JGI59" s="43"/>
      <c r="JGJ59" s="43"/>
      <c r="JGK59" s="43"/>
      <c r="JGL59" s="43"/>
      <c r="JGM59" s="43"/>
      <c r="JGN59" s="43"/>
      <c r="JGO59" s="43"/>
      <c r="JGP59" s="43"/>
      <c r="JGQ59" s="43"/>
      <c r="JGR59" s="43"/>
      <c r="JGS59" s="43"/>
      <c r="JGT59" s="43"/>
      <c r="JGU59" s="43"/>
      <c r="JGV59" s="43"/>
      <c r="JGW59" s="43"/>
      <c r="JGX59" s="43"/>
      <c r="JGY59" s="43"/>
      <c r="JGZ59" s="43"/>
      <c r="JHA59" s="43"/>
      <c r="JHB59" s="43"/>
      <c r="JHC59" s="43"/>
      <c r="JHD59" s="43"/>
      <c r="JHE59" s="43"/>
      <c r="JHF59" s="43"/>
      <c r="JHG59" s="43"/>
      <c r="JHH59" s="43"/>
      <c r="JHI59" s="43"/>
      <c r="JHJ59" s="43"/>
      <c r="JHK59" s="43"/>
      <c r="JHL59" s="43"/>
      <c r="JHM59" s="43"/>
      <c r="JHN59" s="43"/>
      <c r="JHO59" s="43"/>
      <c r="JHP59" s="43"/>
      <c r="JHQ59" s="43"/>
      <c r="JHR59" s="43"/>
      <c r="JHS59" s="43"/>
      <c r="JHT59" s="43"/>
      <c r="JHU59" s="43"/>
      <c r="JHV59" s="43"/>
      <c r="JHW59" s="43"/>
      <c r="JHX59" s="43"/>
      <c r="JHY59" s="43"/>
      <c r="JHZ59" s="43"/>
      <c r="JIA59" s="43"/>
      <c r="JIB59" s="43"/>
      <c r="JIC59" s="43"/>
      <c r="JID59" s="43"/>
      <c r="JIE59" s="43"/>
      <c r="JIF59" s="43"/>
      <c r="JIG59" s="43"/>
      <c r="JIH59" s="43"/>
      <c r="JII59" s="43"/>
      <c r="JIJ59" s="43"/>
      <c r="JIK59" s="43"/>
      <c r="JIL59" s="43"/>
      <c r="JIM59" s="43"/>
      <c r="JIN59" s="43"/>
      <c r="JIO59" s="43"/>
      <c r="JIP59" s="43"/>
      <c r="JIQ59" s="43"/>
      <c r="JIR59" s="43"/>
      <c r="JIS59" s="43"/>
      <c r="JIT59" s="43"/>
      <c r="JIU59" s="43"/>
      <c r="JIV59" s="43"/>
      <c r="JIW59" s="43"/>
      <c r="JIX59" s="43"/>
      <c r="JIY59" s="43"/>
      <c r="JIZ59" s="43"/>
      <c r="JJA59" s="43"/>
      <c r="JJB59" s="43"/>
      <c r="JJC59" s="43"/>
      <c r="JJD59" s="43"/>
      <c r="JJE59" s="43"/>
      <c r="JJF59" s="43"/>
      <c r="JJG59" s="43"/>
      <c r="JJH59" s="43"/>
      <c r="JJI59" s="43"/>
      <c r="JJJ59" s="43"/>
      <c r="JJK59" s="43"/>
      <c r="JJL59" s="43"/>
      <c r="JJM59" s="43"/>
      <c r="JJN59" s="43"/>
      <c r="JJO59" s="43"/>
      <c r="JJP59" s="43"/>
      <c r="JJQ59" s="43"/>
      <c r="JJR59" s="43"/>
      <c r="JJS59" s="43"/>
      <c r="JJT59" s="43"/>
      <c r="JJU59" s="43"/>
      <c r="JJV59" s="43"/>
      <c r="JJW59" s="43"/>
      <c r="JJX59" s="43"/>
      <c r="JJY59" s="43"/>
      <c r="JJZ59" s="43"/>
      <c r="JKA59" s="43"/>
      <c r="JKB59" s="43"/>
      <c r="JKC59" s="43"/>
      <c r="JKD59" s="43"/>
      <c r="JKE59" s="43"/>
      <c r="JKF59" s="43"/>
      <c r="JKG59" s="43"/>
      <c r="JKH59" s="43"/>
      <c r="JKI59" s="43"/>
      <c r="JKJ59" s="43"/>
      <c r="JKK59" s="43"/>
      <c r="JKL59" s="43"/>
      <c r="JKM59" s="43"/>
      <c r="JKN59" s="43"/>
      <c r="JKO59" s="43"/>
      <c r="JKP59" s="43"/>
      <c r="JKQ59" s="43"/>
      <c r="JKR59" s="43"/>
      <c r="JKS59" s="43"/>
      <c r="JKT59" s="43"/>
      <c r="JKU59" s="43"/>
      <c r="JKV59" s="43"/>
      <c r="JKW59" s="43"/>
      <c r="JKX59" s="43"/>
      <c r="JKY59" s="43"/>
      <c r="JKZ59" s="43"/>
      <c r="JLA59" s="43"/>
      <c r="JLB59" s="43"/>
      <c r="JLC59" s="43"/>
      <c r="JLD59" s="43"/>
      <c r="JLE59" s="43"/>
      <c r="JLF59" s="43"/>
      <c r="JLG59" s="43"/>
      <c r="JLH59" s="43"/>
      <c r="JLI59" s="43"/>
      <c r="JLJ59" s="43"/>
      <c r="JLK59" s="43"/>
      <c r="JLL59" s="43"/>
      <c r="JLM59" s="43"/>
      <c r="JLN59" s="43"/>
      <c r="JLO59" s="43"/>
      <c r="JLP59" s="43"/>
      <c r="JLQ59" s="43"/>
      <c r="JLR59" s="43"/>
      <c r="JLS59" s="43"/>
      <c r="JLT59" s="43"/>
      <c r="JLU59" s="43"/>
      <c r="JLV59" s="43"/>
      <c r="JLW59" s="43"/>
      <c r="JLX59" s="43"/>
      <c r="JLY59" s="43"/>
      <c r="JLZ59" s="43"/>
      <c r="JMA59" s="43"/>
      <c r="JMB59" s="43"/>
      <c r="JMC59" s="43"/>
      <c r="JMD59" s="43"/>
      <c r="JME59" s="43"/>
      <c r="JMF59" s="43"/>
      <c r="JMG59" s="43"/>
      <c r="JMH59" s="43"/>
      <c r="JMI59" s="43"/>
      <c r="JMJ59" s="43"/>
      <c r="JMK59" s="43"/>
      <c r="JML59" s="43"/>
      <c r="JMM59" s="43"/>
      <c r="JMN59" s="43"/>
      <c r="JMO59" s="43"/>
      <c r="JMP59" s="43"/>
      <c r="JMQ59" s="43"/>
      <c r="JMR59" s="43"/>
      <c r="JMS59" s="43"/>
      <c r="JMT59" s="43"/>
      <c r="JMU59" s="43"/>
      <c r="JMV59" s="43"/>
      <c r="JMW59" s="43"/>
      <c r="JMX59" s="43"/>
      <c r="JMY59" s="43"/>
      <c r="JMZ59" s="43"/>
      <c r="JNA59" s="43"/>
      <c r="JNB59" s="43"/>
      <c r="JNC59" s="43"/>
      <c r="JND59" s="43"/>
      <c r="JNE59" s="43"/>
      <c r="JNF59" s="43"/>
      <c r="JNG59" s="43"/>
      <c r="JNH59" s="43"/>
      <c r="JNI59" s="43"/>
      <c r="JNJ59" s="43"/>
      <c r="JNK59" s="43"/>
      <c r="JNL59" s="43"/>
      <c r="JNM59" s="43"/>
      <c r="JNN59" s="43"/>
      <c r="JNO59" s="43"/>
      <c r="JNP59" s="43"/>
      <c r="JNQ59" s="43"/>
      <c r="JNR59" s="43"/>
      <c r="JNS59" s="43"/>
      <c r="JNT59" s="43"/>
      <c r="JNU59" s="43"/>
      <c r="JNV59" s="43"/>
      <c r="JNW59" s="43"/>
      <c r="JNX59" s="43"/>
      <c r="JNY59" s="43"/>
      <c r="JNZ59" s="43"/>
      <c r="JOA59" s="43"/>
      <c r="JOB59" s="43"/>
      <c r="JOC59" s="43"/>
      <c r="JOD59" s="43"/>
      <c r="JOE59" s="43"/>
      <c r="JOF59" s="43"/>
      <c r="JOG59" s="43"/>
      <c r="JOH59" s="43"/>
      <c r="JOI59" s="43"/>
      <c r="JOJ59" s="43"/>
      <c r="JOK59" s="43"/>
      <c r="JOL59" s="43"/>
      <c r="JOM59" s="43"/>
      <c r="JON59" s="43"/>
      <c r="JOO59" s="43"/>
      <c r="JOP59" s="43"/>
      <c r="JOQ59" s="43"/>
      <c r="JOR59" s="43"/>
      <c r="JOS59" s="43"/>
      <c r="JOT59" s="43"/>
      <c r="JOU59" s="43"/>
      <c r="JOV59" s="43"/>
      <c r="JOW59" s="43"/>
      <c r="JOX59" s="43"/>
      <c r="JOY59" s="43"/>
      <c r="JOZ59" s="43"/>
      <c r="JPA59" s="43"/>
      <c r="JPB59" s="43"/>
      <c r="JPC59" s="43"/>
      <c r="JPD59" s="43"/>
      <c r="JPE59" s="43"/>
      <c r="JPF59" s="43"/>
      <c r="JPG59" s="43"/>
      <c r="JPH59" s="43"/>
      <c r="JPI59" s="43"/>
      <c r="JPJ59" s="43"/>
      <c r="JPK59" s="43"/>
      <c r="JPL59" s="43"/>
      <c r="JPM59" s="43"/>
      <c r="JPN59" s="43"/>
      <c r="JPO59" s="43"/>
      <c r="JPP59" s="43"/>
      <c r="JPQ59" s="43"/>
      <c r="JPR59" s="43"/>
      <c r="JPS59" s="43"/>
      <c r="JPT59" s="43"/>
      <c r="JPU59" s="43"/>
      <c r="JPV59" s="43"/>
      <c r="JPW59" s="43"/>
      <c r="JPX59" s="43"/>
      <c r="JPY59" s="43"/>
      <c r="JPZ59" s="43"/>
      <c r="JQA59" s="43"/>
      <c r="JQB59" s="43"/>
      <c r="JQC59" s="43"/>
      <c r="JQD59" s="43"/>
      <c r="JQE59" s="43"/>
      <c r="JQF59" s="43"/>
      <c r="JQG59" s="43"/>
      <c r="JQH59" s="43"/>
      <c r="JQI59" s="43"/>
      <c r="JQJ59" s="43"/>
      <c r="JQK59" s="43"/>
      <c r="JQL59" s="43"/>
      <c r="JQM59" s="43"/>
      <c r="JQN59" s="43"/>
      <c r="JQO59" s="43"/>
      <c r="JQP59" s="43"/>
      <c r="JQQ59" s="43"/>
      <c r="JQR59" s="43"/>
      <c r="JQS59" s="43"/>
      <c r="JQT59" s="43"/>
      <c r="JQU59" s="43"/>
      <c r="JQV59" s="43"/>
      <c r="JQW59" s="43"/>
      <c r="JQX59" s="43"/>
      <c r="JQY59" s="43"/>
      <c r="JQZ59" s="43"/>
      <c r="JRA59" s="43"/>
      <c r="JRB59" s="43"/>
      <c r="JRC59" s="43"/>
      <c r="JRD59" s="43"/>
      <c r="JRE59" s="43"/>
      <c r="JRF59" s="43"/>
      <c r="JRG59" s="43"/>
      <c r="JRH59" s="43"/>
      <c r="JRI59" s="43"/>
      <c r="JRJ59" s="43"/>
      <c r="JRK59" s="43"/>
      <c r="JRL59" s="43"/>
      <c r="JRM59" s="43"/>
      <c r="JRN59" s="43"/>
      <c r="JRO59" s="43"/>
      <c r="JRP59" s="43"/>
      <c r="JRQ59" s="43"/>
      <c r="JRR59" s="43"/>
      <c r="JRS59" s="43"/>
      <c r="JRT59" s="43"/>
      <c r="JRU59" s="43"/>
      <c r="JRV59" s="43"/>
      <c r="JRW59" s="43"/>
      <c r="JRX59" s="43"/>
      <c r="JRY59" s="43"/>
      <c r="JRZ59" s="43"/>
      <c r="JSA59" s="43"/>
      <c r="JSB59" s="43"/>
      <c r="JSC59" s="43"/>
      <c r="JSD59" s="43"/>
      <c r="JSE59" s="43"/>
      <c r="JSF59" s="43"/>
      <c r="JSG59" s="43"/>
      <c r="JSH59" s="43"/>
      <c r="JSI59" s="43"/>
      <c r="JSJ59" s="43"/>
      <c r="JSK59" s="43"/>
      <c r="JSL59" s="43"/>
      <c r="JSM59" s="43"/>
      <c r="JSN59" s="43"/>
      <c r="JSO59" s="43"/>
      <c r="JSP59" s="43"/>
      <c r="JSQ59" s="43"/>
      <c r="JSR59" s="43"/>
      <c r="JSS59" s="43"/>
      <c r="JST59" s="43"/>
      <c r="JSU59" s="43"/>
      <c r="JSV59" s="43"/>
      <c r="JSW59" s="43"/>
      <c r="JSX59" s="43"/>
      <c r="JSY59" s="43"/>
      <c r="JSZ59" s="43"/>
      <c r="JTA59" s="43"/>
      <c r="JTB59" s="43"/>
      <c r="JTC59" s="43"/>
      <c r="JTD59" s="43"/>
      <c r="JTE59" s="43"/>
      <c r="JTF59" s="43"/>
      <c r="JTG59" s="43"/>
      <c r="JTH59" s="43"/>
      <c r="JTI59" s="43"/>
      <c r="JTJ59" s="43"/>
      <c r="JTK59" s="43"/>
      <c r="JTL59" s="43"/>
      <c r="JTM59" s="43"/>
      <c r="JTN59" s="43"/>
      <c r="JTO59" s="43"/>
      <c r="JTP59" s="43"/>
      <c r="JTQ59" s="43"/>
      <c r="JTR59" s="43"/>
      <c r="JTS59" s="43"/>
      <c r="JTT59" s="43"/>
      <c r="JTU59" s="43"/>
      <c r="JTV59" s="43"/>
      <c r="JTW59" s="43"/>
      <c r="JTX59" s="43"/>
      <c r="JTY59" s="43"/>
      <c r="JTZ59" s="43"/>
      <c r="JUA59" s="43"/>
      <c r="JUB59" s="43"/>
      <c r="JUC59" s="43"/>
      <c r="JUD59" s="43"/>
      <c r="JUE59" s="43"/>
      <c r="JUF59" s="43"/>
      <c r="JUG59" s="43"/>
      <c r="JUH59" s="43"/>
      <c r="JUI59" s="43"/>
      <c r="JUJ59" s="43"/>
      <c r="JUK59" s="43"/>
      <c r="JUL59" s="43"/>
      <c r="JUM59" s="43"/>
      <c r="JUN59" s="43"/>
      <c r="JUO59" s="43"/>
      <c r="JUP59" s="43"/>
      <c r="JUQ59" s="43"/>
      <c r="JUR59" s="43"/>
      <c r="JUS59" s="43"/>
      <c r="JUT59" s="43"/>
      <c r="JUU59" s="43"/>
      <c r="JUV59" s="43"/>
      <c r="JUW59" s="43"/>
      <c r="JUX59" s="43"/>
      <c r="JUY59" s="43"/>
      <c r="JUZ59" s="43"/>
      <c r="JVA59" s="43"/>
      <c r="JVB59" s="43"/>
      <c r="JVC59" s="43"/>
      <c r="JVD59" s="43"/>
      <c r="JVE59" s="43"/>
      <c r="JVF59" s="43"/>
      <c r="JVG59" s="43"/>
      <c r="JVH59" s="43"/>
      <c r="JVI59" s="43"/>
      <c r="JVJ59" s="43"/>
      <c r="JVK59" s="43"/>
      <c r="JVL59" s="43"/>
      <c r="JVM59" s="43"/>
      <c r="JVN59" s="43"/>
      <c r="JVO59" s="43"/>
      <c r="JVP59" s="43"/>
      <c r="JVQ59" s="43"/>
      <c r="JVR59" s="43"/>
      <c r="JVS59" s="43"/>
      <c r="JVT59" s="43"/>
      <c r="JVU59" s="43"/>
      <c r="JVV59" s="43"/>
      <c r="JVW59" s="43"/>
      <c r="JVX59" s="43"/>
      <c r="JVY59" s="43"/>
      <c r="JVZ59" s="43"/>
      <c r="JWA59" s="43"/>
      <c r="JWB59" s="43"/>
      <c r="JWC59" s="43"/>
      <c r="JWD59" s="43"/>
      <c r="JWE59" s="43"/>
      <c r="JWF59" s="43"/>
      <c r="JWG59" s="43"/>
      <c r="JWH59" s="43"/>
      <c r="JWI59" s="43"/>
      <c r="JWJ59" s="43"/>
      <c r="JWK59" s="43"/>
      <c r="JWL59" s="43"/>
      <c r="JWM59" s="43"/>
      <c r="JWN59" s="43"/>
      <c r="JWO59" s="43"/>
      <c r="JWP59" s="43"/>
      <c r="JWQ59" s="43"/>
      <c r="JWR59" s="43"/>
      <c r="JWS59" s="43"/>
      <c r="JWT59" s="43"/>
      <c r="JWU59" s="43"/>
      <c r="JWV59" s="43"/>
      <c r="JWW59" s="43"/>
      <c r="JWX59" s="43"/>
      <c r="JWY59" s="43"/>
      <c r="JWZ59" s="43"/>
      <c r="JXA59" s="43"/>
      <c r="JXB59" s="43"/>
      <c r="JXC59" s="43"/>
      <c r="JXD59" s="43"/>
      <c r="JXE59" s="43"/>
      <c r="JXF59" s="43"/>
      <c r="JXG59" s="43"/>
      <c r="JXH59" s="43"/>
      <c r="JXI59" s="43"/>
      <c r="JXJ59" s="43"/>
      <c r="JXK59" s="43"/>
      <c r="JXL59" s="43"/>
      <c r="JXM59" s="43"/>
      <c r="JXN59" s="43"/>
      <c r="JXO59" s="43"/>
      <c r="JXP59" s="43"/>
      <c r="JXQ59" s="43"/>
      <c r="JXR59" s="43"/>
      <c r="JXS59" s="43"/>
      <c r="JXT59" s="43"/>
      <c r="JXU59" s="43"/>
      <c r="JXV59" s="43"/>
      <c r="JXW59" s="43"/>
      <c r="JXX59" s="43"/>
      <c r="JXY59" s="43"/>
      <c r="JXZ59" s="43"/>
      <c r="JYA59" s="43"/>
      <c r="JYB59" s="43"/>
      <c r="JYC59" s="43"/>
      <c r="JYD59" s="43"/>
      <c r="JYE59" s="43"/>
      <c r="JYF59" s="43"/>
      <c r="JYG59" s="43"/>
      <c r="JYH59" s="43"/>
      <c r="JYI59" s="43"/>
      <c r="JYJ59" s="43"/>
      <c r="JYK59" s="43"/>
      <c r="JYL59" s="43"/>
      <c r="JYM59" s="43"/>
      <c r="JYN59" s="43"/>
      <c r="JYO59" s="43"/>
      <c r="JYP59" s="43"/>
      <c r="JYQ59" s="43"/>
      <c r="JYR59" s="43"/>
      <c r="JYS59" s="43"/>
      <c r="JYT59" s="43"/>
      <c r="JYU59" s="43"/>
      <c r="JYV59" s="43"/>
      <c r="JYW59" s="43"/>
      <c r="JYX59" s="43"/>
      <c r="JYY59" s="43"/>
      <c r="JYZ59" s="43"/>
      <c r="JZA59" s="43"/>
      <c r="JZB59" s="43"/>
      <c r="JZC59" s="43"/>
      <c r="JZD59" s="43"/>
      <c r="JZE59" s="43"/>
      <c r="JZF59" s="43"/>
      <c r="JZG59" s="43"/>
      <c r="JZH59" s="43"/>
      <c r="JZI59" s="43"/>
      <c r="JZJ59" s="43"/>
      <c r="JZK59" s="43"/>
      <c r="JZL59" s="43"/>
      <c r="JZM59" s="43"/>
      <c r="JZN59" s="43"/>
      <c r="JZO59" s="43"/>
      <c r="JZP59" s="43"/>
      <c r="JZQ59" s="43"/>
      <c r="JZR59" s="43"/>
      <c r="JZS59" s="43"/>
      <c r="JZT59" s="43"/>
      <c r="JZU59" s="43"/>
      <c r="JZV59" s="43"/>
      <c r="JZW59" s="43"/>
      <c r="JZX59" s="43"/>
      <c r="JZY59" s="43"/>
      <c r="JZZ59" s="43"/>
      <c r="KAA59" s="43"/>
      <c r="KAB59" s="43"/>
      <c r="KAC59" s="43"/>
      <c r="KAD59" s="43"/>
      <c r="KAE59" s="43"/>
      <c r="KAF59" s="43"/>
      <c r="KAG59" s="43"/>
      <c r="KAH59" s="43"/>
      <c r="KAI59" s="43"/>
      <c r="KAJ59" s="43"/>
      <c r="KAK59" s="43"/>
      <c r="KAL59" s="43"/>
      <c r="KAM59" s="43"/>
      <c r="KAN59" s="43"/>
      <c r="KAO59" s="43"/>
      <c r="KAP59" s="43"/>
      <c r="KAQ59" s="43"/>
      <c r="KAR59" s="43"/>
      <c r="KAS59" s="43"/>
      <c r="KAT59" s="43"/>
      <c r="KAU59" s="43"/>
      <c r="KAV59" s="43"/>
      <c r="KAW59" s="43"/>
      <c r="KAX59" s="43"/>
      <c r="KAY59" s="43"/>
      <c r="KAZ59" s="43"/>
      <c r="KBA59" s="43"/>
      <c r="KBB59" s="43"/>
      <c r="KBC59" s="43"/>
      <c r="KBD59" s="43"/>
      <c r="KBE59" s="43"/>
      <c r="KBF59" s="43"/>
      <c r="KBG59" s="43"/>
      <c r="KBH59" s="43"/>
      <c r="KBI59" s="43"/>
      <c r="KBJ59" s="43"/>
      <c r="KBK59" s="43"/>
      <c r="KBL59" s="43"/>
      <c r="KBM59" s="43"/>
      <c r="KBN59" s="43"/>
      <c r="KBO59" s="43"/>
      <c r="KBP59" s="43"/>
      <c r="KBQ59" s="43"/>
      <c r="KBR59" s="43"/>
      <c r="KBS59" s="43"/>
      <c r="KBT59" s="43"/>
      <c r="KBU59" s="43"/>
      <c r="KBV59" s="43"/>
      <c r="KBW59" s="43"/>
      <c r="KBX59" s="43"/>
      <c r="KBY59" s="43"/>
      <c r="KBZ59" s="43"/>
      <c r="KCA59" s="43"/>
      <c r="KCB59" s="43"/>
      <c r="KCC59" s="43"/>
      <c r="KCD59" s="43"/>
      <c r="KCE59" s="43"/>
      <c r="KCF59" s="43"/>
      <c r="KCG59" s="43"/>
      <c r="KCH59" s="43"/>
      <c r="KCI59" s="43"/>
      <c r="KCJ59" s="43"/>
      <c r="KCK59" s="43"/>
      <c r="KCL59" s="43"/>
      <c r="KCM59" s="43"/>
      <c r="KCN59" s="43"/>
      <c r="KCO59" s="43"/>
      <c r="KCP59" s="43"/>
      <c r="KCQ59" s="43"/>
      <c r="KCR59" s="43"/>
      <c r="KCS59" s="43"/>
      <c r="KCT59" s="43"/>
      <c r="KCU59" s="43"/>
      <c r="KCV59" s="43"/>
      <c r="KCW59" s="43"/>
      <c r="KCX59" s="43"/>
      <c r="KCY59" s="43"/>
      <c r="KCZ59" s="43"/>
      <c r="KDA59" s="43"/>
      <c r="KDB59" s="43"/>
      <c r="KDC59" s="43"/>
      <c r="KDD59" s="43"/>
      <c r="KDE59" s="43"/>
      <c r="KDF59" s="43"/>
      <c r="KDG59" s="43"/>
      <c r="KDH59" s="43"/>
      <c r="KDI59" s="43"/>
      <c r="KDJ59" s="43"/>
      <c r="KDK59" s="43"/>
      <c r="KDL59" s="43"/>
      <c r="KDM59" s="43"/>
      <c r="KDN59" s="43"/>
      <c r="KDO59" s="43"/>
      <c r="KDP59" s="43"/>
      <c r="KDQ59" s="43"/>
      <c r="KDR59" s="43"/>
      <c r="KDS59" s="43"/>
      <c r="KDT59" s="43"/>
      <c r="KDU59" s="43"/>
      <c r="KDV59" s="43"/>
      <c r="KDW59" s="43"/>
      <c r="KDX59" s="43"/>
      <c r="KDY59" s="43"/>
      <c r="KDZ59" s="43"/>
      <c r="KEA59" s="43"/>
      <c r="KEB59" s="43"/>
      <c r="KEC59" s="43"/>
      <c r="KED59" s="43"/>
      <c r="KEE59" s="43"/>
      <c r="KEF59" s="43"/>
      <c r="KEG59" s="43"/>
      <c r="KEH59" s="43"/>
      <c r="KEI59" s="43"/>
      <c r="KEJ59" s="43"/>
      <c r="KEK59" s="43"/>
      <c r="KEL59" s="43"/>
      <c r="KEM59" s="43"/>
      <c r="KEN59" s="43"/>
      <c r="KEO59" s="43"/>
      <c r="KEP59" s="43"/>
      <c r="KEQ59" s="43"/>
      <c r="KER59" s="43"/>
      <c r="KES59" s="43"/>
      <c r="KET59" s="43"/>
      <c r="KEU59" s="43"/>
      <c r="KEV59" s="43"/>
      <c r="KEW59" s="43"/>
      <c r="KEX59" s="43"/>
      <c r="KEY59" s="43"/>
      <c r="KEZ59" s="43"/>
      <c r="KFA59" s="43"/>
      <c r="KFB59" s="43"/>
      <c r="KFC59" s="43"/>
      <c r="KFD59" s="43"/>
      <c r="KFE59" s="43"/>
      <c r="KFF59" s="43"/>
      <c r="KFG59" s="43"/>
      <c r="KFH59" s="43"/>
      <c r="KFI59" s="43"/>
      <c r="KFJ59" s="43"/>
      <c r="KFK59" s="43"/>
      <c r="KFL59" s="43"/>
      <c r="KFM59" s="43"/>
      <c r="KFN59" s="43"/>
      <c r="KFO59" s="43"/>
      <c r="KFP59" s="43"/>
      <c r="KFQ59" s="43"/>
      <c r="KFR59" s="43"/>
      <c r="KFS59" s="43"/>
      <c r="KFT59" s="43"/>
      <c r="KFU59" s="43"/>
      <c r="KFV59" s="43"/>
      <c r="KFW59" s="43"/>
      <c r="KFX59" s="43"/>
      <c r="KFY59" s="43"/>
      <c r="KFZ59" s="43"/>
      <c r="KGA59" s="43"/>
      <c r="KGB59" s="43"/>
      <c r="KGC59" s="43"/>
      <c r="KGD59" s="43"/>
      <c r="KGE59" s="43"/>
      <c r="KGF59" s="43"/>
      <c r="KGG59" s="43"/>
      <c r="KGH59" s="43"/>
      <c r="KGI59" s="43"/>
      <c r="KGJ59" s="43"/>
      <c r="KGK59" s="43"/>
      <c r="KGL59" s="43"/>
      <c r="KGM59" s="43"/>
      <c r="KGN59" s="43"/>
      <c r="KGO59" s="43"/>
      <c r="KGP59" s="43"/>
      <c r="KGQ59" s="43"/>
      <c r="KGR59" s="43"/>
      <c r="KGS59" s="43"/>
      <c r="KGT59" s="43"/>
      <c r="KGU59" s="43"/>
      <c r="KGV59" s="43"/>
      <c r="KGW59" s="43"/>
      <c r="KGX59" s="43"/>
      <c r="KGY59" s="43"/>
      <c r="KGZ59" s="43"/>
      <c r="KHA59" s="43"/>
      <c r="KHB59" s="43"/>
      <c r="KHC59" s="43"/>
      <c r="KHD59" s="43"/>
      <c r="KHE59" s="43"/>
      <c r="KHF59" s="43"/>
      <c r="KHG59" s="43"/>
      <c r="KHH59" s="43"/>
      <c r="KHI59" s="43"/>
      <c r="KHJ59" s="43"/>
      <c r="KHK59" s="43"/>
      <c r="KHL59" s="43"/>
      <c r="KHM59" s="43"/>
      <c r="KHN59" s="43"/>
      <c r="KHO59" s="43"/>
      <c r="KHP59" s="43"/>
      <c r="KHQ59" s="43"/>
      <c r="KHR59" s="43"/>
      <c r="KHS59" s="43"/>
      <c r="KHT59" s="43"/>
      <c r="KHU59" s="43"/>
      <c r="KHV59" s="43"/>
      <c r="KHW59" s="43"/>
      <c r="KHX59" s="43"/>
      <c r="KHY59" s="43"/>
      <c r="KHZ59" s="43"/>
      <c r="KIA59" s="43"/>
      <c r="KIB59" s="43"/>
      <c r="KIC59" s="43"/>
      <c r="KID59" s="43"/>
      <c r="KIE59" s="43"/>
      <c r="KIF59" s="43"/>
      <c r="KIG59" s="43"/>
      <c r="KIH59" s="43"/>
      <c r="KII59" s="43"/>
      <c r="KIJ59" s="43"/>
      <c r="KIK59" s="43"/>
      <c r="KIL59" s="43"/>
      <c r="KIM59" s="43"/>
      <c r="KIN59" s="43"/>
      <c r="KIO59" s="43"/>
      <c r="KIP59" s="43"/>
      <c r="KIQ59" s="43"/>
      <c r="KIR59" s="43"/>
      <c r="KIS59" s="43"/>
      <c r="KIT59" s="43"/>
      <c r="KIU59" s="43"/>
      <c r="KIV59" s="43"/>
      <c r="KIW59" s="43"/>
      <c r="KIX59" s="43"/>
      <c r="KIY59" s="43"/>
      <c r="KIZ59" s="43"/>
      <c r="KJA59" s="43"/>
      <c r="KJB59" s="43"/>
      <c r="KJC59" s="43"/>
      <c r="KJD59" s="43"/>
      <c r="KJE59" s="43"/>
      <c r="KJF59" s="43"/>
      <c r="KJG59" s="43"/>
      <c r="KJH59" s="43"/>
      <c r="KJI59" s="43"/>
      <c r="KJJ59" s="43"/>
      <c r="KJK59" s="43"/>
      <c r="KJL59" s="43"/>
      <c r="KJM59" s="43"/>
      <c r="KJN59" s="43"/>
      <c r="KJO59" s="43"/>
      <c r="KJP59" s="43"/>
      <c r="KJQ59" s="43"/>
      <c r="KJR59" s="43"/>
      <c r="KJS59" s="43"/>
      <c r="KJT59" s="43"/>
      <c r="KJU59" s="43"/>
      <c r="KJV59" s="43"/>
      <c r="KJW59" s="43"/>
      <c r="KJX59" s="43"/>
      <c r="KJY59" s="43"/>
      <c r="KJZ59" s="43"/>
      <c r="KKA59" s="43"/>
      <c r="KKB59" s="43"/>
      <c r="KKC59" s="43"/>
      <c r="KKD59" s="43"/>
      <c r="KKE59" s="43"/>
      <c r="KKF59" s="43"/>
      <c r="KKG59" s="43"/>
      <c r="KKH59" s="43"/>
      <c r="KKI59" s="43"/>
      <c r="KKJ59" s="43"/>
      <c r="KKK59" s="43"/>
      <c r="KKL59" s="43"/>
      <c r="KKM59" s="43"/>
      <c r="KKN59" s="43"/>
      <c r="KKO59" s="43"/>
      <c r="KKP59" s="43"/>
      <c r="KKQ59" s="43"/>
      <c r="KKR59" s="43"/>
      <c r="KKS59" s="43"/>
      <c r="KKT59" s="43"/>
      <c r="KKU59" s="43"/>
      <c r="KKV59" s="43"/>
      <c r="KKW59" s="43"/>
      <c r="KKX59" s="43"/>
      <c r="KKY59" s="43"/>
      <c r="KKZ59" s="43"/>
      <c r="KLA59" s="43"/>
      <c r="KLB59" s="43"/>
      <c r="KLC59" s="43"/>
      <c r="KLD59" s="43"/>
      <c r="KLE59" s="43"/>
      <c r="KLF59" s="43"/>
      <c r="KLG59" s="43"/>
      <c r="KLH59" s="43"/>
      <c r="KLI59" s="43"/>
      <c r="KLJ59" s="43"/>
      <c r="KLK59" s="43"/>
      <c r="KLL59" s="43"/>
      <c r="KLM59" s="43"/>
      <c r="KLN59" s="43"/>
      <c r="KLO59" s="43"/>
      <c r="KLP59" s="43"/>
      <c r="KLQ59" s="43"/>
      <c r="KLR59" s="43"/>
      <c r="KLS59" s="43"/>
      <c r="KLT59" s="43"/>
      <c r="KLU59" s="43"/>
      <c r="KLV59" s="43"/>
      <c r="KLW59" s="43"/>
      <c r="KLX59" s="43"/>
      <c r="KLY59" s="43"/>
      <c r="KLZ59" s="43"/>
      <c r="KMA59" s="43"/>
      <c r="KMB59" s="43"/>
      <c r="KMC59" s="43"/>
      <c r="KMD59" s="43"/>
      <c r="KME59" s="43"/>
      <c r="KMF59" s="43"/>
      <c r="KMG59" s="43"/>
      <c r="KMH59" s="43"/>
      <c r="KMI59" s="43"/>
      <c r="KMJ59" s="43"/>
      <c r="KMK59" s="43"/>
      <c r="KML59" s="43"/>
      <c r="KMM59" s="43"/>
      <c r="KMN59" s="43"/>
      <c r="KMO59" s="43"/>
      <c r="KMP59" s="43"/>
      <c r="KMQ59" s="43"/>
      <c r="KMR59" s="43"/>
      <c r="KMS59" s="43"/>
      <c r="KMT59" s="43"/>
      <c r="KMU59" s="43"/>
      <c r="KMV59" s="43"/>
      <c r="KMW59" s="43"/>
      <c r="KMX59" s="43"/>
      <c r="KMY59" s="43"/>
      <c r="KMZ59" s="43"/>
      <c r="KNA59" s="43"/>
      <c r="KNB59" s="43"/>
      <c r="KNC59" s="43"/>
      <c r="KND59" s="43"/>
      <c r="KNE59" s="43"/>
      <c r="KNF59" s="43"/>
      <c r="KNG59" s="43"/>
      <c r="KNH59" s="43"/>
      <c r="KNI59" s="43"/>
      <c r="KNJ59" s="43"/>
      <c r="KNK59" s="43"/>
      <c r="KNL59" s="43"/>
      <c r="KNM59" s="43"/>
      <c r="KNN59" s="43"/>
      <c r="KNO59" s="43"/>
      <c r="KNP59" s="43"/>
      <c r="KNQ59" s="43"/>
      <c r="KNR59" s="43"/>
      <c r="KNS59" s="43"/>
      <c r="KNT59" s="43"/>
      <c r="KNU59" s="43"/>
      <c r="KNV59" s="43"/>
      <c r="KNW59" s="43"/>
      <c r="KNX59" s="43"/>
      <c r="KNY59" s="43"/>
      <c r="KNZ59" s="43"/>
      <c r="KOA59" s="43"/>
      <c r="KOB59" s="43"/>
      <c r="KOC59" s="43"/>
      <c r="KOD59" s="43"/>
      <c r="KOE59" s="43"/>
      <c r="KOF59" s="43"/>
      <c r="KOG59" s="43"/>
      <c r="KOH59" s="43"/>
      <c r="KOI59" s="43"/>
      <c r="KOJ59" s="43"/>
      <c r="KOK59" s="43"/>
      <c r="KOL59" s="43"/>
      <c r="KOM59" s="43"/>
      <c r="KON59" s="43"/>
      <c r="KOO59" s="43"/>
      <c r="KOP59" s="43"/>
      <c r="KOQ59" s="43"/>
      <c r="KOR59" s="43"/>
      <c r="KOS59" s="43"/>
      <c r="KOT59" s="43"/>
      <c r="KOU59" s="43"/>
      <c r="KOV59" s="43"/>
      <c r="KOW59" s="43"/>
      <c r="KOX59" s="43"/>
      <c r="KOY59" s="43"/>
      <c r="KOZ59" s="43"/>
      <c r="KPA59" s="43"/>
      <c r="KPB59" s="43"/>
      <c r="KPC59" s="43"/>
      <c r="KPD59" s="43"/>
      <c r="KPE59" s="43"/>
      <c r="KPF59" s="43"/>
      <c r="KPG59" s="43"/>
      <c r="KPH59" s="43"/>
      <c r="KPI59" s="43"/>
      <c r="KPJ59" s="43"/>
      <c r="KPK59" s="43"/>
      <c r="KPL59" s="43"/>
      <c r="KPM59" s="43"/>
      <c r="KPN59" s="43"/>
      <c r="KPO59" s="43"/>
      <c r="KPP59" s="43"/>
      <c r="KPQ59" s="43"/>
      <c r="KPR59" s="43"/>
      <c r="KPS59" s="43"/>
      <c r="KPT59" s="43"/>
      <c r="KPU59" s="43"/>
      <c r="KPV59" s="43"/>
      <c r="KPW59" s="43"/>
      <c r="KPX59" s="43"/>
      <c r="KPY59" s="43"/>
      <c r="KPZ59" s="43"/>
      <c r="KQA59" s="43"/>
      <c r="KQB59" s="43"/>
      <c r="KQC59" s="43"/>
      <c r="KQD59" s="43"/>
      <c r="KQE59" s="43"/>
      <c r="KQF59" s="43"/>
      <c r="KQG59" s="43"/>
      <c r="KQH59" s="43"/>
      <c r="KQI59" s="43"/>
      <c r="KQJ59" s="43"/>
      <c r="KQK59" s="43"/>
      <c r="KQL59" s="43"/>
      <c r="KQM59" s="43"/>
      <c r="KQN59" s="43"/>
      <c r="KQO59" s="43"/>
      <c r="KQP59" s="43"/>
      <c r="KQQ59" s="43"/>
      <c r="KQR59" s="43"/>
      <c r="KQS59" s="43"/>
      <c r="KQT59" s="43"/>
      <c r="KQU59" s="43"/>
      <c r="KQV59" s="43"/>
      <c r="KQW59" s="43"/>
      <c r="KQX59" s="43"/>
      <c r="KQY59" s="43"/>
      <c r="KQZ59" s="43"/>
      <c r="KRA59" s="43"/>
      <c r="KRB59" s="43"/>
      <c r="KRC59" s="43"/>
      <c r="KRD59" s="43"/>
      <c r="KRE59" s="43"/>
      <c r="KRF59" s="43"/>
      <c r="KRG59" s="43"/>
      <c r="KRH59" s="43"/>
      <c r="KRI59" s="43"/>
      <c r="KRJ59" s="43"/>
      <c r="KRK59" s="43"/>
      <c r="KRL59" s="43"/>
      <c r="KRM59" s="43"/>
      <c r="KRN59" s="43"/>
      <c r="KRO59" s="43"/>
      <c r="KRP59" s="43"/>
      <c r="KRQ59" s="43"/>
      <c r="KRR59" s="43"/>
      <c r="KRS59" s="43"/>
      <c r="KRT59" s="43"/>
      <c r="KRU59" s="43"/>
      <c r="KRV59" s="43"/>
      <c r="KRW59" s="43"/>
      <c r="KRX59" s="43"/>
      <c r="KRY59" s="43"/>
      <c r="KRZ59" s="43"/>
      <c r="KSA59" s="43"/>
      <c r="KSB59" s="43"/>
      <c r="KSC59" s="43"/>
      <c r="KSD59" s="43"/>
      <c r="KSE59" s="43"/>
      <c r="KSF59" s="43"/>
      <c r="KSG59" s="43"/>
      <c r="KSH59" s="43"/>
      <c r="KSI59" s="43"/>
      <c r="KSJ59" s="43"/>
      <c r="KSK59" s="43"/>
      <c r="KSL59" s="43"/>
      <c r="KSM59" s="43"/>
      <c r="KSN59" s="43"/>
      <c r="KSO59" s="43"/>
      <c r="KSP59" s="43"/>
      <c r="KSQ59" s="43"/>
      <c r="KSR59" s="43"/>
      <c r="KSS59" s="43"/>
      <c r="KST59" s="43"/>
      <c r="KSU59" s="43"/>
      <c r="KSV59" s="43"/>
      <c r="KSW59" s="43"/>
      <c r="KSX59" s="43"/>
      <c r="KSY59" s="43"/>
      <c r="KSZ59" s="43"/>
      <c r="KTA59" s="43"/>
      <c r="KTB59" s="43"/>
      <c r="KTC59" s="43"/>
      <c r="KTD59" s="43"/>
      <c r="KTE59" s="43"/>
      <c r="KTF59" s="43"/>
      <c r="KTG59" s="43"/>
      <c r="KTH59" s="43"/>
      <c r="KTI59" s="43"/>
      <c r="KTJ59" s="43"/>
      <c r="KTK59" s="43"/>
      <c r="KTL59" s="43"/>
      <c r="KTM59" s="43"/>
      <c r="KTN59" s="43"/>
      <c r="KTO59" s="43"/>
      <c r="KTP59" s="43"/>
      <c r="KTQ59" s="43"/>
      <c r="KTR59" s="43"/>
      <c r="KTS59" s="43"/>
      <c r="KTT59" s="43"/>
      <c r="KTU59" s="43"/>
      <c r="KTV59" s="43"/>
      <c r="KTW59" s="43"/>
      <c r="KTX59" s="43"/>
      <c r="KTY59" s="43"/>
      <c r="KTZ59" s="43"/>
      <c r="KUA59" s="43"/>
      <c r="KUB59" s="43"/>
      <c r="KUC59" s="43"/>
      <c r="KUD59" s="43"/>
      <c r="KUE59" s="43"/>
      <c r="KUF59" s="43"/>
      <c r="KUG59" s="43"/>
      <c r="KUH59" s="43"/>
      <c r="KUI59" s="43"/>
      <c r="KUJ59" s="43"/>
      <c r="KUK59" s="43"/>
      <c r="KUL59" s="43"/>
      <c r="KUM59" s="43"/>
      <c r="KUN59" s="43"/>
      <c r="KUO59" s="43"/>
      <c r="KUP59" s="43"/>
      <c r="KUQ59" s="43"/>
      <c r="KUR59" s="43"/>
      <c r="KUS59" s="43"/>
      <c r="KUT59" s="43"/>
      <c r="KUU59" s="43"/>
      <c r="KUV59" s="43"/>
      <c r="KUW59" s="43"/>
      <c r="KUX59" s="43"/>
      <c r="KUY59" s="43"/>
      <c r="KUZ59" s="43"/>
      <c r="KVA59" s="43"/>
      <c r="KVB59" s="43"/>
      <c r="KVC59" s="43"/>
      <c r="KVD59" s="43"/>
      <c r="KVE59" s="43"/>
      <c r="KVF59" s="43"/>
      <c r="KVG59" s="43"/>
      <c r="KVH59" s="43"/>
      <c r="KVI59" s="43"/>
      <c r="KVJ59" s="43"/>
      <c r="KVK59" s="43"/>
      <c r="KVL59" s="43"/>
      <c r="KVM59" s="43"/>
      <c r="KVN59" s="43"/>
      <c r="KVO59" s="43"/>
      <c r="KVP59" s="43"/>
      <c r="KVQ59" s="43"/>
      <c r="KVR59" s="43"/>
      <c r="KVS59" s="43"/>
      <c r="KVT59" s="43"/>
      <c r="KVU59" s="43"/>
      <c r="KVV59" s="43"/>
      <c r="KVW59" s="43"/>
      <c r="KVX59" s="43"/>
      <c r="KVY59" s="43"/>
      <c r="KVZ59" s="43"/>
      <c r="KWA59" s="43"/>
      <c r="KWB59" s="43"/>
      <c r="KWC59" s="43"/>
      <c r="KWD59" s="43"/>
      <c r="KWE59" s="43"/>
      <c r="KWF59" s="43"/>
      <c r="KWG59" s="43"/>
      <c r="KWH59" s="43"/>
      <c r="KWI59" s="43"/>
      <c r="KWJ59" s="43"/>
      <c r="KWK59" s="43"/>
      <c r="KWL59" s="43"/>
      <c r="KWM59" s="43"/>
      <c r="KWN59" s="43"/>
      <c r="KWO59" s="43"/>
      <c r="KWP59" s="43"/>
      <c r="KWQ59" s="43"/>
      <c r="KWR59" s="43"/>
      <c r="KWS59" s="43"/>
      <c r="KWT59" s="43"/>
      <c r="KWU59" s="43"/>
      <c r="KWV59" s="43"/>
      <c r="KWW59" s="43"/>
      <c r="KWX59" s="43"/>
      <c r="KWY59" s="43"/>
      <c r="KWZ59" s="43"/>
      <c r="KXA59" s="43"/>
      <c r="KXB59" s="43"/>
      <c r="KXC59" s="43"/>
      <c r="KXD59" s="43"/>
      <c r="KXE59" s="43"/>
      <c r="KXF59" s="43"/>
      <c r="KXG59" s="43"/>
      <c r="KXH59" s="43"/>
      <c r="KXI59" s="43"/>
      <c r="KXJ59" s="43"/>
      <c r="KXK59" s="43"/>
      <c r="KXL59" s="43"/>
      <c r="KXM59" s="43"/>
      <c r="KXN59" s="43"/>
      <c r="KXO59" s="43"/>
      <c r="KXP59" s="43"/>
      <c r="KXQ59" s="43"/>
      <c r="KXR59" s="43"/>
      <c r="KXS59" s="43"/>
      <c r="KXT59" s="43"/>
      <c r="KXU59" s="43"/>
      <c r="KXV59" s="43"/>
      <c r="KXW59" s="43"/>
      <c r="KXX59" s="43"/>
      <c r="KXY59" s="43"/>
      <c r="KXZ59" s="43"/>
      <c r="KYA59" s="43"/>
      <c r="KYB59" s="43"/>
      <c r="KYC59" s="43"/>
      <c r="KYD59" s="43"/>
      <c r="KYE59" s="43"/>
      <c r="KYF59" s="43"/>
      <c r="KYG59" s="43"/>
      <c r="KYH59" s="43"/>
      <c r="KYI59" s="43"/>
      <c r="KYJ59" s="43"/>
      <c r="KYK59" s="43"/>
      <c r="KYL59" s="43"/>
      <c r="KYM59" s="43"/>
      <c r="KYN59" s="43"/>
      <c r="KYO59" s="43"/>
      <c r="KYP59" s="43"/>
      <c r="KYQ59" s="43"/>
      <c r="KYR59" s="43"/>
      <c r="KYS59" s="43"/>
      <c r="KYT59" s="43"/>
      <c r="KYU59" s="43"/>
      <c r="KYV59" s="43"/>
      <c r="KYW59" s="43"/>
      <c r="KYX59" s="43"/>
      <c r="KYY59" s="43"/>
      <c r="KYZ59" s="43"/>
      <c r="KZA59" s="43"/>
      <c r="KZB59" s="43"/>
      <c r="KZC59" s="43"/>
      <c r="KZD59" s="43"/>
      <c r="KZE59" s="43"/>
      <c r="KZF59" s="43"/>
      <c r="KZG59" s="43"/>
      <c r="KZH59" s="43"/>
      <c r="KZI59" s="43"/>
      <c r="KZJ59" s="43"/>
      <c r="KZK59" s="43"/>
      <c r="KZL59" s="43"/>
      <c r="KZM59" s="43"/>
      <c r="KZN59" s="43"/>
      <c r="KZO59" s="43"/>
      <c r="KZP59" s="43"/>
      <c r="KZQ59" s="43"/>
      <c r="KZR59" s="43"/>
      <c r="KZS59" s="43"/>
      <c r="KZT59" s="43"/>
      <c r="KZU59" s="43"/>
      <c r="KZV59" s="43"/>
      <c r="KZW59" s="43"/>
      <c r="KZX59" s="43"/>
      <c r="KZY59" s="43"/>
      <c r="KZZ59" s="43"/>
      <c r="LAA59" s="43"/>
      <c r="LAB59" s="43"/>
      <c r="LAC59" s="43"/>
      <c r="LAD59" s="43"/>
      <c r="LAE59" s="43"/>
      <c r="LAF59" s="43"/>
      <c r="LAG59" s="43"/>
      <c r="LAH59" s="43"/>
      <c r="LAI59" s="43"/>
      <c r="LAJ59" s="43"/>
      <c r="LAK59" s="43"/>
      <c r="LAL59" s="43"/>
      <c r="LAM59" s="43"/>
      <c r="LAN59" s="43"/>
      <c r="LAO59" s="43"/>
      <c r="LAP59" s="43"/>
      <c r="LAQ59" s="43"/>
      <c r="LAR59" s="43"/>
      <c r="LAS59" s="43"/>
      <c r="LAT59" s="43"/>
      <c r="LAU59" s="43"/>
      <c r="LAV59" s="43"/>
      <c r="LAW59" s="43"/>
      <c r="LAX59" s="43"/>
      <c r="LAY59" s="43"/>
      <c r="LAZ59" s="43"/>
      <c r="LBA59" s="43"/>
      <c r="LBB59" s="43"/>
      <c r="LBC59" s="43"/>
      <c r="LBD59" s="43"/>
      <c r="LBE59" s="43"/>
      <c r="LBF59" s="43"/>
      <c r="LBG59" s="43"/>
      <c r="LBH59" s="43"/>
      <c r="LBI59" s="43"/>
      <c r="LBJ59" s="43"/>
      <c r="LBK59" s="43"/>
      <c r="LBL59" s="43"/>
      <c r="LBM59" s="43"/>
      <c r="LBN59" s="43"/>
      <c r="LBO59" s="43"/>
      <c r="LBP59" s="43"/>
      <c r="LBQ59" s="43"/>
      <c r="LBR59" s="43"/>
      <c r="LBS59" s="43"/>
      <c r="LBT59" s="43"/>
      <c r="LBU59" s="43"/>
      <c r="LBV59" s="43"/>
      <c r="LBW59" s="43"/>
      <c r="LBX59" s="43"/>
      <c r="LBY59" s="43"/>
      <c r="LBZ59" s="43"/>
      <c r="LCA59" s="43"/>
      <c r="LCB59" s="43"/>
      <c r="LCC59" s="43"/>
      <c r="LCD59" s="43"/>
      <c r="LCE59" s="43"/>
      <c r="LCF59" s="43"/>
      <c r="LCG59" s="43"/>
      <c r="LCH59" s="43"/>
      <c r="LCI59" s="43"/>
      <c r="LCJ59" s="43"/>
      <c r="LCK59" s="43"/>
      <c r="LCL59" s="43"/>
      <c r="LCM59" s="43"/>
      <c r="LCN59" s="43"/>
      <c r="LCO59" s="43"/>
      <c r="LCP59" s="43"/>
      <c r="LCQ59" s="43"/>
      <c r="LCR59" s="43"/>
      <c r="LCS59" s="43"/>
      <c r="LCT59" s="43"/>
      <c r="LCU59" s="43"/>
      <c r="LCV59" s="43"/>
      <c r="LCW59" s="43"/>
      <c r="LCX59" s="43"/>
      <c r="LCY59" s="43"/>
      <c r="LCZ59" s="43"/>
      <c r="LDA59" s="43"/>
      <c r="LDB59" s="43"/>
      <c r="LDC59" s="43"/>
      <c r="LDD59" s="43"/>
      <c r="LDE59" s="43"/>
      <c r="LDF59" s="43"/>
      <c r="LDG59" s="43"/>
      <c r="LDH59" s="43"/>
      <c r="LDI59" s="43"/>
      <c r="LDJ59" s="43"/>
      <c r="LDK59" s="43"/>
      <c r="LDL59" s="43"/>
      <c r="LDM59" s="43"/>
      <c r="LDN59" s="43"/>
      <c r="LDO59" s="43"/>
      <c r="LDP59" s="43"/>
      <c r="LDQ59" s="43"/>
      <c r="LDR59" s="43"/>
      <c r="LDS59" s="43"/>
      <c r="LDT59" s="43"/>
      <c r="LDU59" s="43"/>
      <c r="LDV59" s="43"/>
      <c r="LDW59" s="43"/>
      <c r="LDX59" s="43"/>
      <c r="LDY59" s="43"/>
      <c r="LDZ59" s="43"/>
      <c r="LEA59" s="43"/>
      <c r="LEB59" s="43"/>
      <c r="LEC59" s="43"/>
      <c r="LED59" s="43"/>
      <c r="LEE59" s="43"/>
      <c r="LEF59" s="43"/>
      <c r="LEG59" s="43"/>
      <c r="LEH59" s="43"/>
      <c r="LEI59" s="43"/>
      <c r="LEJ59" s="43"/>
      <c r="LEK59" s="43"/>
      <c r="LEL59" s="43"/>
      <c r="LEM59" s="43"/>
      <c r="LEN59" s="43"/>
      <c r="LEO59" s="43"/>
      <c r="LEP59" s="43"/>
      <c r="LEQ59" s="43"/>
      <c r="LER59" s="43"/>
      <c r="LES59" s="43"/>
      <c r="LET59" s="43"/>
      <c r="LEU59" s="43"/>
      <c r="LEV59" s="43"/>
      <c r="LEW59" s="43"/>
      <c r="LEX59" s="43"/>
      <c r="LEY59" s="43"/>
      <c r="LEZ59" s="43"/>
      <c r="LFA59" s="43"/>
      <c r="LFB59" s="43"/>
      <c r="LFC59" s="43"/>
      <c r="LFD59" s="43"/>
      <c r="LFE59" s="43"/>
      <c r="LFF59" s="43"/>
      <c r="LFG59" s="43"/>
      <c r="LFH59" s="43"/>
      <c r="LFI59" s="43"/>
      <c r="LFJ59" s="43"/>
      <c r="LFK59" s="43"/>
      <c r="LFL59" s="43"/>
      <c r="LFM59" s="43"/>
      <c r="LFN59" s="43"/>
      <c r="LFO59" s="43"/>
      <c r="LFP59" s="43"/>
      <c r="LFQ59" s="43"/>
      <c r="LFR59" s="43"/>
      <c r="LFS59" s="43"/>
      <c r="LFT59" s="43"/>
      <c r="LFU59" s="43"/>
      <c r="LFV59" s="43"/>
      <c r="LFW59" s="43"/>
      <c r="LFX59" s="43"/>
      <c r="LFY59" s="43"/>
      <c r="LFZ59" s="43"/>
      <c r="LGA59" s="43"/>
      <c r="LGB59" s="43"/>
      <c r="LGC59" s="43"/>
      <c r="LGD59" s="43"/>
      <c r="LGE59" s="43"/>
      <c r="LGF59" s="43"/>
      <c r="LGG59" s="43"/>
      <c r="LGH59" s="43"/>
      <c r="LGI59" s="43"/>
      <c r="LGJ59" s="43"/>
      <c r="LGK59" s="43"/>
      <c r="LGL59" s="43"/>
      <c r="LGM59" s="43"/>
      <c r="LGN59" s="43"/>
      <c r="LGO59" s="43"/>
      <c r="LGP59" s="43"/>
      <c r="LGQ59" s="43"/>
      <c r="LGR59" s="43"/>
      <c r="LGS59" s="43"/>
      <c r="LGT59" s="43"/>
      <c r="LGU59" s="43"/>
      <c r="LGV59" s="43"/>
      <c r="LGW59" s="43"/>
      <c r="LGX59" s="43"/>
      <c r="LGY59" s="43"/>
      <c r="LGZ59" s="43"/>
      <c r="LHA59" s="43"/>
      <c r="LHB59" s="43"/>
      <c r="LHC59" s="43"/>
      <c r="LHD59" s="43"/>
      <c r="LHE59" s="43"/>
      <c r="LHF59" s="43"/>
      <c r="LHG59" s="43"/>
      <c r="LHH59" s="43"/>
      <c r="LHI59" s="43"/>
      <c r="LHJ59" s="43"/>
      <c r="LHK59" s="43"/>
      <c r="LHL59" s="43"/>
      <c r="LHM59" s="43"/>
      <c r="LHN59" s="43"/>
      <c r="LHO59" s="43"/>
      <c r="LHP59" s="43"/>
      <c r="LHQ59" s="43"/>
      <c r="LHR59" s="43"/>
      <c r="LHS59" s="43"/>
      <c r="LHT59" s="43"/>
      <c r="LHU59" s="43"/>
      <c r="LHV59" s="43"/>
      <c r="LHW59" s="43"/>
      <c r="LHX59" s="43"/>
      <c r="LHY59" s="43"/>
      <c r="LHZ59" s="43"/>
      <c r="LIA59" s="43"/>
      <c r="LIB59" s="43"/>
      <c r="LIC59" s="43"/>
      <c r="LID59" s="43"/>
      <c r="LIE59" s="43"/>
      <c r="LIF59" s="43"/>
      <c r="LIG59" s="43"/>
      <c r="LIH59" s="43"/>
      <c r="LII59" s="43"/>
      <c r="LIJ59" s="43"/>
      <c r="LIK59" s="43"/>
      <c r="LIL59" s="43"/>
      <c r="LIM59" s="43"/>
      <c r="LIN59" s="43"/>
      <c r="LIO59" s="43"/>
      <c r="LIP59" s="43"/>
      <c r="LIQ59" s="43"/>
      <c r="LIR59" s="43"/>
      <c r="LIS59" s="43"/>
      <c r="LIT59" s="43"/>
      <c r="LIU59" s="43"/>
      <c r="LIV59" s="43"/>
      <c r="LIW59" s="43"/>
      <c r="LIX59" s="43"/>
      <c r="LIY59" s="43"/>
      <c r="LIZ59" s="43"/>
      <c r="LJA59" s="43"/>
      <c r="LJB59" s="43"/>
      <c r="LJC59" s="43"/>
      <c r="LJD59" s="43"/>
      <c r="LJE59" s="43"/>
      <c r="LJF59" s="43"/>
      <c r="LJG59" s="43"/>
      <c r="LJH59" s="43"/>
      <c r="LJI59" s="43"/>
      <c r="LJJ59" s="43"/>
      <c r="LJK59" s="43"/>
      <c r="LJL59" s="43"/>
      <c r="LJM59" s="43"/>
      <c r="LJN59" s="43"/>
      <c r="LJO59" s="43"/>
      <c r="LJP59" s="43"/>
      <c r="LJQ59" s="43"/>
      <c r="LJR59" s="43"/>
      <c r="LJS59" s="43"/>
      <c r="LJT59" s="43"/>
      <c r="LJU59" s="43"/>
      <c r="LJV59" s="43"/>
      <c r="LJW59" s="43"/>
      <c r="LJX59" s="43"/>
      <c r="LJY59" s="43"/>
      <c r="LJZ59" s="43"/>
      <c r="LKA59" s="43"/>
      <c r="LKB59" s="43"/>
      <c r="LKC59" s="43"/>
      <c r="LKD59" s="43"/>
      <c r="LKE59" s="43"/>
      <c r="LKF59" s="43"/>
      <c r="LKG59" s="43"/>
      <c r="LKH59" s="43"/>
      <c r="LKI59" s="43"/>
      <c r="LKJ59" s="43"/>
      <c r="LKK59" s="43"/>
      <c r="LKL59" s="43"/>
      <c r="LKM59" s="43"/>
      <c r="LKN59" s="43"/>
      <c r="LKO59" s="43"/>
      <c r="LKP59" s="43"/>
      <c r="LKQ59" s="43"/>
      <c r="LKR59" s="43"/>
      <c r="LKS59" s="43"/>
      <c r="LKT59" s="43"/>
      <c r="LKU59" s="43"/>
      <c r="LKV59" s="43"/>
      <c r="LKW59" s="43"/>
      <c r="LKX59" s="43"/>
      <c r="LKY59" s="43"/>
      <c r="LKZ59" s="43"/>
      <c r="LLA59" s="43"/>
      <c r="LLB59" s="43"/>
      <c r="LLC59" s="43"/>
      <c r="LLD59" s="43"/>
      <c r="LLE59" s="43"/>
      <c r="LLF59" s="43"/>
      <c r="LLG59" s="43"/>
      <c r="LLH59" s="43"/>
      <c r="LLI59" s="43"/>
      <c r="LLJ59" s="43"/>
      <c r="LLK59" s="43"/>
      <c r="LLL59" s="43"/>
      <c r="LLM59" s="43"/>
      <c r="LLN59" s="43"/>
      <c r="LLO59" s="43"/>
      <c r="LLP59" s="43"/>
      <c r="LLQ59" s="43"/>
      <c r="LLR59" s="43"/>
      <c r="LLS59" s="43"/>
      <c r="LLT59" s="43"/>
      <c r="LLU59" s="43"/>
      <c r="LLV59" s="43"/>
      <c r="LLW59" s="43"/>
      <c r="LLX59" s="43"/>
      <c r="LLY59" s="43"/>
      <c r="LLZ59" s="43"/>
      <c r="LMA59" s="43"/>
      <c r="LMB59" s="43"/>
      <c r="LMC59" s="43"/>
      <c r="LMD59" s="43"/>
      <c r="LME59" s="43"/>
      <c r="LMF59" s="43"/>
      <c r="LMG59" s="43"/>
      <c r="LMH59" s="43"/>
      <c r="LMI59" s="43"/>
      <c r="LMJ59" s="43"/>
      <c r="LMK59" s="43"/>
      <c r="LML59" s="43"/>
      <c r="LMM59" s="43"/>
      <c r="LMN59" s="43"/>
      <c r="LMO59" s="43"/>
      <c r="LMP59" s="43"/>
      <c r="LMQ59" s="43"/>
      <c r="LMR59" s="43"/>
      <c r="LMS59" s="43"/>
      <c r="LMT59" s="43"/>
      <c r="LMU59" s="43"/>
      <c r="LMV59" s="43"/>
      <c r="LMW59" s="43"/>
      <c r="LMX59" s="43"/>
      <c r="LMY59" s="43"/>
      <c r="LMZ59" s="43"/>
      <c r="LNA59" s="43"/>
      <c r="LNB59" s="43"/>
      <c r="LNC59" s="43"/>
      <c r="LND59" s="43"/>
      <c r="LNE59" s="43"/>
      <c r="LNF59" s="43"/>
      <c r="LNG59" s="43"/>
      <c r="LNH59" s="43"/>
      <c r="LNI59" s="43"/>
      <c r="LNJ59" s="43"/>
      <c r="LNK59" s="43"/>
      <c r="LNL59" s="43"/>
      <c r="LNM59" s="43"/>
      <c r="LNN59" s="43"/>
      <c r="LNO59" s="43"/>
      <c r="LNP59" s="43"/>
      <c r="LNQ59" s="43"/>
      <c r="LNR59" s="43"/>
      <c r="LNS59" s="43"/>
      <c r="LNT59" s="43"/>
      <c r="LNU59" s="43"/>
      <c r="LNV59" s="43"/>
      <c r="LNW59" s="43"/>
      <c r="LNX59" s="43"/>
      <c r="LNY59" s="43"/>
      <c r="LNZ59" s="43"/>
      <c r="LOA59" s="43"/>
      <c r="LOB59" s="43"/>
      <c r="LOC59" s="43"/>
      <c r="LOD59" s="43"/>
      <c r="LOE59" s="43"/>
      <c r="LOF59" s="43"/>
      <c r="LOG59" s="43"/>
      <c r="LOH59" s="43"/>
      <c r="LOI59" s="43"/>
      <c r="LOJ59" s="43"/>
      <c r="LOK59" s="43"/>
      <c r="LOL59" s="43"/>
      <c r="LOM59" s="43"/>
      <c r="LON59" s="43"/>
      <c r="LOO59" s="43"/>
      <c r="LOP59" s="43"/>
      <c r="LOQ59" s="43"/>
      <c r="LOR59" s="43"/>
      <c r="LOS59" s="43"/>
      <c r="LOT59" s="43"/>
      <c r="LOU59" s="43"/>
      <c r="LOV59" s="43"/>
      <c r="LOW59" s="43"/>
      <c r="LOX59" s="43"/>
      <c r="LOY59" s="43"/>
      <c r="LOZ59" s="43"/>
      <c r="LPA59" s="43"/>
      <c r="LPB59" s="43"/>
      <c r="LPC59" s="43"/>
      <c r="LPD59" s="43"/>
      <c r="LPE59" s="43"/>
      <c r="LPF59" s="43"/>
      <c r="LPG59" s="43"/>
      <c r="LPH59" s="43"/>
      <c r="LPI59" s="43"/>
      <c r="LPJ59" s="43"/>
      <c r="LPK59" s="43"/>
      <c r="LPL59" s="43"/>
      <c r="LPM59" s="43"/>
      <c r="LPN59" s="43"/>
      <c r="LPO59" s="43"/>
      <c r="LPP59" s="43"/>
      <c r="LPQ59" s="43"/>
      <c r="LPR59" s="43"/>
      <c r="LPS59" s="43"/>
      <c r="LPT59" s="43"/>
      <c r="LPU59" s="43"/>
      <c r="LPV59" s="43"/>
      <c r="LPW59" s="43"/>
      <c r="LPX59" s="43"/>
      <c r="LPY59" s="43"/>
      <c r="LPZ59" s="43"/>
      <c r="LQA59" s="43"/>
      <c r="LQB59" s="43"/>
      <c r="LQC59" s="43"/>
      <c r="LQD59" s="43"/>
      <c r="LQE59" s="43"/>
      <c r="LQF59" s="43"/>
      <c r="LQG59" s="43"/>
      <c r="LQH59" s="43"/>
      <c r="LQI59" s="43"/>
      <c r="LQJ59" s="43"/>
      <c r="LQK59" s="43"/>
      <c r="LQL59" s="43"/>
      <c r="LQM59" s="43"/>
      <c r="LQN59" s="43"/>
      <c r="LQO59" s="43"/>
      <c r="LQP59" s="43"/>
      <c r="LQQ59" s="43"/>
      <c r="LQR59" s="43"/>
      <c r="LQS59" s="43"/>
      <c r="LQT59" s="43"/>
      <c r="LQU59" s="43"/>
      <c r="LQV59" s="43"/>
      <c r="LQW59" s="43"/>
      <c r="LQX59" s="43"/>
      <c r="LQY59" s="43"/>
      <c r="LQZ59" s="43"/>
      <c r="LRA59" s="43"/>
      <c r="LRB59" s="43"/>
      <c r="LRC59" s="43"/>
      <c r="LRD59" s="43"/>
      <c r="LRE59" s="43"/>
      <c r="LRF59" s="43"/>
      <c r="LRG59" s="43"/>
      <c r="LRH59" s="43"/>
      <c r="LRI59" s="43"/>
      <c r="LRJ59" s="43"/>
      <c r="LRK59" s="43"/>
      <c r="LRL59" s="43"/>
      <c r="LRM59" s="43"/>
      <c r="LRN59" s="43"/>
      <c r="LRO59" s="43"/>
      <c r="LRP59" s="43"/>
      <c r="LRQ59" s="43"/>
      <c r="LRR59" s="43"/>
      <c r="LRS59" s="43"/>
      <c r="LRT59" s="43"/>
      <c r="LRU59" s="43"/>
      <c r="LRV59" s="43"/>
      <c r="LRW59" s="43"/>
      <c r="LRX59" s="43"/>
      <c r="LRY59" s="43"/>
      <c r="LRZ59" s="43"/>
      <c r="LSA59" s="43"/>
      <c r="LSB59" s="43"/>
      <c r="LSC59" s="43"/>
      <c r="LSD59" s="43"/>
      <c r="LSE59" s="43"/>
      <c r="LSF59" s="43"/>
      <c r="LSG59" s="43"/>
      <c r="LSH59" s="43"/>
      <c r="LSI59" s="43"/>
      <c r="LSJ59" s="43"/>
      <c r="LSK59" s="43"/>
      <c r="LSL59" s="43"/>
      <c r="LSM59" s="43"/>
      <c r="LSN59" s="43"/>
      <c r="LSO59" s="43"/>
      <c r="LSP59" s="43"/>
      <c r="LSQ59" s="43"/>
      <c r="LSR59" s="43"/>
      <c r="LSS59" s="43"/>
      <c r="LST59" s="43"/>
      <c r="LSU59" s="43"/>
      <c r="LSV59" s="43"/>
      <c r="LSW59" s="43"/>
      <c r="LSX59" s="43"/>
      <c r="LSY59" s="43"/>
      <c r="LSZ59" s="43"/>
      <c r="LTA59" s="43"/>
      <c r="LTB59" s="43"/>
      <c r="LTC59" s="43"/>
      <c r="LTD59" s="43"/>
      <c r="LTE59" s="43"/>
      <c r="LTF59" s="43"/>
      <c r="LTG59" s="43"/>
      <c r="LTH59" s="43"/>
      <c r="LTI59" s="43"/>
      <c r="LTJ59" s="43"/>
      <c r="LTK59" s="43"/>
      <c r="LTL59" s="43"/>
      <c r="LTM59" s="43"/>
      <c r="LTN59" s="43"/>
      <c r="LTO59" s="43"/>
      <c r="LTP59" s="43"/>
      <c r="LTQ59" s="43"/>
      <c r="LTR59" s="43"/>
      <c r="LTS59" s="43"/>
      <c r="LTT59" s="43"/>
      <c r="LTU59" s="43"/>
      <c r="LTV59" s="43"/>
      <c r="LTW59" s="43"/>
      <c r="LTX59" s="43"/>
      <c r="LTY59" s="43"/>
      <c r="LTZ59" s="43"/>
      <c r="LUA59" s="43"/>
      <c r="LUB59" s="43"/>
      <c r="LUC59" s="43"/>
      <c r="LUD59" s="43"/>
      <c r="LUE59" s="43"/>
      <c r="LUF59" s="43"/>
      <c r="LUG59" s="43"/>
      <c r="LUH59" s="43"/>
      <c r="LUI59" s="43"/>
      <c r="LUJ59" s="43"/>
      <c r="LUK59" s="43"/>
      <c r="LUL59" s="43"/>
      <c r="LUM59" s="43"/>
      <c r="LUN59" s="43"/>
      <c r="LUO59" s="43"/>
      <c r="LUP59" s="43"/>
      <c r="LUQ59" s="43"/>
      <c r="LUR59" s="43"/>
      <c r="LUS59" s="43"/>
      <c r="LUT59" s="43"/>
      <c r="LUU59" s="43"/>
      <c r="LUV59" s="43"/>
      <c r="LUW59" s="43"/>
      <c r="LUX59" s="43"/>
      <c r="LUY59" s="43"/>
      <c r="LUZ59" s="43"/>
      <c r="LVA59" s="43"/>
      <c r="LVB59" s="43"/>
      <c r="LVC59" s="43"/>
      <c r="LVD59" s="43"/>
      <c r="LVE59" s="43"/>
      <c r="LVF59" s="43"/>
      <c r="LVG59" s="43"/>
      <c r="LVH59" s="43"/>
      <c r="LVI59" s="43"/>
      <c r="LVJ59" s="43"/>
      <c r="LVK59" s="43"/>
      <c r="LVL59" s="43"/>
      <c r="LVM59" s="43"/>
      <c r="LVN59" s="43"/>
      <c r="LVO59" s="43"/>
      <c r="LVP59" s="43"/>
      <c r="LVQ59" s="43"/>
      <c r="LVR59" s="43"/>
      <c r="LVS59" s="43"/>
      <c r="LVT59" s="43"/>
      <c r="LVU59" s="43"/>
      <c r="LVV59" s="43"/>
      <c r="LVW59" s="43"/>
      <c r="LVX59" s="43"/>
      <c r="LVY59" s="43"/>
      <c r="LVZ59" s="43"/>
      <c r="LWA59" s="43"/>
      <c r="LWB59" s="43"/>
      <c r="LWC59" s="43"/>
      <c r="LWD59" s="43"/>
      <c r="LWE59" s="43"/>
      <c r="LWF59" s="43"/>
      <c r="LWG59" s="43"/>
      <c r="LWH59" s="43"/>
      <c r="LWI59" s="43"/>
      <c r="LWJ59" s="43"/>
      <c r="LWK59" s="43"/>
      <c r="LWL59" s="43"/>
      <c r="LWM59" s="43"/>
      <c r="LWN59" s="43"/>
      <c r="LWO59" s="43"/>
      <c r="LWP59" s="43"/>
      <c r="LWQ59" s="43"/>
      <c r="LWR59" s="43"/>
      <c r="LWS59" s="43"/>
      <c r="LWT59" s="43"/>
      <c r="LWU59" s="43"/>
      <c r="LWV59" s="43"/>
      <c r="LWW59" s="43"/>
      <c r="LWX59" s="43"/>
      <c r="LWY59" s="43"/>
      <c r="LWZ59" s="43"/>
      <c r="LXA59" s="43"/>
      <c r="LXB59" s="43"/>
      <c r="LXC59" s="43"/>
      <c r="LXD59" s="43"/>
      <c r="LXE59" s="43"/>
      <c r="LXF59" s="43"/>
      <c r="LXG59" s="43"/>
      <c r="LXH59" s="43"/>
      <c r="LXI59" s="43"/>
      <c r="LXJ59" s="43"/>
      <c r="LXK59" s="43"/>
      <c r="LXL59" s="43"/>
      <c r="LXM59" s="43"/>
      <c r="LXN59" s="43"/>
      <c r="LXO59" s="43"/>
      <c r="LXP59" s="43"/>
      <c r="LXQ59" s="43"/>
      <c r="LXR59" s="43"/>
      <c r="LXS59" s="43"/>
      <c r="LXT59" s="43"/>
      <c r="LXU59" s="43"/>
      <c r="LXV59" s="43"/>
      <c r="LXW59" s="43"/>
      <c r="LXX59" s="43"/>
      <c r="LXY59" s="43"/>
      <c r="LXZ59" s="43"/>
      <c r="LYA59" s="43"/>
      <c r="LYB59" s="43"/>
      <c r="LYC59" s="43"/>
      <c r="LYD59" s="43"/>
      <c r="LYE59" s="43"/>
      <c r="LYF59" s="43"/>
      <c r="LYG59" s="43"/>
      <c r="LYH59" s="43"/>
      <c r="LYI59" s="43"/>
      <c r="LYJ59" s="43"/>
      <c r="LYK59" s="43"/>
      <c r="LYL59" s="43"/>
      <c r="LYM59" s="43"/>
      <c r="LYN59" s="43"/>
      <c r="LYO59" s="43"/>
      <c r="LYP59" s="43"/>
      <c r="LYQ59" s="43"/>
      <c r="LYR59" s="43"/>
      <c r="LYS59" s="43"/>
      <c r="LYT59" s="43"/>
      <c r="LYU59" s="43"/>
      <c r="LYV59" s="43"/>
      <c r="LYW59" s="43"/>
      <c r="LYX59" s="43"/>
      <c r="LYY59" s="43"/>
      <c r="LYZ59" s="43"/>
      <c r="LZA59" s="43"/>
      <c r="LZB59" s="43"/>
      <c r="LZC59" s="43"/>
      <c r="LZD59" s="43"/>
      <c r="LZE59" s="43"/>
      <c r="LZF59" s="43"/>
      <c r="LZG59" s="43"/>
      <c r="LZH59" s="43"/>
      <c r="LZI59" s="43"/>
      <c r="LZJ59" s="43"/>
      <c r="LZK59" s="43"/>
      <c r="LZL59" s="43"/>
      <c r="LZM59" s="43"/>
      <c r="LZN59" s="43"/>
      <c r="LZO59" s="43"/>
      <c r="LZP59" s="43"/>
      <c r="LZQ59" s="43"/>
      <c r="LZR59" s="43"/>
      <c r="LZS59" s="43"/>
      <c r="LZT59" s="43"/>
      <c r="LZU59" s="43"/>
      <c r="LZV59" s="43"/>
      <c r="LZW59" s="43"/>
      <c r="LZX59" s="43"/>
      <c r="LZY59" s="43"/>
      <c r="LZZ59" s="43"/>
      <c r="MAA59" s="43"/>
      <c r="MAB59" s="43"/>
      <c r="MAC59" s="43"/>
      <c r="MAD59" s="43"/>
      <c r="MAE59" s="43"/>
      <c r="MAF59" s="43"/>
      <c r="MAG59" s="43"/>
      <c r="MAH59" s="43"/>
      <c r="MAI59" s="43"/>
      <c r="MAJ59" s="43"/>
      <c r="MAK59" s="43"/>
      <c r="MAL59" s="43"/>
      <c r="MAM59" s="43"/>
      <c r="MAN59" s="43"/>
      <c r="MAO59" s="43"/>
      <c r="MAP59" s="43"/>
      <c r="MAQ59" s="43"/>
      <c r="MAR59" s="43"/>
      <c r="MAS59" s="43"/>
      <c r="MAT59" s="43"/>
      <c r="MAU59" s="43"/>
      <c r="MAV59" s="43"/>
      <c r="MAW59" s="43"/>
      <c r="MAX59" s="43"/>
      <c r="MAY59" s="43"/>
      <c r="MAZ59" s="43"/>
      <c r="MBA59" s="43"/>
      <c r="MBB59" s="43"/>
      <c r="MBC59" s="43"/>
      <c r="MBD59" s="43"/>
      <c r="MBE59" s="43"/>
      <c r="MBF59" s="43"/>
      <c r="MBG59" s="43"/>
      <c r="MBH59" s="43"/>
      <c r="MBI59" s="43"/>
      <c r="MBJ59" s="43"/>
      <c r="MBK59" s="43"/>
      <c r="MBL59" s="43"/>
      <c r="MBM59" s="43"/>
      <c r="MBN59" s="43"/>
      <c r="MBO59" s="43"/>
      <c r="MBP59" s="43"/>
      <c r="MBQ59" s="43"/>
      <c r="MBR59" s="43"/>
      <c r="MBS59" s="43"/>
      <c r="MBT59" s="43"/>
      <c r="MBU59" s="43"/>
      <c r="MBV59" s="43"/>
      <c r="MBW59" s="43"/>
      <c r="MBX59" s="43"/>
      <c r="MBY59" s="43"/>
      <c r="MBZ59" s="43"/>
      <c r="MCA59" s="43"/>
      <c r="MCB59" s="43"/>
      <c r="MCC59" s="43"/>
      <c r="MCD59" s="43"/>
      <c r="MCE59" s="43"/>
      <c r="MCF59" s="43"/>
      <c r="MCG59" s="43"/>
      <c r="MCH59" s="43"/>
      <c r="MCI59" s="43"/>
      <c r="MCJ59" s="43"/>
      <c r="MCK59" s="43"/>
      <c r="MCL59" s="43"/>
      <c r="MCM59" s="43"/>
      <c r="MCN59" s="43"/>
      <c r="MCO59" s="43"/>
      <c r="MCP59" s="43"/>
      <c r="MCQ59" s="43"/>
      <c r="MCR59" s="43"/>
      <c r="MCS59" s="43"/>
      <c r="MCT59" s="43"/>
      <c r="MCU59" s="43"/>
      <c r="MCV59" s="43"/>
      <c r="MCW59" s="43"/>
      <c r="MCX59" s="43"/>
      <c r="MCY59" s="43"/>
      <c r="MCZ59" s="43"/>
      <c r="MDA59" s="43"/>
      <c r="MDB59" s="43"/>
      <c r="MDC59" s="43"/>
      <c r="MDD59" s="43"/>
      <c r="MDE59" s="43"/>
      <c r="MDF59" s="43"/>
      <c r="MDG59" s="43"/>
      <c r="MDH59" s="43"/>
      <c r="MDI59" s="43"/>
      <c r="MDJ59" s="43"/>
      <c r="MDK59" s="43"/>
      <c r="MDL59" s="43"/>
      <c r="MDM59" s="43"/>
      <c r="MDN59" s="43"/>
      <c r="MDO59" s="43"/>
      <c r="MDP59" s="43"/>
      <c r="MDQ59" s="43"/>
      <c r="MDR59" s="43"/>
      <c r="MDS59" s="43"/>
      <c r="MDT59" s="43"/>
      <c r="MDU59" s="43"/>
      <c r="MDV59" s="43"/>
      <c r="MDW59" s="43"/>
      <c r="MDX59" s="43"/>
      <c r="MDY59" s="43"/>
      <c r="MDZ59" s="43"/>
      <c r="MEA59" s="43"/>
      <c r="MEB59" s="43"/>
      <c r="MEC59" s="43"/>
      <c r="MED59" s="43"/>
      <c r="MEE59" s="43"/>
      <c r="MEF59" s="43"/>
      <c r="MEG59" s="43"/>
      <c r="MEH59" s="43"/>
      <c r="MEI59" s="43"/>
      <c r="MEJ59" s="43"/>
      <c r="MEK59" s="43"/>
      <c r="MEL59" s="43"/>
      <c r="MEM59" s="43"/>
      <c r="MEN59" s="43"/>
      <c r="MEO59" s="43"/>
      <c r="MEP59" s="43"/>
      <c r="MEQ59" s="43"/>
      <c r="MER59" s="43"/>
      <c r="MES59" s="43"/>
      <c r="MET59" s="43"/>
      <c r="MEU59" s="43"/>
      <c r="MEV59" s="43"/>
      <c r="MEW59" s="43"/>
      <c r="MEX59" s="43"/>
      <c r="MEY59" s="43"/>
      <c r="MEZ59" s="43"/>
      <c r="MFA59" s="43"/>
      <c r="MFB59" s="43"/>
      <c r="MFC59" s="43"/>
      <c r="MFD59" s="43"/>
      <c r="MFE59" s="43"/>
      <c r="MFF59" s="43"/>
      <c r="MFG59" s="43"/>
      <c r="MFH59" s="43"/>
      <c r="MFI59" s="43"/>
      <c r="MFJ59" s="43"/>
      <c r="MFK59" s="43"/>
      <c r="MFL59" s="43"/>
      <c r="MFM59" s="43"/>
      <c r="MFN59" s="43"/>
      <c r="MFO59" s="43"/>
      <c r="MFP59" s="43"/>
      <c r="MFQ59" s="43"/>
      <c r="MFR59" s="43"/>
      <c r="MFS59" s="43"/>
      <c r="MFT59" s="43"/>
      <c r="MFU59" s="43"/>
      <c r="MFV59" s="43"/>
      <c r="MFW59" s="43"/>
      <c r="MFX59" s="43"/>
      <c r="MFY59" s="43"/>
      <c r="MFZ59" s="43"/>
      <c r="MGA59" s="43"/>
      <c r="MGB59" s="43"/>
      <c r="MGC59" s="43"/>
      <c r="MGD59" s="43"/>
      <c r="MGE59" s="43"/>
      <c r="MGF59" s="43"/>
      <c r="MGG59" s="43"/>
      <c r="MGH59" s="43"/>
      <c r="MGI59" s="43"/>
      <c r="MGJ59" s="43"/>
      <c r="MGK59" s="43"/>
      <c r="MGL59" s="43"/>
      <c r="MGM59" s="43"/>
      <c r="MGN59" s="43"/>
      <c r="MGO59" s="43"/>
      <c r="MGP59" s="43"/>
      <c r="MGQ59" s="43"/>
      <c r="MGR59" s="43"/>
      <c r="MGS59" s="43"/>
      <c r="MGT59" s="43"/>
      <c r="MGU59" s="43"/>
      <c r="MGV59" s="43"/>
      <c r="MGW59" s="43"/>
      <c r="MGX59" s="43"/>
      <c r="MGY59" s="43"/>
      <c r="MGZ59" s="43"/>
      <c r="MHA59" s="43"/>
      <c r="MHB59" s="43"/>
      <c r="MHC59" s="43"/>
      <c r="MHD59" s="43"/>
      <c r="MHE59" s="43"/>
      <c r="MHF59" s="43"/>
      <c r="MHG59" s="43"/>
      <c r="MHH59" s="43"/>
      <c r="MHI59" s="43"/>
      <c r="MHJ59" s="43"/>
      <c r="MHK59" s="43"/>
      <c r="MHL59" s="43"/>
      <c r="MHM59" s="43"/>
      <c r="MHN59" s="43"/>
      <c r="MHO59" s="43"/>
      <c r="MHP59" s="43"/>
      <c r="MHQ59" s="43"/>
      <c r="MHR59" s="43"/>
      <c r="MHS59" s="43"/>
      <c r="MHT59" s="43"/>
      <c r="MHU59" s="43"/>
      <c r="MHV59" s="43"/>
      <c r="MHW59" s="43"/>
      <c r="MHX59" s="43"/>
      <c r="MHY59" s="43"/>
      <c r="MHZ59" s="43"/>
      <c r="MIA59" s="43"/>
      <c r="MIB59" s="43"/>
      <c r="MIC59" s="43"/>
      <c r="MID59" s="43"/>
      <c r="MIE59" s="43"/>
      <c r="MIF59" s="43"/>
      <c r="MIG59" s="43"/>
      <c r="MIH59" s="43"/>
      <c r="MII59" s="43"/>
      <c r="MIJ59" s="43"/>
      <c r="MIK59" s="43"/>
      <c r="MIL59" s="43"/>
      <c r="MIM59" s="43"/>
      <c r="MIN59" s="43"/>
      <c r="MIO59" s="43"/>
      <c r="MIP59" s="43"/>
      <c r="MIQ59" s="43"/>
      <c r="MIR59" s="43"/>
      <c r="MIS59" s="43"/>
      <c r="MIT59" s="43"/>
      <c r="MIU59" s="43"/>
      <c r="MIV59" s="43"/>
      <c r="MIW59" s="43"/>
      <c r="MIX59" s="43"/>
      <c r="MIY59" s="43"/>
      <c r="MIZ59" s="43"/>
      <c r="MJA59" s="43"/>
      <c r="MJB59" s="43"/>
      <c r="MJC59" s="43"/>
      <c r="MJD59" s="43"/>
      <c r="MJE59" s="43"/>
      <c r="MJF59" s="43"/>
      <c r="MJG59" s="43"/>
      <c r="MJH59" s="43"/>
      <c r="MJI59" s="43"/>
      <c r="MJJ59" s="43"/>
      <c r="MJK59" s="43"/>
      <c r="MJL59" s="43"/>
      <c r="MJM59" s="43"/>
      <c r="MJN59" s="43"/>
      <c r="MJO59" s="43"/>
      <c r="MJP59" s="43"/>
      <c r="MJQ59" s="43"/>
      <c r="MJR59" s="43"/>
      <c r="MJS59" s="43"/>
      <c r="MJT59" s="43"/>
      <c r="MJU59" s="43"/>
      <c r="MJV59" s="43"/>
      <c r="MJW59" s="43"/>
      <c r="MJX59" s="43"/>
      <c r="MJY59" s="43"/>
      <c r="MJZ59" s="43"/>
      <c r="MKA59" s="43"/>
      <c r="MKB59" s="43"/>
      <c r="MKC59" s="43"/>
      <c r="MKD59" s="43"/>
      <c r="MKE59" s="43"/>
      <c r="MKF59" s="43"/>
      <c r="MKG59" s="43"/>
      <c r="MKH59" s="43"/>
      <c r="MKI59" s="43"/>
      <c r="MKJ59" s="43"/>
      <c r="MKK59" s="43"/>
      <c r="MKL59" s="43"/>
      <c r="MKM59" s="43"/>
      <c r="MKN59" s="43"/>
      <c r="MKO59" s="43"/>
      <c r="MKP59" s="43"/>
      <c r="MKQ59" s="43"/>
      <c r="MKR59" s="43"/>
      <c r="MKS59" s="43"/>
      <c r="MKT59" s="43"/>
      <c r="MKU59" s="43"/>
      <c r="MKV59" s="43"/>
      <c r="MKW59" s="43"/>
      <c r="MKX59" s="43"/>
      <c r="MKY59" s="43"/>
      <c r="MKZ59" s="43"/>
      <c r="MLA59" s="43"/>
      <c r="MLB59" s="43"/>
      <c r="MLC59" s="43"/>
      <c r="MLD59" s="43"/>
      <c r="MLE59" s="43"/>
      <c r="MLF59" s="43"/>
      <c r="MLG59" s="43"/>
      <c r="MLH59" s="43"/>
      <c r="MLI59" s="43"/>
      <c r="MLJ59" s="43"/>
      <c r="MLK59" s="43"/>
      <c r="MLL59" s="43"/>
      <c r="MLM59" s="43"/>
      <c r="MLN59" s="43"/>
      <c r="MLO59" s="43"/>
      <c r="MLP59" s="43"/>
      <c r="MLQ59" s="43"/>
      <c r="MLR59" s="43"/>
      <c r="MLS59" s="43"/>
      <c r="MLT59" s="43"/>
      <c r="MLU59" s="43"/>
      <c r="MLV59" s="43"/>
      <c r="MLW59" s="43"/>
      <c r="MLX59" s="43"/>
      <c r="MLY59" s="43"/>
      <c r="MLZ59" s="43"/>
      <c r="MMA59" s="43"/>
      <c r="MMB59" s="43"/>
      <c r="MMC59" s="43"/>
      <c r="MMD59" s="43"/>
      <c r="MME59" s="43"/>
      <c r="MMF59" s="43"/>
      <c r="MMG59" s="43"/>
      <c r="MMH59" s="43"/>
      <c r="MMI59" s="43"/>
      <c r="MMJ59" s="43"/>
      <c r="MMK59" s="43"/>
      <c r="MML59" s="43"/>
      <c r="MMM59" s="43"/>
      <c r="MMN59" s="43"/>
      <c r="MMO59" s="43"/>
      <c r="MMP59" s="43"/>
      <c r="MMQ59" s="43"/>
      <c r="MMR59" s="43"/>
      <c r="MMS59" s="43"/>
      <c r="MMT59" s="43"/>
      <c r="MMU59" s="43"/>
      <c r="MMV59" s="43"/>
      <c r="MMW59" s="43"/>
      <c r="MMX59" s="43"/>
      <c r="MMY59" s="43"/>
      <c r="MMZ59" s="43"/>
      <c r="MNA59" s="43"/>
      <c r="MNB59" s="43"/>
      <c r="MNC59" s="43"/>
      <c r="MND59" s="43"/>
      <c r="MNE59" s="43"/>
      <c r="MNF59" s="43"/>
      <c r="MNG59" s="43"/>
      <c r="MNH59" s="43"/>
      <c r="MNI59" s="43"/>
      <c r="MNJ59" s="43"/>
      <c r="MNK59" s="43"/>
      <c r="MNL59" s="43"/>
      <c r="MNM59" s="43"/>
      <c r="MNN59" s="43"/>
      <c r="MNO59" s="43"/>
      <c r="MNP59" s="43"/>
      <c r="MNQ59" s="43"/>
      <c r="MNR59" s="43"/>
      <c r="MNS59" s="43"/>
      <c r="MNT59" s="43"/>
      <c r="MNU59" s="43"/>
      <c r="MNV59" s="43"/>
      <c r="MNW59" s="43"/>
      <c r="MNX59" s="43"/>
      <c r="MNY59" s="43"/>
      <c r="MNZ59" s="43"/>
      <c r="MOA59" s="43"/>
      <c r="MOB59" s="43"/>
      <c r="MOC59" s="43"/>
      <c r="MOD59" s="43"/>
      <c r="MOE59" s="43"/>
      <c r="MOF59" s="43"/>
      <c r="MOG59" s="43"/>
      <c r="MOH59" s="43"/>
      <c r="MOI59" s="43"/>
      <c r="MOJ59" s="43"/>
      <c r="MOK59" s="43"/>
      <c r="MOL59" s="43"/>
      <c r="MOM59" s="43"/>
      <c r="MON59" s="43"/>
      <c r="MOO59" s="43"/>
      <c r="MOP59" s="43"/>
      <c r="MOQ59" s="43"/>
      <c r="MOR59" s="43"/>
      <c r="MOS59" s="43"/>
      <c r="MOT59" s="43"/>
      <c r="MOU59" s="43"/>
      <c r="MOV59" s="43"/>
      <c r="MOW59" s="43"/>
      <c r="MOX59" s="43"/>
      <c r="MOY59" s="43"/>
      <c r="MOZ59" s="43"/>
      <c r="MPA59" s="43"/>
      <c r="MPB59" s="43"/>
      <c r="MPC59" s="43"/>
      <c r="MPD59" s="43"/>
      <c r="MPE59" s="43"/>
      <c r="MPF59" s="43"/>
      <c r="MPG59" s="43"/>
      <c r="MPH59" s="43"/>
      <c r="MPI59" s="43"/>
      <c r="MPJ59" s="43"/>
      <c r="MPK59" s="43"/>
      <c r="MPL59" s="43"/>
      <c r="MPM59" s="43"/>
      <c r="MPN59" s="43"/>
      <c r="MPO59" s="43"/>
      <c r="MPP59" s="43"/>
      <c r="MPQ59" s="43"/>
      <c r="MPR59" s="43"/>
      <c r="MPS59" s="43"/>
      <c r="MPT59" s="43"/>
      <c r="MPU59" s="43"/>
      <c r="MPV59" s="43"/>
      <c r="MPW59" s="43"/>
      <c r="MPX59" s="43"/>
      <c r="MPY59" s="43"/>
      <c r="MPZ59" s="43"/>
      <c r="MQA59" s="43"/>
      <c r="MQB59" s="43"/>
      <c r="MQC59" s="43"/>
      <c r="MQD59" s="43"/>
      <c r="MQE59" s="43"/>
      <c r="MQF59" s="43"/>
      <c r="MQG59" s="43"/>
      <c r="MQH59" s="43"/>
      <c r="MQI59" s="43"/>
      <c r="MQJ59" s="43"/>
      <c r="MQK59" s="43"/>
      <c r="MQL59" s="43"/>
      <c r="MQM59" s="43"/>
      <c r="MQN59" s="43"/>
      <c r="MQO59" s="43"/>
      <c r="MQP59" s="43"/>
      <c r="MQQ59" s="43"/>
      <c r="MQR59" s="43"/>
      <c r="MQS59" s="43"/>
      <c r="MQT59" s="43"/>
      <c r="MQU59" s="43"/>
      <c r="MQV59" s="43"/>
      <c r="MQW59" s="43"/>
      <c r="MQX59" s="43"/>
      <c r="MQY59" s="43"/>
      <c r="MQZ59" s="43"/>
      <c r="MRA59" s="43"/>
      <c r="MRB59" s="43"/>
      <c r="MRC59" s="43"/>
      <c r="MRD59" s="43"/>
      <c r="MRE59" s="43"/>
      <c r="MRF59" s="43"/>
      <c r="MRG59" s="43"/>
      <c r="MRH59" s="43"/>
      <c r="MRI59" s="43"/>
      <c r="MRJ59" s="43"/>
      <c r="MRK59" s="43"/>
      <c r="MRL59" s="43"/>
      <c r="MRM59" s="43"/>
      <c r="MRN59" s="43"/>
      <c r="MRO59" s="43"/>
      <c r="MRP59" s="43"/>
      <c r="MRQ59" s="43"/>
      <c r="MRR59" s="43"/>
      <c r="MRS59" s="43"/>
      <c r="MRT59" s="43"/>
      <c r="MRU59" s="43"/>
      <c r="MRV59" s="43"/>
      <c r="MRW59" s="43"/>
      <c r="MRX59" s="43"/>
      <c r="MRY59" s="43"/>
      <c r="MRZ59" s="43"/>
      <c r="MSA59" s="43"/>
      <c r="MSB59" s="43"/>
      <c r="MSC59" s="43"/>
      <c r="MSD59" s="43"/>
      <c r="MSE59" s="43"/>
      <c r="MSF59" s="43"/>
      <c r="MSG59" s="43"/>
      <c r="MSH59" s="43"/>
      <c r="MSI59" s="43"/>
      <c r="MSJ59" s="43"/>
      <c r="MSK59" s="43"/>
      <c r="MSL59" s="43"/>
      <c r="MSM59" s="43"/>
      <c r="MSN59" s="43"/>
      <c r="MSO59" s="43"/>
      <c r="MSP59" s="43"/>
      <c r="MSQ59" s="43"/>
      <c r="MSR59" s="43"/>
      <c r="MSS59" s="43"/>
      <c r="MST59" s="43"/>
      <c r="MSU59" s="43"/>
      <c r="MSV59" s="43"/>
      <c r="MSW59" s="43"/>
      <c r="MSX59" s="43"/>
      <c r="MSY59" s="43"/>
      <c r="MSZ59" s="43"/>
      <c r="MTA59" s="43"/>
      <c r="MTB59" s="43"/>
      <c r="MTC59" s="43"/>
      <c r="MTD59" s="43"/>
      <c r="MTE59" s="43"/>
      <c r="MTF59" s="43"/>
      <c r="MTG59" s="43"/>
      <c r="MTH59" s="43"/>
      <c r="MTI59" s="43"/>
      <c r="MTJ59" s="43"/>
      <c r="MTK59" s="43"/>
      <c r="MTL59" s="43"/>
      <c r="MTM59" s="43"/>
      <c r="MTN59" s="43"/>
      <c r="MTO59" s="43"/>
      <c r="MTP59" s="43"/>
      <c r="MTQ59" s="43"/>
      <c r="MTR59" s="43"/>
      <c r="MTS59" s="43"/>
      <c r="MTT59" s="43"/>
      <c r="MTU59" s="43"/>
      <c r="MTV59" s="43"/>
      <c r="MTW59" s="43"/>
      <c r="MTX59" s="43"/>
      <c r="MTY59" s="43"/>
      <c r="MTZ59" s="43"/>
      <c r="MUA59" s="43"/>
      <c r="MUB59" s="43"/>
      <c r="MUC59" s="43"/>
      <c r="MUD59" s="43"/>
      <c r="MUE59" s="43"/>
      <c r="MUF59" s="43"/>
      <c r="MUG59" s="43"/>
      <c r="MUH59" s="43"/>
      <c r="MUI59" s="43"/>
      <c r="MUJ59" s="43"/>
      <c r="MUK59" s="43"/>
      <c r="MUL59" s="43"/>
      <c r="MUM59" s="43"/>
      <c r="MUN59" s="43"/>
      <c r="MUO59" s="43"/>
      <c r="MUP59" s="43"/>
      <c r="MUQ59" s="43"/>
      <c r="MUR59" s="43"/>
      <c r="MUS59" s="43"/>
      <c r="MUT59" s="43"/>
      <c r="MUU59" s="43"/>
      <c r="MUV59" s="43"/>
      <c r="MUW59" s="43"/>
      <c r="MUX59" s="43"/>
      <c r="MUY59" s="43"/>
      <c r="MUZ59" s="43"/>
      <c r="MVA59" s="43"/>
      <c r="MVB59" s="43"/>
      <c r="MVC59" s="43"/>
      <c r="MVD59" s="43"/>
      <c r="MVE59" s="43"/>
      <c r="MVF59" s="43"/>
      <c r="MVG59" s="43"/>
      <c r="MVH59" s="43"/>
      <c r="MVI59" s="43"/>
      <c r="MVJ59" s="43"/>
      <c r="MVK59" s="43"/>
      <c r="MVL59" s="43"/>
      <c r="MVM59" s="43"/>
      <c r="MVN59" s="43"/>
      <c r="MVO59" s="43"/>
      <c r="MVP59" s="43"/>
      <c r="MVQ59" s="43"/>
      <c r="MVR59" s="43"/>
      <c r="MVS59" s="43"/>
      <c r="MVT59" s="43"/>
      <c r="MVU59" s="43"/>
      <c r="MVV59" s="43"/>
      <c r="MVW59" s="43"/>
      <c r="MVX59" s="43"/>
      <c r="MVY59" s="43"/>
      <c r="MVZ59" s="43"/>
      <c r="MWA59" s="43"/>
      <c r="MWB59" s="43"/>
      <c r="MWC59" s="43"/>
      <c r="MWD59" s="43"/>
      <c r="MWE59" s="43"/>
      <c r="MWF59" s="43"/>
      <c r="MWG59" s="43"/>
      <c r="MWH59" s="43"/>
      <c r="MWI59" s="43"/>
      <c r="MWJ59" s="43"/>
      <c r="MWK59" s="43"/>
      <c r="MWL59" s="43"/>
      <c r="MWM59" s="43"/>
      <c r="MWN59" s="43"/>
      <c r="MWO59" s="43"/>
      <c r="MWP59" s="43"/>
      <c r="MWQ59" s="43"/>
      <c r="MWR59" s="43"/>
      <c r="MWS59" s="43"/>
      <c r="MWT59" s="43"/>
      <c r="MWU59" s="43"/>
      <c r="MWV59" s="43"/>
      <c r="MWW59" s="43"/>
      <c r="MWX59" s="43"/>
      <c r="MWY59" s="43"/>
      <c r="MWZ59" s="43"/>
      <c r="MXA59" s="43"/>
      <c r="MXB59" s="43"/>
      <c r="MXC59" s="43"/>
      <c r="MXD59" s="43"/>
      <c r="MXE59" s="43"/>
      <c r="MXF59" s="43"/>
      <c r="MXG59" s="43"/>
      <c r="MXH59" s="43"/>
      <c r="MXI59" s="43"/>
      <c r="MXJ59" s="43"/>
      <c r="MXK59" s="43"/>
      <c r="MXL59" s="43"/>
      <c r="MXM59" s="43"/>
      <c r="MXN59" s="43"/>
      <c r="MXO59" s="43"/>
      <c r="MXP59" s="43"/>
      <c r="MXQ59" s="43"/>
      <c r="MXR59" s="43"/>
      <c r="MXS59" s="43"/>
      <c r="MXT59" s="43"/>
      <c r="MXU59" s="43"/>
      <c r="MXV59" s="43"/>
      <c r="MXW59" s="43"/>
      <c r="MXX59" s="43"/>
      <c r="MXY59" s="43"/>
      <c r="MXZ59" s="43"/>
      <c r="MYA59" s="43"/>
      <c r="MYB59" s="43"/>
      <c r="MYC59" s="43"/>
      <c r="MYD59" s="43"/>
      <c r="MYE59" s="43"/>
      <c r="MYF59" s="43"/>
      <c r="MYG59" s="43"/>
      <c r="MYH59" s="43"/>
      <c r="MYI59" s="43"/>
      <c r="MYJ59" s="43"/>
      <c r="MYK59" s="43"/>
      <c r="MYL59" s="43"/>
      <c r="MYM59" s="43"/>
      <c r="MYN59" s="43"/>
      <c r="MYO59" s="43"/>
      <c r="MYP59" s="43"/>
      <c r="MYQ59" s="43"/>
      <c r="MYR59" s="43"/>
      <c r="MYS59" s="43"/>
      <c r="MYT59" s="43"/>
      <c r="MYU59" s="43"/>
      <c r="MYV59" s="43"/>
      <c r="MYW59" s="43"/>
      <c r="MYX59" s="43"/>
      <c r="MYY59" s="43"/>
      <c r="MYZ59" s="43"/>
      <c r="MZA59" s="43"/>
      <c r="MZB59" s="43"/>
      <c r="MZC59" s="43"/>
      <c r="MZD59" s="43"/>
      <c r="MZE59" s="43"/>
      <c r="MZF59" s="43"/>
      <c r="MZG59" s="43"/>
      <c r="MZH59" s="43"/>
      <c r="MZI59" s="43"/>
      <c r="MZJ59" s="43"/>
      <c r="MZK59" s="43"/>
      <c r="MZL59" s="43"/>
      <c r="MZM59" s="43"/>
      <c r="MZN59" s="43"/>
      <c r="MZO59" s="43"/>
      <c r="MZP59" s="43"/>
      <c r="MZQ59" s="43"/>
      <c r="MZR59" s="43"/>
      <c r="MZS59" s="43"/>
      <c r="MZT59" s="43"/>
      <c r="MZU59" s="43"/>
      <c r="MZV59" s="43"/>
      <c r="MZW59" s="43"/>
      <c r="MZX59" s="43"/>
      <c r="MZY59" s="43"/>
      <c r="MZZ59" s="43"/>
      <c r="NAA59" s="43"/>
      <c r="NAB59" s="43"/>
      <c r="NAC59" s="43"/>
      <c r="NAD59" s="43"/>
      <c r="NAE59" s="43"/>
      <c r="NAF59" s="43"/>
      <c r="NAG59" s="43"/>
      <c r="NAH59" s="43"/>
      <c r="NAI59" s="43"/>
      <c r="NAJ59" s="43"/>
      <c r="NAK59" s="43"/>
      <c r="NAL59" s="43"/>
      <c r="NAM59" s="43"/>
      <c r="NAN59" s="43"/>
      <c r="NAO59" s="43"/>
      <c r="NAP59" s="43"/>
      <c r="NAQ59" s="43"/>
      <c r="NAR59" s="43"/>
      <c r="NAS59" s="43"/>
      <c r="NAT59" s="43"/>
      <c r="NAU59" s="43"/>
      <c r="NAV59" s="43"/>
      <c r="NAW59" s="43"/>
      <c r="NAX59" s="43"/>
      <c r="NAY59" s="43"/>
      <c r="NAZ59" s="43"/>
      <c r="NBA59" s="43"/>
      <c r="NBB59" s="43"/>
      <c r="NBC59" s="43"/>
      <c r="NBD59" s="43"/>
      <c r="NBE59" s="43"/>
      <c r="NBF59" s="43"/>
      <c r="NBG59" s="43"/>
      <c r="NBH59" s="43"/>
      <c r="NBI59" s="43"/>
      <c r="NBJ59" s="43"/>
      <c r="NBK59" s="43"/>
      <c r="NBL59" s="43"/>
      <c r="NBM59" s="43"/>
      <c r="NBN59" s="43"/>
      <c r="NBO59" s="43"/>
      <c r="NBP59" s="43"/>
      <c r="NBQ59" s="43"/>
      <c r="NBR59" s="43"/>
      <c r="NBS59" s="43"/>
      <c r="NBT59" s="43"/>
      <c r="NBU59" s="43"/>
      <c r="NBV59" s="43"/>
      <c r="NBW59" s="43"/>
      <c r="NBX59" s="43"/>
      <c r="NBY59" s="43"/>
      <c r="NBZ59" s="43"/>
      <c r="NCA59" s="43"/>
      <c r="NCB59" s="43"/>
      <c r="NCC59" s="43"/>
      <c r="NCD59" s="43"/>
      <c r="NCE59" s="43"/>
      <c r="NCF59" s="43"/>
      <c r="NCG59" s="43"/>
      <c r="NCH59" s="43"/>
      <c r="NCI59" s="43"/>
      <c r="NCJ59" s="43"/>
      <c r="NCK59" s="43"/>
      <c r="NCL59" s="43"/>
      <c r="NCM59" s="43"/>
      <c r="NCN59" s="43"/>
      <c r="NCO59" s="43"/>
      <c r="NCP59" s="43"/>
      <c r="NCQ59" s="43"/>
      <c r="NCR59" s="43"/>
      <c r="NCS59" s="43"/>
      <c r="NCT59" s="43"/>
      <c r="NCU59" s="43"/>
      <c r="NCV59" s="43"/>
      <c r="NCW59" s="43"/>
      <c r="NCX59" s="43"/>
      <c r="NCY59" s="43"/>
      <c r="NCZ59" s="43"/>
      <c r="NDA59" s="43"/>
      <c r="NDB59" s="43"/>
      <c r="NDC59" s="43"/>
      <c r="NDD59" s="43"/>
      <c r="NDE59" s="43"/>
      <c r="NDF59" s="43"/>
      <c r="NDG59" s="43"/>
      <c r="NDH59" s="43"/>
      <c r="NDI59" s="43"/>
      <c r="NDJ59" s="43"/>
      <c r="NDK59" s="43"/>
      <c r="NDL59" s="43"/>
      <c r="NDM59" s="43"/>
      <c r="NDN59" s="43"/>
      <c r="NDO59" s="43"/>
      <c r="NDP59" s="43"/>
      <c r="NDQ59" s="43"/>
      <c r="NDR59" s="43"/>
      <c r="NDS59" s="43"/>
      <c r="NDT59" s="43"/>
      <c r="NDU59" s="43"/>
      <c r="NDV59" s="43"/>
      <c r="NDW59" s="43"/>
      <c r="NDX59" s="43"/>
      <c r="NDY59" s="43"/>
      <c r="NDZ59" s="43"/>
      <c r="NEA59" s="43"/>
      <c r="NEB59" s="43"/>
      <c r="NEC59" s="43"/>
      <c r="NED59" s="43"/>
      <c r="NEE59" s="43"/>
      <c r="NEF59" s="43"/>
      <c r="NEG59" s="43"/>
      <c r="NEH59" s="43"/>
      <c r="NEI59" s="43"/>
      <c r="NEJ59" s="43"/>
      <c r="NEK59" s="43"/>
      <c r="NEL59" s="43"/>
      <c r="NEM59" s="43"/>
      <c r="NEN59" s="43"/>
      <c r="NEO59" s="43"/>
      <c r="NEP59" s="43"/>
      <c r="NEQ59" s="43"/>
      <c r="NER59" s="43"/>
      <c r="NES59" s="43"/>
      <c r="NET59" s="43"/>
      <c r="NEU59" s="43"/>
      <c r="NEV59" s="43"/>
      <c r="NEW59" s="43"/>
      <c r="NEX59" s="43"/>
      <c r="NEY59" s="43"/>
      <c r="NEZ59" s="43"/>
      <c r="NFA59" s="43"/>
      <c r="NFB59" s="43"/>
      <c r="NFC59" s="43"/>
      <c r="NFD59" s="43"/>
      <c r="NFE59" s="43"/>
      <c r="NFF59" s="43"/>
      <c r="NFG59" s="43"/>
      <c r="NFH59" s="43"/>
      <c r="NFI59" s="43"/>
      <c r="NFJ59" s="43"/>
      <c r="NFK59" s="43"/>
      <c r="NFL59" s="43"/>
      <c r="NFM59" s="43"/>
      <c r="NFN59" s="43"/>
      <c r="NFO59" s="43"/>
      <c r="NFP59" s="43"/>
      <c r="NFQ59" s="43"/>
      <c r="NFR59" s="43"/>
      <c r="NFS59" s="43"/>
      <c r="NFT59" s="43"/>
      <c r="NFU59" s="43"/>
      <c r="NFV59" s="43"/>
      <c r="NFW59" s="43"/>
      <c r="NFX59" s="43"/>
      <c r="NFY59" s="43"/>
      <c r="NFZ59" s="43"/>
      <c r="NGA59" s="43"/>
      <c r="NGB59" s="43"/>
      <c r="NGC59" s="43"/>
      <c r="NGD59" s="43"/>
      <c r="NGE59" s="43"/>
      <c r="NGF59" s="43"/>
      <c r="NGG59" s="43"/>
      <c r="NGH59" s="43"/>
      <c r="NGI59" s="43"/>
      <c r="NGJ59" s="43"/>
      <c r="NGK59" s="43"/>
      <c r="NGL59" s="43"/>
      <c r="NGM59" s="43"/>
      <c r="NGN59" s="43"/>
      <c r="NGO59" s="43"/>
      <c r="NGP59" s="43"/>
      <c r="NGQ59" s="43"/>
      <c r="NGR59" s="43"/>
      <c r="NGS59" s="43"/>
      <c r="NGT59" s="43"/>
      <c r="NGU59" s="43"/>
      <c r="NGV59" s="43"/>
      <c r="NGW59" s="43"/>
      <c r="NGX59" s="43"/>
      <c r="NGY59" s="43"/>
      <c r="NGZ59" s="43"/>
      <c r="NHA59" s="43"/>
      <c r="NHB59" s="43"/>
      <c r="NHC59" s="43"/>
      <c r="NHD59" s="43"/>
      <c r="NHE59" s="43"/>
      <c r="NHF59" s="43"/>
      <c r="NHG59" s="43"/>
      <c r="NHH59" s="43"/>
      <c r="NHI59" s="43"/>
      <c r="NHJ59" s="43"/>
      <c r="NHK59" s="43"/>
      <c r="NHL59" s="43"/>
      <c r="NHM59" s="43"/>
      <c r="NHN59" s="43"/>
      <c r="NHO59" s="43"/>
      <c r="NHP59" s="43"/>
      <c r="NHQ59" s="43"/>
      <c r="NHR59" s="43"/>
      <c r="NHS59" s="43"/>
      <c r="NHT59" s="43"/>
      <c r="NHU59" s="43"/>
      <c r="NHV59" s="43"/>
      <c r="NHW59" s="43"/>
      <c r="NHX59" s="43"/>
      <c r="NHY59" s="43"/>
      <c r="NHZ59" s="43"/>
      <c r="NIA59" s="43"/>
      <c r="NIB59" s="43"/>
      <c r="NIC59" s="43"/>
      <c r="NID59" s="43"/>
      <c r="NIE59" s="43"/>
      <c r="NIF59" s="43"/>
      <c r="NIG59" s="43"/>
      <c r="NIH59" s="43"/>
      <c r="NII59" s="43"/>
      <c r="NIJ59" s="43"/>
      <c r="NIK59" s="43"/>
      <c r="NIL59" s="43"/>
      <c r="NIM59" s="43"/>
      <c r="NIN59" s="43"/>
      <c r="NIO59" s="43"/>
      <c r="NIP59" s="43"/>
      <c r="NIQ59" s="43"/>
      <c r="NIR59" s="43"/>
      <c r="NIS59" s="43"/>
      <c r="NIT59" s="43"/>
      <c r="NIU59" s="43"/>
      <c r="NIV59" s="43"/>
      <c r="NIW59" s="43"/>
      <c r="NIX59" s="43"/>
      <c r="NIY59" s="43"/>
      <c r="NIZ59" s="43"/>
      <c r="NJA59" s="43"/>
      <c r="NJB59" s="43"/>
      <c r="NJC59" s="43"/>
      <c r="NJD59" s="43"/>
      <c r="NJE59" s="43"/>
      <c r="NJF59" s="43"/>
      <c r="NJG59" s="43"/>
      <c r="NJH59" s="43"/>
      <c r="NJI59" s="43"/>
      <c r="NJJ59" s="43"/>
      <c r="NJK59" s="43"/>
      <c r="NJL59" s="43"/>
      <c r="NJM59" s="43"/>
      <c r="NJN59" s="43"/>
      <c r="NJO59" s="43"/>
      <c r="NJP59" s="43"/>
      <c r="NJQ59" s="43"/>
      <c r="NJR59" s="43"/>
      <c r="NJS59" s="43"/>
      <c r="NJT59" s="43"/>
      <c r="NJU59" s="43"/>
      <c r="NJV59" s="43"/>
      <c r="NJW59" s="43"/>
      <c r="NJX59" s="43"/>
      <c r="NJY59" s="43"/>
      <c r="NJZ59" s="43"/>
      <c r="NKA59" s="43"/>
      <c r="NKB59" s="43"/>
      <c r="NKC59" s="43"/>
      <c r="NKD59" s="43"/>
      <c r="NKE59" s="43"/>
      <c r="NKF59" s="43"/>
      <c r="NKG59" s="43"/>
      <c r="NKH59" s="43"/>
      <c r="NKI59" s="43"/>
      <c r="NKJ59" s="43"/>
      <c r="NKK59" s="43"/>
      <c r="NKL59" s="43"/>
      <c r="NKM59" s="43"/>
      <c r="NKN59" s="43"/>
      <c r="NKO59" s="43"/>
      <c r="NKP59" s="43"/>
      <c r="NKQ59" s="43"/>
      <c r="NKR59" s="43"/>
      <c r="NKS59" s="43"/>
      <c r="NKT59" s="43"/>
      <c r="NKU59" s="43"/>
      <c r="NKV59" s="43"/>
      <c r="NKW59" s="43"/>
      <c r="NKX59" s="43"/>
      <c r="NKY59" s="43"/>
      <c r="NKZ59" s="43"/>
      <c r="NLA59" s="43"/>
      <c r="NLB59" s="43"/>
      <c r="NLC59" s="43"/>
      <c r="NLD59" s="43"/>
      <c r="NLE59" s="43"/>
      <c r="NLF59" s="43"/>
      <c r="NLG59" s="43"/>
      <c r="NLH59" s="43"/>
      <c r="NLI59" s="43"/>
      <c r="NLJ59" s="43"/>
      <c r="NLK59" s="43"/>
      <c r="NLL59" s="43"/>
      <c r="NLM59" s="43"/>
      <c r="NLN59" s="43"/>
      <c r="NLO59" s="43"/>
      <c r="NLP59" s="43"/>
      <c r="NLQ59" s="43"/>
      <c r="NLR59" s="43"/>
      <c r="NLS59" s="43"/>
      <c r="NLT59" s="43"/>
      <c r="NLU59" s="43"/>
      <c r="NLV59" s="43"/>
      <c r="NLW59" s="43"/>
      <c r="NLX59" s="43"/>
      <c r="NLY59" s="43"/>
      <c r="NLZ59" s="43"/>
      <c r="NMA59" s="43"/>
      <c r="NMB59" s="43"/>
      <c r="NMC59" s="43"/>
      <c r="NMD59" s="43"/>
      <c r="NME59" s="43"/>
      <c r="NMF59" s="43"/>
      <c r="NMG59" s="43"/>
      <c r="NMH59" s="43"/>
      <c r="NMI59" s="43"/>
      <c r="NMJ59" s="43"/>
      <c r="NMK59" s="43"/>
      <c r="NML59" s="43"/>
      <c r="NMM59" s="43"/>
      <c r="NMN59" s="43"/>
      <c r="NMO59" s="43"/>
      <c r="NMP59" s="43"/>
      <c r="NMQ59" s="43"/>
      <c r="NMR59" s="43"/>
      <c r="NMS59" s="43"/>
      <c r="NMT59" s="43"/>
      <c r="NMU59" s="43"/>
      <c r="NMV59" s="43"/>
      <c r="NMW59" s="43"/>
      <c r="NMX59" s="43"/>
      <c r="NMY59" s="43"/>
      <c r="NMZ59" s="43"/>
      <c r="NNA59" s="43"/>
      <c r="NNB59" s="43"/>
      <c r="NNC59" s="43"/>
      <c r="NND59" s="43"/>
      <c r="NNE59" s="43"/>
      <c r="NNF59" s="43"/>
      <c r="NNG59" s="43"/>
      <c r="NNH59" s="43"/>
      <c r="NNI59" s="43"/>
      <c r="NNJ59" s="43"/>
      <c r="NNK59" s="43"/>
      <c r="NNL59" s="43"/>
      <c r="NNM59" s="43"/>
      <c r="NNN59" s="43"/>
      <c r="NNO59" s="43"/>
      <c r="NNP59" s="43"/>
      <c r="NNQ59" s="43"/>
      <c r="NNR59" s="43"/>
      <c r="NNS59" s="43"/>
      <c r="NNT59" s="43"/>
      <c r="NNU59" s="43"/>
      <c r="NNV59" s="43"/>
      <c r="NNW59" s="43"/>
      <c r="NNX59" s="43"/>
      <c r="NNY59" s="43"/>
      <c r="NNZ59" s="43"/>
      <c r="NOA59" s="43"/>
      <c r="NOB59" s="43"/>
      <c r="NOC59" s="43"/>
      <c r="NOD59" s="43"/>
      <c r="NOE59" s="43"/>
      <c r="NOF59" s="43"/>
      <c r="NOG59" s="43"/>
      <c r="NOH59" s="43"/>
      <c r="NOI59" s="43"/>
      <c r="NOJ59" s="43"/>
      <c r="NOK59" s="43"/>
      <c r="NOL59" s="43"/>
      <c r="NOM59" s="43"/>
      <c r="NON59" s="43"/>
      <c r="NOO59" s="43"/>
      <c r="NOP59" s="43"/>
      <c r="NOQ59" s="43"/>
      <c r="NOR59" s="43"/>
      <c r="NOS59" s="43"/>
      <c r="NOT59" s="43"/>
      <c r="NOU59" s="43"/>
      <c r="NOV59" s="43"/>
      <c r="NOW59" s="43"/>
      <c r="NOX59" s="43"/>
      <c r="NOY59" s="43"/>
      <c r="NOZ59" s="43"/>
      <c r="NPA59" s="43"/>
      <c r="NPB59" s="43"/>
      <c r="NPC59" s="43"/>
      <c r="NPD59" s="43"/>
      <c r="NPE59" s="43"/>
      <c r="NPF59" s="43"/>
      <c r="NPG59" s="43"/>
      <c r="NPH59" s="43"/>
      <c r="NPI59" s="43"/>
      <c r="NPJ59" s="43"/>
      <c r="NPK59" s="43"/>
      <c r="NPL59" s="43"/>
      <c r="NPM59" s="43"/>
      <c r="NPN59" s="43"/>
      <c r="NPO59" s="43"/>
      <c r="NPP59" s="43"/>
      <c r="NPQ59" s="43"/>
      <c r="NPR59" s="43"/>
      <c r="NPS59" s="43"/>
      <c r="NPT59" s="43"/>
      <c r="NPU59" s="43"/>
      <c r="NPV59" s="43"/>
      <c r="NPW59" s="43"/>
      <c r="NPX59" s="43"/>
      <c r="NPY59" s="43"/>
      <c r="NPZ59" s="43"/>
      <c r="NQA59" s="43"/>
      <c r="NQB59" s="43"/>
      <c r="NQC59" s="43"/>
      <c r="NQD59" s="43"/>
      <c r="NQE59" s="43"/>
      <c r="NQF59" s="43"/>
      <c r="NQG59" s="43"/>
      <c r="NQH59" s="43"/>
      <c r="NQI59" s="43"/>
      <c r="NQJ59" s="43"/>
      <c r="NQK59" s="43"/>
      <c r="NQL59" s="43"/>
      <c r="NQM59" s="43"/>
      <c r="NQN59" s="43"/>
      <c r="NQO59" s="43"/>
      <c r="NQP59" s="43"/>
      <c r="NQQ59" s="43"/>
      <c r="NQR59" s="43"/>
      <c r="NQS59" s="43"/>
      <c r="NQT59" s="43"/>
      <c r="NQU59" s="43"/>
      <c r="NQV59" s="43"/>
      <c r="NQW59" s="43"/>
      <c r="NQX59" s="43"/>
      <c r="NQY59" s="43"/>
      <c r="NQZ59" s="43"/>
      <c r="NRA59" s="43"/>
      <c r="NRB59" s="43"/>
      <c r="NRC59" s="43"/>
      <c r="NRD59" s="43"/>
      <c r="NRE59" s="43"/>
      <c r="NRF59" s="43"/>
      <c r="NRG59" s="43"/>
      <c r="NRH59" s="43"/>
      <c r="NRI59" s="43"/>
      <c r="NRJ59" s="43"/>
      <c r="NRK59" s="43"/>
      <c r="NRL59" s="43"/>
      <c r="NRM59" s="43"/>
      <c r="NRN59" s="43"/>
      <c r="NRO59" s="43"/>
      <c r="NRP59" s="43"/>
      <c r="NRQ59" s="43"/>
      <c r="NRR59" s="43"/>
      <c r="NRS59" s="43"/>
      <c r="NRT59" s="43"/>
      <c r="NRU59" s="43"/>
      <c r="NRV59" s="43"/>
      <c r="NRW59" s="43"/>
      <c r="NRX59" s="43"/>
      <c r="NRY59" s="43"/>
      <c r="NRZ59" s="43"/>
      <c r="NSA59" s="43"/>
      <c r="NSB59" s="43"/>
      <c r="NSC59" s="43"/>
      <c r="NSD59" s="43"/>
      <c r="NSE59" s="43"/>
      <c r="NSF59" s="43"/>
      <c r="NSG59" s="43"/>
      <c r="NSH59" s="43"/>
      <c r="NSI59" s="43"/>
      <c r="NSJ59" s="43"/>
      <c r="NSK59" s="43"/>
      <c r="NSL59" s="43"/>
      <c r="NSM59" s="43"/>
      <c r="NSN59" s="43"/>
      <c r="NSO59" s="43"/>
      <c r="NSP59" s="43"/>
      <c r="NSQ59" s="43"/>
      <c r="NSR59" s="43"/>
      <c r="NSS59" s="43"/>
      <c r="NST59" s="43"/>
      <c r="NSU59" s="43"/>
      <c r="NSV59" s="43"/>
      <c r="NSW59" s="43"/>
      <c r="NSX59" s="43"/>
      <c r="NSY59" s="43"/>
      <c r="NSZ59" s="43"/>
      <c r="NTA59" s="43"/>
      <c r="NTB59" s="43"/>
      <c r="NTC59" s="43"/>
      <c r="NTD59" s="43"/>
      <c r="NTE59" s="43"/>
      <c r="NTF59" s="43"/>
      <c r="NTG59" s="43"/>
      <c r="NTH59" s="43"/>
      <c r="NTI59" s="43"/>
      <c r="NTJ59" s="43"/>
      <c r="NTK59" s="43"/>
      <c r="NTL59" s="43"/>
      <c r="NTM59" s="43"/>
      <c r="NTN59" s="43"/>
      <c r="NTO59" s="43"/>
      <c r="NTP59" s="43"/>
      <c r="NTQ59" s="43"/>
      <c r="NTR59" s="43"/>
      <c r="NTS59" s="43"/>
      <c r="NTT59" s="43"/>
      <c r="NTU59" s="43"/>
      <c r="NTV59" s="43"/>
      <c r="NTW59" s="43"/>
      <c r="NTX59" s="43"/>
      <c r="NTY59" s="43"/>
      <c r="NTZ59" s="43"/>
      <c r="NUA59" s="43"/>
      <c r="NUB59" s="43"/>
      <c r="NUC59" s="43"/>
      <c r="NUD59" s="43"/>
      <c r="NUE59" s="43"/>
      <c r="NUF59" s="43"/>
      <c r="NUG59" s="43"/>
      <c r="NUH59" s="43"/>
      <c r="NUI59" s="43"/>
      <c r="NUJ59" s="43"/>
      <c r="NUK59" s="43"/>
      <c r="NUL59" s="43"/>
      <c r="NUM59" s="43"/>
      <c r="NUN59" s="43"/>
      <c r="NUO59" s="43"/>
      <c r="NUP59" s="43"/>
      <c r="NUQ59" s="43"/>
      <c r="NUR59" s="43"/>
      <c r="NUS59" s="43"/>
      <c r="NUT59" s="43"/>
      <c r="NUU59" s="43"/>
      <c r="NUV59" s="43"/>
      <c r="NUW59" s="43"/>
      <c r="NUX59" s="43"/>
      <c r="NUY59" s="43"/>
      <c r="NUZ59" s="43"/>
      <c r="NVA59" s="43"/>
      <c r="NVB59" s="43"/>
      <c r="NVC59" s="43"/>
      <c r="NVD59" s="43"/>
      <c r="NVE59" s="43"/>
      <c r="NVF59" s="43"/>
      <c r="NVG59" s="43"/>
      <c r="NVH59" s="43"/>
      <c r="NVI59" s="43"/>
      <c r="NVJ59" s="43"/>
      <c r="NVK59" s="43"/>
      <c r="NVL59" s="43"/>
      <c r="NVM59" s="43"/>
      <c r="NVN59" s="43"/>
      <c r="NVO59" s="43"/>
      <c r="NVP59" s="43"/>
      <c r="NVQ59" s="43"/>
      <c r="NVR59" s="43"/>
      <c r="NVS59" s="43"/>
      <c r="NVT59" s="43"/>
      <c r="NVU59" s="43"/>
      <c r="NVV59" s="43"/>
      <c r="NVW59" s="43"/>
      <c r="NVX59" s="43"/>
      <c r="NVY59" s="43"/>
      <c r="NVZ59" s="43"/>
      <c r="NWA59" s="43"/>
      <c r="NWB59" s="43"/>
      <c r="NWC59" s="43"/>
      <c r="NWD59" s="43"/>
      <c r="NWE59" s="43"/>
      <c r="NWF59" s="43"/>
      <c r="NWG59" s="43"/>
      <c r="NWH59" s="43"/>
      <c r="NWI59" s="43"/>
      <c r="NWJ59" s="43"/>
      <c r="NWK59" s="43"/>
      <c r="NWL59" s="43"/>
      <c r="NWM59" s="43"/>
      <c r="NWN59" s="43"/>
      <c r="NWO59" s="43"/>
      <c r="NWP59" s="43"/>
      <c r="NWQ59" s="43"/>
      <c r="NWR59" s="43"/>
      <c r="NWS59" s="43"/>
      <c r="NWT59" s="43"/>
      <c r="NWU59" s="43"/>
      <c r="NWV59" s="43"/>
      <c r="NWW59" s="43"/>
      <c r="NWX59" s="43"/>
      <c r="NWY59" s="43"/>
      <c r="NWZ59" s="43"/>
      <c r="NXA59" s="43"/>
      <c r="NXB59" s="43"/>
      <c r="NXC59" s="43"/>
      <c r="NXD59" s="43"/>
      <c r="NXE59" s="43"/>
      <c r="NXF59" s="43"/>
      <c r="NXG59" s="43"/>
      <c r="NXH59" s="43"/>
      <c r="NXI59" s="43"/>
      <c r="NXJ59" s="43"/>
      <c r="NXK59" s="43"/>
      <c r="NXL59" s="43"/>
      <c r="NXM59" s="43"/>
      <c r="NXN59" s="43"/>
      <c r="NXO59" s="43"/>
      <c r="NXP59" s="43"/>
      <c r="NXQ59" s="43"/>
      <c r="NXR59" s="43"/>
      <c r="NXS59" s="43"/>
      <c r="NXT59" s="43"/>
      <c r="NXU59" s="43"/>
      <c r="NXV59" s="43"/>
      <c r="NXW59" s="43"/>
      <c r="NXX59" s="43"/>
      <c r="NXY59" s="43"/>
      <c r="NXZ59" s="43"/>
      <c r="NYA59" s="43"/>
      <c r="NYB59" s="43"/>
      <c r="NYC59" s="43"/>
      <c r="NYD59" s="43"/>
      <c r="NYE59" s="43"/>
      <c r="NYF59" s="43"/>
      <c r="NYG59" s="43"/>
      <c r="NYH59" s="43"/>
      <c r="NYI59" s="43"/>
      <c r="NYJ59" s="43"/>
      <c r="NYK59" s="43"/>
      <c r="NYL59" s="43"/>
      <c r="NYM59" s="43"/>
      <c r="NYN59" s="43"/>
      <c r="NYO59" s="43"/>
      <c r="NYP59" s="43"/>
      <c r="NYQ59" s="43"/>
      <c r="NYR59" s="43"/>
      <c r="NYS59" s="43"/>
      <c r="NYT59" s="43"/>
      <c r="NYU59" s="43"/>
      <c r="NYV59" s="43"/>
      <c r="NYW59" s="43"/>
      <c r="NYX59" s="43"/>
      <c r="NYY59" s="43"/>
      <c r="NYZ59" s="43"/>
      <c r="NZA59" s="43"/>
      <c r="NZB59" s="43"/>
      <c r="NZC59" s="43"/>
      <c r="NZD59" s="43"/>
      <c r="NZE59" s="43"/>
      <c r="NZF59" s="43"/>
      <c r="NZG59" s="43"/>
      <c r="NZH59" s="43"/>
      <c r="NZI59" s="43"/>
      <c r="NZJ59" s="43"/>
      <c r="NZK59" s="43"/>
      <c r="NZL59" s="43"/>
      <c r="NZM59" s="43"/>
      <c r="NZN59" s="43"/>
      <c r="NZO59" s="43"/>
      <c r="NZP59" s="43"/>
      <c r="NZQ59" s="43"/>
      <c r="NZR59" s="43"/>
      <c r="NZS59" s="43"/>
      <c r="NZT59" s="43"/>
      <c r="NZU59" s="43"/>
      <c r="NZV59" s="43"/>
      <c r="NZW59" s="43"/>
      <c r="NZX59" s="43"/>
      <c r="NZY59" s="43"/>
      <c r="NZZ59" s="43"/>
      <c r="OAA59" s="43"/>
      <c r="OAB59" s="43"/>
      <c r="OAC59" s="43"/>
      <c r="OAD59" s="43"/>
      <c r="OAE59" s="43"/>
      <c r="OAF59" s="43"/>
      <c r="OAG59" s="43"/>
      <c r="OAH59" s="43"/>
      <c r="OAI59" s="43"/>
      <c r="OAJ59" s="43"/>
      <c r="OAK59" s="43"/>
      <c r="OAL59" s="43"/>
      <c r="OAM59" s="43"/>
      <c r="OAN59" s="43"/>
      <c r="OAO59" s="43"/>
      <c r="OAP59" s="43"/>
      <c r="OAQ59" s="43"/>
      <c r="OAR59" s="43"/>
      <c r="OAS59" s="43"/>
      <c r="OAT59" s="43"/>
      <c r="OAU59" s="43"/>
      <c r="OAV59" s="43"/>
      <c r="OAW59" s="43"/>
      <c r="OAX59" s="43"/>
      <c r="OAY59" s="43"/>
      <c r="OAZ59" s="43"/>
      <c r="OBA59" s="43"/>
      <c r="OBB59" s="43"/>
      <c r="OBC59" s="43"/>
      <c r="OBD59" s="43"/>
      <c r="OBE59" s="43"/>
      <c r="OBF59" s="43"/>
      <c r="OBG59" s="43"/>
      <c r="OBH59" s="43"/>
      <c r="OBI59" s="43"/>
      <c r="OBJ59" s="43"/>
      <c r="OBK59" s="43"/>
      <c r="OBL59" s="43"/>
      <c r="OBM59" s="43"/>
      <c r="OBN59" s="43"/>
      <c r="OBO59" s="43"/>
      <c r="OBP59" s="43"/>
      <c r="OBQ59" s="43"/>
      <c r="OBR59" s="43"/>
      <c r="OBS59" s="43"/>
      <c r="OBT59" s="43"/>
      <c r="OBU59" s="43"/>
      <c r="OBV59" s="43"/>
      <c r="OBW59" s="43"/>
      <c r="OBX59" s="43"/>
      <c r="OBY59" s="43"/>
      <c r="OBZ59" s="43"/>
      <c r="OCA59" s="43"/>
      <c r="OCB59" s="43"/>
      <c r="OCC59" s="43"/>
      <c r="OCD59" s="43"/>
      <c r="OCE59" s="43"/>
      <c r="OCF59" s="43"/>
      <c r="OCG59" s="43"/>
      <c r="OCH59" s="43"/>
      <c r="OCI59" s="43"/>
      <c r="OCJ59" s="43"/>
      <c r="OCK59" s="43"/>
      <c r="OCL59" s="43"/>
      <c r="OCM59" s="43"/>
      <c r="OCN59" s="43"/>
      <c r="OCO59" s="43"/>
      <c r="OCP59" s="43"/>
      <c r="OCQ59" s="43"/>
      <c r="OCR59" s="43"/>
      <c r="OCS59" s="43"/>
      <c r="OCT59" s="43"/>
      <c r="OCU59" s="43"/>
      <c r="OCV59" s="43"/>
      <c r="OCW59" s="43"/>
      <c r="OCX59" s="43"/>
      <c r="OCY59" s="43"/>
      <c r="OCZ59" s="43"/>
      <c r="ODA59" s="43"/>
      <c r="ODB59" s="43"/>
      <c r="ODC59" s="43"/>
      <c r="ODD59" s="43"/>
      <c r="ODE59" s="43"/>
      <c r="ODF59" s="43"/>
      <c r="ODG59" s="43"/>
      <c r="ODH59" s="43"/>
      <c r="ODI59" s="43"/>
      <c r="ODJ59" s="43"/>
      <c r="ODK59" s="43"/>
      <c r="ODL59" s="43"/>
      <c r="ODM59" s="43"/>
      <c r="ODN59" s="43"/>
      <c r="ODO59" s="43"/>
      <c r="ODP59" s="43"/>
      <c r="ODQ59" s="43"/>
      <c r="ODR59" s="43"/>
      <c r="ODS59" s="43"/>
      <c r="ODT59" s="43"/>
      <c r="ODU59" s="43"/>
      <c r="ODV59" s="43"/>
      <c r="ODW59" s="43"/>
      <c r="ODX59" s="43"/>
      <c r="ODY59" s="43"/>
      <c r="ODZ59" s="43"/>
      <c r="OEA59" s="43"/>
      <c r="OEB59" s="43"/>
      <c r="OEC59" s="43"/>
      <c r="OED59" s="43"/>
      <c r="OEE59" s="43"/>
      <c r="OEF59" s="43"/>
      <c r="OEG59" s="43"/>
      <c r="OEH59" s="43"/>
      <c r="OEI59" s="43"/>
      <c r="OEJ59" s="43"/>
      <c r="OEK59" s="43"/>
      <c r="OEL59" s="43"/>
      <c r="OEM59" s="43"/>
      <c r="OEN59" s="43"/>
      <c r="OEO59" s="43"/>
      <c r="OEP59" s="43"/>
      <c r="OEQ59" s="43"/>
      <c r="OER59" s="43"/>
      <c r="OES59" s="43"/>
      <c r="OET59" s="43"/>
      <c r="OEU59" s="43"/>
      <c r="OEV59" s="43"/>
      <c r="OEW59" s="43"/>
      <c r="OEX59" s="43"/>
      <c r="OEY59" s="43"/>
      <c r="OEZ59" s="43"/>
      <c r="OFA59" s="43"/>
      <c r="OFB59" s="43"/>
      <c r="OFC59" s="43"/>
      <c r="OFD59" s="43"/>
      <c r="OFE59" s="43"/>
      <c r="OFF59" s="43"/>
      <c r="OFG59" s="43"/>
      <c r="OFH59" s="43"/>
      <c r="OFI59" s="43"/>
      <c r="OFJ59" s="43"/>
      <c r="OFK59" s="43"/>
      <c r="OFL59" s="43"/>
      <c r="OFM59" s="43"/>
      <c r="OFN59" s="43"/>
      <c r="OFO59" s="43"/>
      <c r="OFP59" s="43"/>
      <c r="OFQ59" s="43"/>
      <c r="OFR59" s="43"/>
      <c r="OFS59" s="43"/>
      <c r="OFT59" s="43"/>
      <c r="OFU59" s="43"/>
      <c r="OFV59" s="43"/>
      <c r="OFW59" s="43"/>
      <c r="OFX59" s="43"/>
      <c r="OFY59" s="43"/>
      <c r="OFZ59" s="43"/>
      <c r="OGA59" s="43"/>
      <c r="OGB59" s="43"/>
      <c r="OGC59" s="43"/>
      <c r="OGD59" s="43"/>
      <c r="OGE59" s="43"/>
      <c r="OGF59" s="43"/>
      <c r="OGG59" s="43"/>
      <c r="OGH59" s="43"/>
      <c r="OGI59" s="43"/>
      <c r="OGJ59" s="43"/>
      <c r="OGK59" s="43"/>
      <c r="OGL59" s="43"/>
      <c r="OGM59" s="43"/>
      <c r="OGN59" s="43"/>
      <c r="OGO59" s="43"/>
      <c r="OGP59" s="43"/>
      <c r="OGQ59" s="43"/>
      <c r="OGR59" s="43"/>
      <c r="OGS59" s="43"/>
      <c r="OGT59" s="43"/>
      <c r="OGU59" s="43"/>
      <c r="OGV59" s="43"/>
      <c r="OGW59" s="43"/>
      <c r="OGX59" s="43"/>
      <c r="OGY59" s="43"/>
      <c r="OGZ59" s="43"/>
      <c r="OHA59" s="43"/>
      <c r="OHB59" s="43"/>
      <c r="OHC59" s="43"/>
      <c r="OHD59" s="43"/>
      <c r="OHE59" s="43"/>
      <c r="OHF59" s="43"/>
      <c r="OHG59" s="43"/>
      <c r="OHH59" s="43"/>
      <c r="OHI59" s="43"/>
      <c r="OHJ59" s="43"/>
      <c r="OHK59" s="43"/>
      <c r="OHL59" s="43"/>
      <c r="OHM59" s="43"/>
      <c r="OHN59" s="43"/>
      <c r="OHO59" s="43"/>
      <c r="OHP59" s="43"/>
      <c r="OHQ59" s="43"/>
      <c r="OHR59" s="43"/>
      <c r="OHS59" s="43"/>
      <c r="OHT59" s="43"/>
      <c r="OHU59" s="43"/>
      <c r="OHV59" s="43"/>
      <c r="OHW59" s="43"/>
      <c r="OHX59" s="43"/>
      <c r="OHY59" s="43"/>
      <c r="OHZ59" s="43"/>
      <c r="OIA59" s="43"/>
      <c r="OIB59" s="43"/>
      <c r="OIC59" s="43"/>
      <c r="OID59" s="43"/>
      <c r="OIE59" s="43"/>
      <c r="OIF59" s="43"/>
      <c r="OIG59" s="43"/>
      <c r="OIH59" s="43"/>
      <c r="OII59" s="43"/>
      <c r="OIJ59" s="43"/>
      <c r="OIK59" s="43"/>
      <c r="OIL59" s="43"/>
      <c r="OIM59" s="43"/>
      <c r="OIN59" s="43"/>
      <c r="OIO59" s="43"/>
      <c r="OIP59" s="43"/>
      <c r="OIQ59" s="43"/>
      <c r="OIR59" s="43"/>
      <c r="OIS59" s="43"/>
      <c r="OIT59" s="43"/>
      <c r="OIU59" s="43"/>
      <c r="OIV59" s="43"/>
      <c r="OIW59" s="43"/>
      <c r="OIX59" s="43"/>
      <c r="OIY59" s="43"/>
      <c r="OIZ59" s="43"/>
      <c r="OJA59" s="43"/>
      <c r="OJB59" s="43"/>
      <c r="OJC59" s="43"/>
      <c r="OJD59" s="43"/>
      <c r="OJE59" s="43"/>
      <c r="OJF59" s="43"/>
      <c r="OJG59" s="43"/>
      <c r="OJH59" s="43"/>
      <c r="OJI59" s="43"/>
      <c r="OJJ59" s="43"/>
      <c r="OJK59" s="43"/>
      <c r="OJL59" s="43"/>
      <c r="OJM59" s="43"/>
      <c r="OJN59" s="43"/>
      <c r="OJO59" s="43"/>
      <c r="OJP59" s="43"/>
      <c r="OJQ59" s="43"/>
      <c r="OJR59" s="43"/>
      <c r="OJS59" s="43"/>
      <c r="OJT59" s="43"/>
      <c r="OJU59" s="43"/>
      <c r="OJV59" s="43"/>
      <c r="OJW59" s="43"/>
      <c r="OJX59" s="43"/>
      <c r="OJY59" s="43"/>
      <c r="OJZ59" s="43"/>
      <c r="OKA59" s="43"/>
      <c r="OKB59" s="43"/>
      <c r="OKC59" s="43"/>
      <c r="OKD59" s="43"/>
      <c r="OKE59" s="43"/>
      <c r="OKF59" s="43"/>
      <c r="OKG59" s="43"/>
      <c r="OKH59" s="43"/>
      <c r="OKI59" s="43"/>
      <c r="OKJ59" s="43"/>
      <c r="OKK59" s="43"/>
      <c r="OKL59" s="43"/>
      <c r="OKM59" s="43"/>
      <c r="OKN59" s="43"/>
      <c r="OKO59" s="43"/>
      <c r="OKP59" s="43"/>
      <c r="OKQ59" s="43"/>
      <c r="OKR59" s="43"/>
      <c r="OKS59" s="43"/>
      <c r="OKT59" s="43"/>
      <c r="OKU59" s="43"/>
      <c r="OKV59" s="43"/>
      <c r="OKW59" s="43"/>
      <c r="OKX59" s="43"/>
      <c r="OKY59" s="43"/>
      <c r="OKZ59" s="43"/>
      <c r="OLA59" s="43"/>
      <c r="OLB59" s="43"/>
      <c r="OLC59" s="43"/>
      <c r="OLD59" s="43"/>
      <c r="OLE59" s="43"/>
      <c r="OLF59" s="43"/>
      <c r="OLG59" s="43"/>
      <c r="OLH59" s="43"/>
      <c r="OLI59" s="43"/>
      <c r="OLJ59" s="43"/>
      <c r="OLK59" s="43"/>
      <c r="OLL59" s="43"/>
      <c r="OLM59" s="43"/>
      <c r="OLN59" s="43"/>
      <c r="OLO59" s="43"/>
      <c r="OLP59" s="43"/>
      <c r="OLQ59" s="43"/>
      <c r="OLR59" s="43"/>
      <c r="OLS59" s="43"/>
      <c r="OLT59" s="43"/>
      <c r="OLU59" s="43"/>
      <c r="OLV59" s="43"/>
      <c r="OLW59" s="43"/>
      <c r="OLX59" s="43"/>
      <c r="OLY59" s="43"/>
      <c r="OLZ59" s="43"/>
      <c r="OMA59" s="43"/>
      <c r="OMB59" s="43"/>
      <c r="OMC59" s="43"/>
      <c r="OMD59" s="43"/>
      <c r="OME59" s="43"/>
      <c r="OMF59" s="43"/>
      <c r="OMG59" s="43"/>
      <c r="OMH59" s="43"/>
      <c r="OMI59" s="43"/>
      <c r="OMJ59" s="43"/>
      <c r="OMK59" s="43"/>
      <c r="OML59" s="43"/>
      <c r="OMM59" s="43"/>
      <c r="OMN59" s="43"/>
      <c r="OMO59" s="43"/>
      <c r="OMP59" s="43"/>
      <c r="OMQ59" s="43"/>
      <c r="OMR59" s="43"/>
      <c r="OMS59" s="43"/>
      <c r="OMT59" s="43"/>
      <c r="OMU59" s="43"/>
      <c r="OMV59" s="43"/>
      <c r="OMW59" s="43"/>
      <c r="OMX59" s="43"/>
      <c r="OMY59" s="43"/>
      <c r="OMZ59" s="43"/>
      <c r="ONA59" s="43"/>
      <c r="ONB59" s="43"/>
      <c r="ONC59" s="43"/>
      <c r="OND59" s="43"/>
      <c r="ONE59" s="43"/>
      <c r="ONF59" s="43"/>
      <c r="ONG59" s="43"/>
      <c r="ONH59" s="43"/>
      <c r="ONI59" s="43"/>
      <c r="ONJ59" s="43"/>
      <c r="ONK59" s="43"/>
      <c r="ONL59" s="43"/>
      <c r="ONM59" s="43"/>
      <c r="ONN59" s="43"/>
      <c r="ONO59" s="43"/>
      <c r="ONP59" s="43"/>
      <c r="ONQ59" s="43"/>
      <c r="ONR59" s="43"/>
      <c r="ONS59" s="43"/>
      <c r="ONT59" s="43"/>
      <c r="ONU59" s="43"/>
      <c r="ONV59" s="43"/>
      <c r="ONW59" s="43"/>
      <c r="ONX59" s="43"/>
      <c r="ONY59" s="43"/>
      <c r="ONZ59" s="43"/>
      <c r="OOA59" s="43"/>
      <c r="OOB59" s="43"/>
      <c r="OOC59" s="43"/>
      <c r="OOD59" s="43"/>
      <c r="OOE59" s="43"/>
      <c r="OOF59" s="43"/>
      <c r="OOG59" s="43"/>
      <c r="OOH59" s="43"/>
      <c r="OOI59" s="43"/>
      <c r="OOJ59" s="43"/>
      <c r="OOK59" s="43"/>
      <c r="OOL59" s="43"/>
      <c r="OOM59" s="43"/>
      <c r="OON59" s="43"/>
      <c r="OOO59" s="43"/>
      <c r="OOP59" s="43"/>
      <c r="OOQ59" s="43"/>
      <c r="OOR59" s="43"/>
      <c r="OOS59" s="43"/>
      <c r="OOT59" s="43"/>
      <c r="OOU59" s="43"/>
      <c r="OOV59" s="43"/>
      <c r="OOW59" s="43"/>
      <c r="OOX59" s="43"/>
      <c r="OOY59" s="43"/>
      <c r="OOZ59" s="43"/>
      <c r="OPA59" s="43"/>
      <c r="OPB59" s="43"/>
      <c r="OPC59" s="43"/>
      <c r="OPD59" s="43"/>
      <c r="OPE59" s="43"/>
      <c r="OPF59" s="43"/>
      <c r="OPG59" s="43"/>
      <c r="OPH59" s="43"/>
      <c r="OPI59" s="43"/>
      <c r="OPJ59" s="43"/>
      <c r="OPK59" s="43"/>
      <c r="OPL59" s="43"/>
      <c r="OPM59" s="43"/>
      <c r="OPN59" s="43"/>
      <c r="OPO59" s="43"/>
      <c r="OPP59" s="43"/>
      <c r="OPQ59" s="43"/>
      <c r="OPR59" s="43"/>
      <c r="OPS59" s="43"/>
      <c r="OPT59" s="43"/>
      <c r="OPU59" s="43"/>
      <c r="OPV59" s="43"/>
      <c r="OPW59" s="43"/>
      <c r="OPX59" s="43"/>
      <c r="OPY59" s="43"/>
      <c r="OPZ59" s="43"/>
      <c r="OQA59" s="43"/>
      <c r="OQB59" s="43"/>
      <c r="OQC59" s="43"/>
      <c r="OQD59" s="43"/>
      <c r="OQE59" s="43"/>
      <c r="OQF59" s="43"/>
      <c r="OQG59" s="43"/>
      <c r="OQH59" s="43"/>
      <c r="OQI59" s="43"/>
      <c r="OQJ59" s="43"/>
      <c r="OQK59" s="43"/>
      <c r="OQL59" s="43"/>
      <c r="OQM59" s="43"/>
      <c r="OQN59" s="43"/>
      <c r="OQO59" s="43"/>
      <c r="OQP59" s="43"/>
      <c r="OQQ59" s="43"/>
      <c r="OQR59" s="43"/>
      <c r="OQS59" s="43"/>
      <c r="OQT59" s="43"/>
      <c r="OQU59" s="43"/>
      <c r="OQV59" s="43"/>
      <c r="OQW59" s="43"/>
      <c r="OQX59" s="43"/>
      <c r="OQY59" s="43"/>
      <c r="OQZ59" s="43"/>
      <c r="ORA59" s="43"/>
      <c r="ORB59" s="43"/>
      <c r="ORC59" s="43"/>
      <c r="ORD59" s="43"/>
      <c r="ORE59" s="43"/>
      <c r="ORF59" s="43"/>
      <c r="ORG59" s="43"/>
      <c r="ORH59" s="43"/>
      <c r="ORI59" s="43"/>
      <c r="ORJ59" s="43"/>
      <c r="ORK59" s="43"/>
      <c r="ORL59" s="43"/>
      <c r="ORM59" s="43"/>
      <c r="ORN59" s="43"/>
      <c r="ORO59" s="43"/>
      <c r="ORP59" s="43"/>
      <c r="ORQ59" s="43"/>
      <c r="ORR59" s="43"/>
      <c r="ORS59" s="43"/>
      <c r="ORT59" s="43"/>
      <c r="ORU59" s="43"/>
      <c r="ORV59" s="43"/>
      <c r="ORW59" s="43"/>
      <c r="ORX59" s="43"/>
      <c r="ORY59" s="43"/>
      <c r="ORZ59" s="43"/>
      <c r="OSA59" s="43"/>
      <c r="OSB59" s="43"/>
      <c r="OSC59" s="43"/>
      <c r="OSD59" s="43"/>
      <c r="OSE59" s="43"/>
      <c r="OSF59" s="43"/>
      <c r="OSG59" s="43"/>
      <c r="OSH59" s="43"/>
      <c r="OSI59" s="43"/>
      <c r="OSJ59" s="43"/>
      <c r="OSK59" s="43"/>
      <c r="OSL59" s="43"/>
      <c r="OSM59" s="43"/>
      <c r="OSN59" s="43"/>
      <c r="OSO59" s="43"/>
      <c r="OSP59" s="43"/>
      <c r="OSQ59" s="43"/>
      <c r="OSR59" s="43"/>
      <c r="OSS59" s="43"/>
      <c r="OST59" s="43"/>
      <c r="OSU59" s="43"/>
      <c r="OSV59" s="43"/>
      <c r="OSW59" s="43"/>
      <c r="OSX59" s="43"/>
      <c r="OSY59" s="43"/>
      <c r="OSZ59" s="43"/>
      <c r="OTA59" s="43"/>
      <c r="OTB59" s="43"/>
      <c r="OTC59" s="43"/>
      <c r="OTD59" s="43"/>
      <c r="OTE59" s="43"/>
      <c r="OTF59" s="43"/>
      <c r="OTG59" s="43"/>
      <c r="OTH59" s="43"/>
      <c r="OTI59" s="43"/>
      <c r="OTJ59" s="43"/>
      <c r="OTK59" s="43"/>
      <c r="OTL59" s="43"/>
      <c r="OTM59" s="43"/>
      <c r="OTN59" s="43"/>
      <c r="OTO59" s="43"/>
      <c r="OTP59" s="43"/>
      <c r="OTQ59" s="43"/>
      <c r="OTR59" s="43"/>
      <c r="OTS59" s="43"/>
      <c r="OTT59" s="43"/>
      <c r="OTU59" s="43"/>
      <c r="OTV59" s="43"/>
      <c r="OTW59" s="43"/>
      <c r="OTX59" s="43"/>
      <c r="OTY59" s="43"/>
      <c r="OTZ59" s="43"/>
      <c r="OUA59" s="43"/>
      <c r="OUB59" s="43"/>
      <c r="OUC59" s="43"/>
      <c r="OUD59" s="43"/>
      <c r="OUE59" s="43"/>
      <c r="OUF59" s="43"/>
      <c r="OUG59" s="43"/>
      <c r="OUH59" s="43"/>
      <c r="OUI59" s="43"/>
      <c r="OUJ59" s="43"/>
      <c r="OUK59" s="43"/>
      <c r="OUL59" s="43"/>
      <c r="OUM59" s="43"/>
      <c r="OUN59" s="43"/>
      <c r="OUO59" s="43"/>
      <c r="OUP59" s="43"/>
      <c r="OUQ59" s="43"/>
      <c r="OUR59" s="43"/>
      <c r="OUS59" s="43"/>
      <c r="OUT59" s="43"/>
      <c r="OUU59" s="43"/>
      <c r="OUV59" s="43"/>
      <c r="OUW59" s="43"/>
      <c r="OUX59" s="43"/>
      <c r="OUY59" s="43"/>
      <c r="OUZ59" s="43"/>
      <c r="OVA59" s="43"/>
      <c r="OVB59" s="43"/>
      <c r="OVC59" s="43"/>
      <c r="OVD59" s="43"/>
      <c r="OVE59" s="43"/>
      <c r="OVF59" s="43"/>
      <c r="OVG59" s="43"/>
      <c r="OVH59" s="43"/>
      <c r="OVI59" s="43"/>
      <c r="OVJ59" s="43"/>
      <c r="OVK59" s="43"/>
      <c r="OVL59" s="43"/>
      <c r="OVM59" s="43"/>
      <c r="OVN59" s="43"/>
      <c r="OVO59" s="43"/>
      <c r="OVP59" s="43"/>
      <c r="OVQ59" s="43"/>
      <c r="OVR59" s="43"/>
      <c r="OVS59" s="43"/>
      <c r="OVT59" s="43"/>
      <c r="OVU59" s="43"/>
      <c r="OVV59" s="43"/>
      <c r="OVW59" s="43"/>
      <c r="OVX59" s="43"/>
      <c r="OVY59" s="43"/>
      <c r="OVZ59" s="43"/>
      <c r="OWA59" s="43"/>
      <c r="OWB59" s="43"/>
      <c r="OWC59" s="43"/>
      <c r="OWD59" s="43"/>
      <c r="OWE59" s="43"/>
      <c r="OWF59" s="43"/>
      <c r="OWG59" s="43"/>
      <c r="OWH59" s="43"/>
      <c r="OWI59" s="43"/>
      <c r="OWJ59" s="43"/>
      <c r="OWK59" s="43"/>
      <c r="OWL59" s="43"/>
      <c r="OWM59" s="43"/>
      <c r="OWN59" s="43"/>
      <c r="OWO59" s="43"/>
      <c r="OWP59" s="43"/>
      <c r="OWQ59" s="43"/>
      <c r="OWR59" s="43"/>
      <c r="OWS59" s="43"/>
      <c r="OWT59" s="43"/>
      <c r="OWU59" s="43"/>
      <c r="OWV59" s="43"/>
      <c r="OWW59" s="43"/>
      <c r="OWX59" s="43"/>
      <c r="OWY59" s="43"/>
      <c r="OWZ59" s="43"/>
      <c r="OXA59" s="43"/>
      <c r="OXB59" s="43"/>
      <c r="OXC59" s="43"/>
      <c r="OXD59" s="43"/>
      <c r="OXE59" s="43"/>
      <c r="OXF59" s="43"/>
      <c r="OXG59" s="43"/>
      <c r="OXH59" s="43"/>
      <c r="OXI59" s="43"/>
      <c r="OXJ59" s="43"/>
      <c r="OXK59" s="43"/>
      <c r="OXL59" s="43"/>
      <c r="OXM59" s="43"/>
      <c r="OXN59" s="43"/>
      <c r="OXO59" s="43"/>
      <c r="OXP59" s="43"/>
      <c r="OXQ59" s="43"/>
      <c r="OXR59" s="43"/>
      <c r="OXS59" s="43"/>
      <c r="OXT59" s="43"/>
      <c r="OXU59" s="43"/>
      <c r="OXV59" s="43"/>
      <c r="OXW59" s="43"/>
      <c r="OXX59" s="43"/>
      <c r="OXY59" s="43"/>
      <c r="OXZ59" s="43"/>
      <c r="OYA59" s="43"/>
      <c r="OYB59" s="43"/>
      <c r="OYC59" s="43"/>
      <c r="OYD59" s="43"/>
      <c r="OYE59" s="43"/>
      <c r="OYF59" s="43"/>
      <c r="OYG59" s="43"/>
      <c r="OYH59" s="43"/>
      <c r="OYI59" s="43"/>
      <c r="OYJ59" s="43"/>
      <c r="OYK59" s="43"/>
      <c r="OYL59" s="43"/>
      <c r="OYM59" s="43"/>
      <c r="OYN59" s="43"/>
      <c r="OYO59" s="43"/>
      <c r="OYP59" s="43"/>
      <c r="OYQ59" s="43"/>
      <c r="OYR59" s="43"/>
      <c r="OYS59" s="43"/>
      <c r="OYT59" s="43"/>
      <c r="OYU59" s="43"/>
      <c r="OYV59" s="43"/>
      <c r="OYW59" s="43"/>
      <c r="OYX59" s="43"/>
      <c r="OYY59" s="43"/>
      <c r="OYZ59" s="43"/>
      <c r="OZA59" s="43"/>
      <c r="OZB59" s="43"/>
      <c r="OZC59" s="43"/>
      <c r="OZD59" s="43"/>
      <c r="OZE59" s="43"/>
      <c r="OZF59" s="43"/>
      <c r="OZG59" s="43"/>
      <c r="OZH59" s="43"/>
      <c r="OZI59" s="43"/>
      <c r="OZJ59" s="43"/>
      <c r="OZK59" s="43"/>
      <c r="OZL59" s="43"/>
      <c r="OZM59" s="43"/>
      <c r="OZN59" s="43"/>
      <c r="OZO59" s="43"/>
      <c r="OZP59" s="43"/>
      <c r="OZQ59" s="43"/>
      <c r="OZR59" s="43"/>
      <c r="OZS59" s="43"/>
      <c r="OZT59" s="43"/>
      <c r="OZU59" s="43"/>
      <c r="OZV59" s="43"/>
      <c r="OZW59" s="43"/>
      <c r="OZX59" s="43"/>
      <c r="OZY59" s="43"/>
      <c r="OZZ59" s="43"/>
      <c r="PAA59" s="43"/>
      <c r="PAB59" s="43"/>
      <c r="PAC59" s="43"/>
      <c r="PAD59" s="43"/>
      <c r="PAE59" s="43"/>
      <c r="PAF59" s="43"/>
      <c r="PAG59" s="43"/>
      <c r="PAH59" s="43"/>
      <c r="PAI59" s="43"/>
      <c r="PAJ59" s="43"/>
      <c r="PAK59" s="43"/>
      <c r="PAL59" s="43"/>
      <c r="PAM59" s="43"/>
      <c r="PAN59" s="43"/>
      <c r="PAO59" s="43"/>
      <c r="PAP59" s="43"/>
      <c r="PAQ59" s="43"/>
      <c r="PAR59" s="43"/>
      <c r="PAS59" s="43"/>
      <c r="PAT59" s="43"/>
      <c r="PAU59" s="43"/>
      <c r="PAV59" s="43"/>
      <c r="PAW59" s="43"/>
      <c r="PAX59" s="43"/>
      <c r="PAY59" s="43"/>
      <c r="PAZ59" s="43"/>
      <c r="PBA59" s="43"/>
      <c r="PBB59" s="43"/>
      <c r="PBC59" s="43"/>
      <c r="PBD59" s="43"/>
      <c r="PBE59" s="43"/>
      <c r="PBF59" s="43"/>
      <c r="PBG59" s="43"/>
      <c r="PBH59" s="43"/>
      <c r="PBI59" s="43"/>
      <c r="PBJ59" s="43"/>
      <c r="PBK59" s="43"/>
      <c r="PBL59" s="43"/>
      <c r="PBM59" s="43"/>
      <c r="PBN59" s="43"/>
      <c r="PBO59" s="43"/>
      <c r="PBP59" s="43"/>
      <c r="PBQ59" s="43"/>
      <c r="PBR59" s="43"/>
      <c r="PBS59" s="43"/>
      <c r="PBT59" s="43"/>
      <c r="PBU59" s="43"/>
      <c r="PBV59" s="43"/>
      <c r="PBW59" s="43"/>
      <c r="PBX59" s="43"/>
      <c r="PBY59" s="43"/>
      <c r="PBZ59" s="43"/>
      <c r="PCA59" s="43"/>
      <c r="PCB59" s="43"/>
      <c r="PCC59" s="43"/>
      <c r="PCD59" s="43"/>
      <c r="PCE59" s="43"/>
      <c r="PCF59" s="43"/>
      <c r="PCG59" s="43"/>
      <c r="PCH59" s="43"/>
      <c r="PCI59" s="43"/>
      <c r="PCJ59" s="43"/>
      <c r="PCK59" s="43"/>
      <c r="PCL59" s="43"/>
      <c r="PCM59" s="43"/>
      <c r="PCN59" s="43"/>
      <c r="PCO59" s="43"/>
      <c r="PCP59" s="43"/>
      <c r="PCQ59" s="43"/>
      <c r="PCR59" s="43"/>
      <c r="PCS59" s="43"/>
      <c r="PCT59" s="43"/>
      <c r="PCU59" s="43"/>
      <c r="PCV59" s="43"/>
      <c r="PCW59" s="43"/>
      <c r="PCX59" s="43"/>
      <c r="PCY59" s="43"/>
      <c r="PCZ59" s="43"/>
      <c r="PDA59" s="43"/>
      <c r="PDB59" s="43"/>
      <c r="PDC59" s="43"/>
      <c r="PDD59" s="43"/>
      <c r="PDE59" s="43"/>
      <c r="PDF59" s="43"/>
      <c r="PDG59" s="43"/>
      <c r="PDH59" s="43"/>
      <c r="PDI59" s="43"/>
      <c r="PDJ59" s="43"/>
      <c r="PDK59" s="43"/>
      <c r="PDL59" s="43"/>
      <c r="PDM59" s="43"/>
      <c r="PDN59" s="43"/>
      <c r="PDO59" s="43"/>
      <c r="PDP59" s="43"/>
      <c r="PDQ59" s="43"/>
      <c r="PDR59" s="43"/>
      <c r="PDS59" s="43"/>
      <c r="PDT59" s="43"/>
      <c r="PDU59" s="43"/>
      <c r="PDV59" s="43"/>
      <c r="PDW59" s="43"/>
      <c r="PDX59" s="43"/>
      <c r="PDY59" s="43"/>
      <c r="PDZ59" s="43"/>
      <c r="PEA59" s="43"/>
      <c r="PEB59" s="43"/>
      <c r="PEC59" s="43"/>
      <c r="PED59" s="43"/>
      <c r="PEE59" s="43"/>
      <c r="PEF59" s="43"/>
      <c r="PEG59" s="43"/>
      <c r="PEH59" s="43"/>
      <c r="PEI59" s="43"/>
      <c r="PEJ59" s="43"/>
      <c r="PEK59" s="43"/>
      <c r="PEL59" s="43"/>
      <c r="PEM59" s="43"/>
      <c r="PEN59" s="43"/>
      <c r="PEO59" s="43"/>
      <c r="PEP59" s="43"/>
      <c r="PEQ59" s="43"/>
      <c r="PER59" s="43"/>
      <c r="PES59" s="43"/>
      <c r="PET59" s="43"/>
      <c r="PEU59" s="43"/>
      <c r="PEV59" s="43"/>
      <c r="PEW59" s="43"/>
      <c r="PEX59" s="43"/>
      <c r="PEY59" s="43"/>
      <c r="PEZ59" s="43"/>
      <c r="PFA59" s="43"/>
      <c r="PFB59" s="43"/>
      <c r="PFC59" s="43"/>
      <c r="PFD59" s="43"/>
      <c r="PFE59" s="43"/>
      <c r="PFF59" s="43"/>
      <c r="PFG59" s="43"/>
      <c r="PFH59" s="43"/>
      <c r="PFI59" s="43"/>
      <c r="PFJ59" s="43"/>
      <c r="PFK59" s="43"/>
      <c r="PFL59" s="43"/>
      <c r="PFM59" s="43"/>
      <c r="PFN59" s="43"/>
      <c r="PFO59" s="43"/>
      <c r="PFP59" s="43"/>
      <c r="PFQ59" s="43"/>
      <c r="PFR59" s="43"/>
      <c r="PFS59" s="43"/>
      <c r="PFT59" s="43"/>
      <c r="PFU59" s="43"/>
      <c r="PFV59" s="43"/>
      <c r="PFW59" s="43"/>
      <c r="PFX59" s="43"/>
      <c r="PFY59" s="43"/>
      <c r="PFZ59" s="43"/>
      <c r="PGA59" s="43"/>
      <c r="PGB59" s="43"/>
      <c r="PGC59" s="43"/>
      <c r="PGD59" s="43"/>
      <c r="PGE59" s="43"/>
      <c r="PGF59" s="43"/>
      <c r="PGG59" s="43"/>
      <c r="PGH59" s="43"/>
      <c r="PGI59" s="43"/>
      <c r="PGJ59" s="43"/>
      <c r="PGK59" s="43"/>
      <c r="PGL59" s="43"/>
      <c r="PGM59" s="43"/>
      <c r="PGN59" s="43"/>
      <c r="PGO59" s="43"/>
      <c r="PGP59" s="43"/>
      <c r="PGQ59" s="43"/>
      <c r="PGR59" s="43"/>
      <c r="PGS59" s="43"/>
      <c r="PGT59" s="43"/>
      <c r="PGU59" s="43"/>
      <c r="PGV59" s="43"/>
      <c r="PGW59" s="43"/>
      <c r="PGX59" s="43"/>
      <c r="PGY59" s="43"/>
      <c r="PGZ59" s="43"/>
      <c r="PHA59" s="43"/>
      <c r="PHB59" s="43"/>
      <c r="PHC59" s="43"/>
      <c r="PHD59" s="43"/>
      <c r="PHE59" s="43"/>
      <c r="PHF59" s="43"/>
      <c r="PHG59" s="43"/>
      <c r="PHH59" s="43"/>
      <c r="PHI59" s="43"/>
      <c r="PHJ59" s="43"/>
      <c r="PHK59" s="43"/>
      <c r="PHL59" s="43"/>
      <c r="PHM59" s="43"/>
      <c r="PHN59" s="43"/>
      <c r="PHO59" s="43"/>
      <c r="PHP59" s="43"/>
      <c r="PHQ59" s="43"/>
      <c r="PHR59" s="43"/>
      <c r="PHS59" s="43"/>
      <c r="PHT59" s="43"/>
      <c r="PHU59" s="43"/>
      <c r="PHV59" s="43"/>
      <c r="PHW59" s="43"/>
      <c r="PHX59" s="43"/>
      <c r="PHY59" s="43"/>
      <c r="PHZ59" s="43"/>
      <c r="PIA59" s="43"/>
      <c r="PIB59" s="43"/>
      <c r="PIC59" s="43"/>
      <c r="PID59" s="43"/>
      <c r="PIE59" s="43"/>
      <c r="PIF59" s="43"/>
      <c r="PIG59" s="43"/>
      <c r="PIH59" s="43"/>
      <c r="PII59" s="43"/>
      <c r="PIJ59" s="43"/>
      <c r="PIK59" s="43"/>
      <c r="PIL59" s="43"/>
      <c r="PIM59" s="43"/>
      <c r="PIN59" s="43"/>
      <c r="PIO59" s="43"/>
      <c r="PIP59" s="43"/>
      <c r="PIQ59" s="43"/>
      <c r="PIR59" s="43"/>
      <c r="PIS59" s="43"/>
      <c r="PIT59" s="43"/>
      <c r="PIU59" s="43"/>
      <c r="PIV59" s="43"/>
      <c r="PIW59" s="43"/>
      <c r="PIX59" s="43"/>
      <c r="PIY59" s="43"/>
      <c r="PIZ59" s="43"/>
      <c r="PJA59" s="43"/>
      <c r="PJB59" s="43"/>
      <c r="PJC59" s="43"/>
      <c r="PJD59" s="43"/>
      <c r="PJE59" s="43"/>
      <c r="PJF59" s="43"/>
      <c r="PJG59" s="43"/>
      <c r="PJH59" s="43"/>
      <c r="PJI59" s="43"/>
      <c r="PJJ59" s="43"/>
      <c r="PJK59" s="43"/>
      <c r="PJL59" s="43"/>
      <c r="PJM59" s="43"/>
      <c r="PJN59" s="43"/>
      <c r="PJO59" s="43"/>
      <c r="PJP59" s="43"/>
      <c r="PJQ59" s="43"/>
      <c r="PJR59" s="43"/>
      <c r="PJS59" s="43"/>
      <c r="PJT59" s="43"/>
      <c r="PJU59" s="43"/>
      <c r="PJV59" s="43"/>
      <c r="PJW59" s="43"/>
      <c r="PJX59" s="43"/>
      <c r="PJY59" s="43"/>
      <c r="PJZ59" s="43"/>
      <c r="PKA59" s="43"/>
      <c r="PKB59" s="43"/>
      <c r="PKC59" s="43"/>
      <c r="PKD59" s="43"/>
      <c r="PKE59" s="43"/>
      <c r="PKF59" s="43"/>
      <c r="PKG59" s="43"/>
      <c r="PKH59" s="43"/>
      <c r="PKI59" s="43"/>
      <c r="PKJ59" s="43"/>
      <c r="PKK59" s="43"/>
      <c r="PKL59" s="43"/>
      <c r="PKM59" s="43"/>
      <c r="PKN59" s="43"/>
      <c r="PKO59" s="43"/>
      <c r="PKP59" s="43"/>
      <c r="PKQ59" s="43"/>
      <c r="PKR59" s="43"/>
      <c r="PKS59" s="43"/>
      <c r="PKT59" s="43"/>
      <c r="PKU59" s="43"/>
      <c r="PKV59" s="43"/>
      <c r="PKW59" s="43"/>
      <c r="PKX59" s="43"/>
      <c r="PKY59" s="43"/>
      <c r="PKZ59" s="43"/>
      <c r="PLA59" s="43"/>
      <c r="PLB59" s="43"/>
      <c r="PLC59" s="43"/>
      <c r="PLD59" s="43"/>
      <c r="PLE59" s="43"/>
      <c r="PLF59" s="43"/>
      <c r="PLG59" s="43"/>
      <c r="PLH59" s="43"/>
      <c r="PLI59" s="43"/>
      <c r="PLJ59" s="43"/>
      <c r="PLK59" s="43"/>
      <c r="PLL59" s="43"/>
      <c r="PLM59" s="43"/>
      <c r="PLN59" s="43"/>
      <c r="PLO59" s="43"/>
      <c r="PLP59" s="43"/>
      <c r="PLQ59" s="43"/>
      <c r="PLR59" s="43"/>
      <c r="PLS59" s="43"/>
      <c r="PLT59" s="43"/>
      <c r="PLU59" s="43"/>
      <c r="PLV59" s="43"/>
      <c r="PLW59" s="43"/>
      <c r="PLX59" s="43"/>
      <c r="PLY59" s="43"/>
      <c r="PLZ59" s="43"/>
      <c r="PMA59" s="43"/>
      <c r="PMB59" s="43"/>
      <c r="PMC59" s="43"/>
      <c r="PMD59" s="43"/>
      <c r="PME59" s="43"/>
      <c r="PMF59" s="43"/>
      <c r="PMG59" s="43"/>
      <c r="PMH59" s="43"/>
      <c r="PMI59" s="43"/>
      <c r="PMJ59" s="43"/>
      <c r="PMK59" s="43"/>
      <c r="PML59" s="43"/>
      <c r="PMM59" s="43"/>
      <c r="PMN59" s="43"/>
      <c r="PMO59" s="43"/>
      <c r="PMP59" s="43"/>
      <c r="PMQ59" s="43"/>
      <c r="PMR59" s="43"/>
      <c r="PMS59" s="43"/>
      <c r="PMT59" s="43"/>
      <c r="PMU59" s="43"/>
      <c r="PMV59" s="43"/>
      <c r="PMW59" s="43"/>
      <c r="PMX59" s="43"/>
      <c r="PMY59" s="43"/>
      <c r="PMZ59" s="43"/>
      <c r="PNA59" s="43"/>
      <c r="PNB59" s="43"/>
      <c r="PNC59" s="43"/>
      <c r="PND59" s="43"/>
      <c r="PNE59" s="43"/>
      <c r="PNF59" s="43"/>
      <c r="PNG59" s="43"/>
      <c r="PNH59" s="43"/>
      <c r="PNI59" s="43"/>
      <c r="PNJ59" s="43"/>
      <c r="PNK59" s="43"/>
      <c r="PNL59" s="43"/>
      <c r="PNM59" s="43"/>
      <c r="PNN59" s="43"/>
      <c r="PNO59" s="43"/>
      <c r="PNP59" s="43"/>
      <c r="PNQ59" s="43"/>
      <c r="PNR59" s="43"/>
      <c r="PNS59" s="43"/>
      <c r="PNT59" s="43"/>
      <c r="PNU59" s="43"/>
      <c r="PNV59" s="43"/>
      <c r="PNW59" s="43"/>
      <c r="PNX59" s="43"/>
      <c r="PNY59" s="43"/>
      <c r="PNZ59" s="43"/>
      <c r="POA59" s="43"/>
      <c r="POB59" s="43"/>
      <c r="POC59" s="43"/>
      <c r="POD59" s="43"/>
      <c r="POE59" s="43"/>
      <c r="POF59" s="43"/>
      <c r="POG59" s="43"/>
      <c r="POH59" s="43"/>
      <c r="POI59" s="43"/>
      <c r="POJ59" s="43"/>
      <c r="POK59" s="43"/>
      <c r="POL59" s="43"/>
      <c r="POM59" s="43"/>
      <c r="PON59" s="43"/>
      <c r="POO59" s="43"/>
      <c r="POP59" s="43"/>
      <c r="POQ59" s="43"/>
      <c r="POR59" s="43"/>
      <c r="POS59" s="43"/>
      <c r="POT59" s="43"/>
      <c r="POU59" s="43"/>
      <c r="POV59" s="43"/>
      <c r="POW59" s="43"/>
      <c r="POX59" s="43"/>
      <c r="POY59" s="43"/>
      <c r="POZ59" s="43"/>
      <c r="PPA59" s="43"/>
      <c r="PPB59" s="43"/>
      <c r="PPC59" s="43"/>
      <c r="PPD59" s="43"/>
      <c r="PPE59" s="43"/>
      <c r="PPF59" s="43"/>
      <c r="PPG59" s="43"/>
      <c r="PPH59" s="43"/>
      <c r="PPI59" s="43"/>
      <c r="PPJ59" s="43"/>
      <c r="PPK59" s="43"/>
      <c r="PPL59" s="43"/>
      <c r="PPM59" s="43"/>
      <c r="PPN59" s="43"/>
      <c r="PPO59" s="43"/>
      <c r="PPP59" s="43"/>
      <c r="PPQ59" s="43"/>
      <c r="PPR59" s="43"/>
      <c r="PPS59" s="43"/>
      <c r="PPT59" s="43"/>
      <c r="PPU59" s="43"/>
      <c r="PPV59" s="43"/>
      <c r="PPW59" s="43"/>
      <c r="PPX59" s="43"/>
      <c r="PPY59" s="43"/>
      <c r="PPZ59" s="43"/>
      <c r="PQA59" s="43"/>
      <c r="PQB59" s="43"/>
      <c r="PQC59" s="43"/>
      <c r="PQD59" s="43"/>
      <c r="PQE59" s="43"/>
      <c r="PQF59" s="43"/>
      <c r="PQG59" s="43"/>
      <c r="PQH59" s="43"/>
      <c r="PQI59" s="43"/>
      <c r="PQJ59" s="43"/>
      <c r="PQK59" s="43"/>
      <c r="PQL59" s="43"/>
      <c r="PQM59" s="43"/>
      <c r="PQN59" s="43"/>
      <c r="PQO59" s="43"/>
      <c r="PQP59" s="43"/>
      <c r="PQQ59" s="43"/>
      <c r="PQR59" s="43"/>
      <c r="PQS59" s="43"/>
      <c r="PQT59" s="43"/>
      <c r="PQU59" s="43"/>
      <c r="PQV59" s="43"/>
      <c r="PQW59" s="43"/>
      <c r="PQX59" s="43"/>
      <c r="PQY59" s="43"/>
      <c r="PQZ59" s="43"/>
      <c r="PRA59" s="43"/>
      <c r="PRB59" s="43"/>
      <c r="PRC59" s="43"/>
      <c r="PRD59" s="43"/>
      <c r="PRE59" s="43"/>
      <c r="PRF59" s="43"/>
      <c r="PRG59" s="43"/>
      <c r="PRH59" s="43"/>
      <c r="PRI59" s="43"/>
      <c r="PRJ59" s="43"/>
      <c r="PRK59" s="43"/>
      <c r="PRL59" s="43"/>
      <c r="PRM59" s="43"/>
      <c r="PRN59" s="43"/>
      <c r="PRO59" s="43"/>
      <c r="PRP59" s="43"/>
      <c r="PRQ59" s="43"/>
      <c r="PRR59" s="43"/>
      <c r="PRS59" s="43"/>
      <c r="PRT59" s="43"/>
      <c r="PRU59" s="43"/>
      <c r="PRV59" s="43"/>
      <c r="PRW59" s="43"/>
      <c r="PRX59" s="43"/>
      <c r="PRY59" s="43"/>
      <c r="PRZ59" s="43"/>
      <c r="PSA59" s="43"/>
      <c r="PSB59" s="43"/>
      <c r="PSC59" s="43"/>
      <c r="PSD59" s="43"/>
      <c r="PSE59" s="43"/>
      <c r="PSF59" s="43"/>
      <c r="PSG59" s="43"/>
      <c r="PSH59" s="43"/>
      <c r="PSI59" s="43"/>
      <c r="PSJ59" s="43"/>
      <c r="PSK59" s="43"/>
      <c r="PSL59" s="43"/>
      <c r="PSM59" s="43"/>
      <c r="PSN59" s="43"/>
      <c r="PSO59" s="43"/>
      <c r="PSP59" s="43"/>
      <c r="PSQ59" s="43"/>
      <c r="PSR59" s="43"/>
      <c r="PSS59" s="43"/>
      <c r="PST59" s="43"/>
      <c r="PSU59" s="43"/>
      <c r="PSV59" s="43"/>
      <c r="PSW59" s="43"/>
      <c r="PSX59" s="43"/>
      <c r="PSY59" s="43"/>
      <c r="PSZ59" s="43"/>
      <c r="PTA59" s="43"/>
      <c r="PTB59" s="43"/>
      <c r="PTC59" s="43"/>
      <c r="PTD59" s="43"/>
      <c r="PTE59" s="43"/>
      <c r="PTF59" s="43"/>
      <c r="PTG59" s="43"/>
      <c r="PTH59" s="43"/>
      <c r="PTI59" s="43"/>
      <c r="PTJ59" s="43"/>
      <c r="PTK59" s="43"/>
      <c r="PTL59" s="43"/>
      <c r="PTM59" s="43"/>
      <c r="PTN59" s="43"/>
      <c r="PTO59" s="43"/>
      <c r="PTP59" s="43"/>
      <c r="PTQ59" s="43"/>
      <c r="PTR59" s="43"/>
      <c r="PTS59" s="43"/>
      <c r="PTT59" s="43"/>
      <c r="PTU59" s="43"/>
      <c r="PTV59" s="43"/>
      <c r="PTW59" s="43"/>
      <c r="PTX59" s="43"/>
      <c r="PTY59" s="43"/>
      <c r="PTZ59" s="43"/>
      <c r="PUA59" s="43"/>
      <c r="PUB59" s="43"/>
      <c r="PUC59" s="43"/>
      <c r="PUD59" s="43"/>
      <c r="PUE59" s="43"/>
      <c r="PUF59" s="43"/>
      <c r="PUG59" s="43"/>
      <c r="PUH59" s="43"/>
      <c r="PUI59" s="43"/>
      <c r="PUJ59" s="43"/>
      <c r="PUK59" s="43"/>
      <c r="PUL59" s="43"/>
      <c r="PUM59" s="43"/>
      <c r="PUN59" s="43"/>
      <c r="PUO59" s="43"/>
      <c r="PUP59" s="43"/>
      <c r="PUQ59" s="43"/>
      <c r="PUR59" s="43"/>
      <c r="PUS59" s="43"/>
      <c r="PUT59" s="43"/>
      <c r="PUU59" s="43"/>
      <c r="PUV59" s="43"/>
      <c r="PUW59" s="43"/>
      <c r="PUX59" s="43"/>
      <c r="PUY59" s="43"/>
      <c r="PUZ59" s="43"/>
      <c r="PVA59" s="43"/>
      <c r="PVB59" s="43"/>
      <c r="PVC59" s="43"/>
      <c r="PVD59" s="43"/>
      <c r="PVE59" s="43"/>
      <c r="PVF59" s="43"/>
      <c r="PVG59" s="43"/>
      <c r="PVH59" s="43"/>
      <c r="PVI59" s="43"/>
      <c r="PVJ59" s="43"/>
      <c r="PVK59" s="43"/>
      <c r="PVL59" s="43"/>
      <c r="PVM59" s="43"/>
      <c r="PVN59" s="43"/>
      <c r="PVO59" s="43"/>
      <c r="PVP59" s="43"/>
      <c r="PVQ59" s="43"/>
      <c r="PVR59" s="43"/>
      <c r="PVS59" s="43"/>
      <c r="PVT59" s="43"/>
      <c r="PVU59" s="43"/>
      <c r="PVV59" s="43"/>
      <c r="PVW59" s="43"/>
      <c r="PVX59" s="43"/>
      <c r="PVY59" s="43"/>
      <c r="PVZ59" s="43"/>
      <c r="PWA59" s="43"/>
      <c r="PWB59" s="43"/>
      <c r="PWC59" s="43"/>
      <c r="PWD59" s="43"/>
      <c r="PWE59" s="43"/>
      <c r="PWF59" s="43"/>
      <c r="PWG59" s="43"/>
      <c r="PWH59" s="43"/>
      <c r="PWI59" s="43"/>
      <c r="PWJ59" s="43"/>
      <c r="PWK59" s="43"/>
      <c r="PWL59" s="43"/>
      <c r="PWM59" s="43"/>
      <c r="PWN59" s="43"/>
      <c r="PWO59" s="43"/>
      <c r="PWP59" s="43"/>
      <c r="PWQ59" s="43"/>
      <c r="PWR59" s="43"/>
      <c r="PWS59" s="43"/>
      <c r="PWT59" s="43"/>
      <c r="PWU59" s="43"/>
      <c r="PWV59" s="43"/>
      <c r="PWW59" s="43"/>
      <c r="PWX59" s="43"/>
      <c r="PWY59" s="43"/>
      <c r="PWZ59" s="43"/>
      <c r="PXA59" s="43"/>
      <c r="PXB59" s="43"/>
      <c r="PXC59" s="43"/>
      <c r="PXD59" s="43"/>
      <c r="PXE59" s="43"/>
      <c r="PXF59" s="43"/>
      <c r="PXG59" s="43"/>
      <c r="PXH59" s="43"/>
      <c r="PXI59" s="43"/>
      <c r="PXJ59" s="43"/>
      <c r="PXK59" s="43"/>
      <c r="PXL59" s="43"/>
      <c r="PXM59" s="43"/>
      <c r="PXN59" s="43"/>
      <c r="PXO59" s="43"/>
      <c r="PXP59" s="43"/>
      <c r="PXQ59" s="43"/>
      <c r="PXR59" s="43"/>
      <c r="PXS59" s="43"/>
      <c r="PXT59" s="43"/>
      <c r="PXU59" s="43"/>
      <c r="PXV59" s="43"/>
      <c r="PXW59" s="43"/>
      <c r="PXX59" s="43"/>
      <c r="PXY59" s="43"/>
      <c r="PXZ59" s="43"/>
      <c r="PYA59" s="43"/>
      <c r="PYB59" s="43"/>
      <c r="PYC59" s="43"/>
      <c r="PYD59" s="43"/>
      <c r="PYE59" s="43"/>
      <c r="PYF59" s="43"/>
      <c r="PYG59" s="43"/>
      <c r="PYH59" s="43"/>
      <c r="PYI59" s="43"/>
      <c r="PYJ59" s="43"/>
      <c r="PYK59" s="43"/>
      <c r="PYL59" s="43"/>
      <c r="PYM59" s="43"/>
      <c r="PYN59" s="43"/>
      <c r="PYO59" s="43"/>
      <c r="PYP59" s="43"/>
      <c r="PYQ59" s="43"/>
      <c r="PYR59" s="43"/>
      <c r="PYS59" s="43"/>
      <c r="PYT59" s="43"/>
      <c r="PYU59" s="43"/>
      <c r="PYV59" s="43"/>
      <c r="PYW59" s="43"/>
      <c r="PYX59" s="43"/>
      <c r="PYY59" s="43"/>
      <c r="PYZ59" s="43"/>
      <c r="PZA59" s="43"/>
      <c r="PZB59" s="43"/>
      <c r="PZC59" s="43"/>
      <c r="PZD59" s="43"/>
      <c r="PZE59" s="43"/>
      <c r="PZF59" s="43"/>
      <c r="PZG59" s="43"/>
      <c r="PZH59" s="43"/>
      <c r="PZI59" s="43"/>
      <c r="PZJ59" s="43"/>
      <c r="PZK59" s="43"/>
      <c r="PZL59" s="43"/>
      <c r="PZM59" s="43"/>
      <c r="PZN59" s="43"/>
      <c r="PZO59" s="43"/>
      <c r="PZP59" s="43"/>
      <c r="PZQ59" s="43"/>
      <c r="PZR59" s="43"/>
      <c r="PZS59" s="43"/>
      <c r="PZT59" s="43"/>
      <c r="PZU59" s="43"/>
      <c r="PZV59" s="43"/>
      <c r="PZW59" s="43"/>
      <c r="PZX59" s="43"/>
      <c r="PZY59" s="43"/>
      <c r="PZZ59" s="43"/>
      <c r="QAA59" s="43"/>
      <c r="QAB59" s="43"/>
      <c r="QAC59" s="43"/>
      <c r="QAD59" s="43"/>
      <c r="QAE59" s="43"/>
      <c r="QAF59" s="43"/>
      <c r="QAG59" s="43"/>
      <c r="QAH59" s="43"/>
      <c r="QAI59" s="43"/>
      <c r="QAJ59" s="43"/>
      <c r="QAK59" s="43"/>
      <c r="QAL59" s="43"/>
      <c r="QAM59" s="43"/>
      <c r="QAN59" s="43"/>
      <c r="QAO59" s="43"/>
      <c r="QAP59" s="43"/>
      <c r="QAQ59" s="43"/>
      <c r="QAR59" s="43"/>
      <c r="QAS59" s="43"/>
      <c r="QAT59" s="43"/>
      <c r="QAU59" s="43"/>
      <c r="QAV59" s="43"/>
      <c r="QAW59" s="43"/>
      <c r="QAX59" s="43"/>
      <c r="QAY59" s="43"/>
      <c r="QAZ59" s="43"/>
      <c r="QBA59" s="43"/>
      <c r="QBB59" s="43"/>
      <c r="QBC59" s="43"/>
      <c r="QBD59" s="43"/>
      <c r="QBE59" s="43"/>
      <c r="QBF59" s="43"/>
      <c r="QBG59" s="43"/>
      <c r="QBH59" s="43"/>
      <c r="QBI59" s="43"/>
      <c r="QBJ59" s="43"/>
      <c r="QBK59" s="43"/>
      <c r="QBL59" s="43"/>
      <c r="QBM59" s="43"/>
      <c r="QBN59" s="43"/>
      <c r="QBO59" s="43"/>
      <c r="QBP59" s="43"/>
      <c r="QBQ59" s="43"/>
      <c r="QBR59" s="43"/>
      <c r="QBS59" s="43"/>
      <c r="QBT59" s="43"/>
      <c r="QBU59" s="43"/>
      <c r="QBV59" s="43"/>
      <c r="QBW59" s="43"/>
      <c r="QBX59" s="43"/>
      <c r="QBY59" s="43"/>
      <c r="QBZ59" s="43"/>
      <c r="QCA59" s="43"/>
      <c r="QCB59" s="43"/>
      <c r="QCC59" s="43"/>
      <c r="QCD59" s="43"/>
      <c r="QCE59" s="43"/>
      <c r="QCF59" s="43"/>
      <c r="QCG59" s="43"/>
      <c r="QCH59" s="43"/>
      <c r="QCI59" s="43"/>
      <c r="QCJ59" s="43"/>
      <c r="QCK59" s="43"/>
      <c r="QCL59" s="43"/>
      <c r="QCM59" s="43"/>
      <c r="QCN59" s="43"/>
      <c r="QCO59" s="43"/>
      <c r="QCP59" s="43"/>
      <c r="QCQ59" s="43"/>
      <c r="QCR59" s="43"/>
      <c r="QCS59" s="43"/>
      <c r="QCT59" s="43"/>
      <c r="QCU59" s="43"/>
      <c r="QCV59" s="43"/>
      <c r="QCW59" s="43"/>
      <c r="QCX59" s="43"/>
      <c r="QCY59" s="43"/>
      <c r="QCZ59" s="43"/>
      <c r="QDA59" s="43"/>
      <c r="QDB59" s="43"/>
      <c r="QDC59" s="43"/>
      <c r="QDD59" s="43"/>
      <c r="QDE59" s="43"/>
      <c r="QDF59" s="43"/>
      <c r="QDG59" s="43"/>
      <c r="QDH59" s="43"/>
      <c r="QDI59" s="43"/>
      <c r="QDJ59" s="43"/>
      <c r="QDK59" s="43"/>
      <c r="QDL59" s="43"/>
      <c r="QDM59" s="43"/>
      <c r="QDN59" s="43"/>
      <c r="QDO59" s="43"/>
      <c r="QDP59" s="43"/>
      <c r="QDQ59" s="43"/>
      <c r="QDR59" s="43"/>
      <c r="QDS59" s="43"/>
      <c r="QDT59" s="43"/>
      <c r="QDU59" s="43"/>
      <c r="QDV59" s="43"/>
      <c r="QDW59" s="43"/>
      <c r="QDX59" s="43"/>
      <c r="QDY59" s="43"/>
      <c r="QDZ59" s="43"/>
      <c r="QEA59" s="43"/>
      <c r="QEB59" s="43"/>
      <c r="QEC59" s="43"/>
      <c r="QED59" s="43"/>
      <c r="QEE59" s="43"/>
      <c r="QEF59" s="43"/>
      <c r="QEG59" s="43"/>
      <c r="QEH59" s="43"/>
      <c r="QEI59" s="43"/>
      <c r="QEJ59" s="43"/>
      <c r="QEK59" s="43"/>
      <c r="QEL59" s="43"/>
      <c r="QEM59" s="43"/>
      <c r="QEN59" s="43"/>
      <c r="QEO59" s="43"/>
      <c r="QEP59" s="43"/>
      <c r="QEQ59" s="43"/>
      <c r="QER59" s="43"/>
      <c r="QES59" s="43"/>
      <c r="QET59" s="43"/>
      <c r="QEU59" s="43"/>
      <c r="QEV59" s="43"/>
      <c r="QEW59" s="43"/>
      <c r="QEX59" s="43"/>
      <c r="QEY59" s="43"/>
      <c r="QEZ59" s="43"/>
      <c r="QFA59" s="43"/>
      <c r="QFB59" s="43"/>
      <c r="QFC59" s="43"/>
      <c r="QFD59" s="43"/>
      <c r="QFE59" s="43"/>
      <c r="QFF59" s="43"/>
      <c r="QFG59" s="43"/>
      <c r="QFH59" s="43"/>
      <c r="QFI59" s="43"/>
      <c r="QFJ59" s="43"/>
      <c r="QFK59" s="43"/>
      <c r="QFL59" s="43"/>
      <c r="QFM59" s="43"/>
      <c r="QFN59" s="43"/>
      <c r="QFO59" s="43"/>
      <c r="QFP59" s="43"/>
      <c r="QFQ59" s="43"/>
      <c r="QFR59" s="43"/>
      <c r="QFS59" s="43"/>
      <c r="QFT59" s="43"/>
      <c r="QFU59" s="43"/>
      <c r="QFV59" s="43"/>
      <c r="QFW59" s="43"/>
      <c r="QFX59" s="43"/>
      <c r="QFY59" s="43"/>
      <c r="QFZ59" s="43"/>
      <c r="QGA59" s="43"/>
      <c r="QGB59" s="43"/>
      <c r="QGC59" s="43"/>
      <c r="QGD59" s="43"/>
      <c r="QGE59" s="43"/>
      <c r="QGF59" s="43"/>
      <c r="QGG59" s="43"/>
      <c r="QGH59" s="43"/>
      <c r="QGI59" s="43"/>
      <c r="QGJ59" s="43"/>
      <c r="QGK59" s="43"/>
      <c r="QGL59" s="43"/>
      <c r="QGM59" s="43"/>
      <c r="QGN59" s="43"/>
      <c r="QGO59" s="43"/>
      <c r="QGP59" s="43"/>
      <c r="QGQ59" s="43"/>
      <c r="QGR59" s="43"/>
      <c r="QGS59" s="43"/>
      <c r="QGT59" s="43"/>
      <c r="QGU59" s="43"/>
      <c r="QGV59" s="43"/>
      <c r="QGW59" s="43"/>
      <c r="QGX59" s="43"/>
      <c r="QGY59" s="43"/>
      <c r="QGZ59" s="43"/>
      <c r="QHA59" s="43"/>
      <c r="QHB59" s="43"/>
      <c r="QHC59" s="43"/>
      <c r="QHD59" s="43"/>
      <c r="QHE59" s="43"/>
      <c r="QHF59" s="43"/>
      <c r="QHG59" s="43"/>
      <c r="QHH59" s="43"/>
      <c r="QHI59" s="43"/>
      <c r="QHJ59" s="43"/>
      <c r="QHK59" s="43"/>
      <c r="QHL59" s="43"/>
      <c r="QHM59" s="43"/>
      <c r="QHN59" s="43"/>
      <c r="QHO59" s="43"/>
      <c r="QHP59" s="43"/>
      <c r="QHQ59" s="43"/>
      <c r="QHR59" s="43"/>
      <c r="QHS59" s="43"/>
      <c r="QHT59" s="43"/>
      <c r="QHU59" s="43"/>
      <c r="QHV59" s="43"/>
      <c r="QHW59" s="43"/>
      <c r="QHX59" s="43"/>
      <c r="QHY59" s="43"/>
      <c r="QHZ59" s="43"/>
      <c r="QIA59" s="43"/>
      <c r="QIB59" s="43"/>
      <c r="QIC59" s="43"/>
      <c r="QID59" s="43"/>
      <c r="QIE59" s="43"/>
      <c r="QIF59" s="43"/>
      <c r="QIG59" s="43"/>
      <c r="QIH59" s="43"/>
      <c r="QII59" s="43"/>
      <c r="QIJ59" s="43"/>
      <c r="QIK59" s="43"/>
      <c r="QIL59" s="43"/>
      <c r="QIM59" s="43"/>
      <c r="QIN59" s="43"/>
      <c r="QIO59" s="43"/>
      <c r="QIP59" s="43"/>
      <c r="QIQ59" s="43"/>
      <c r="QIR59" s="43"/>
      <c r="QIS59" s="43"/>
      <c r="QIT59" s="43"/>
      <c r="QIU59" s="43"/>
      <c r="QIV59" s="43"/>
      <c r="QIW59" s="43"/>
      <c r="QIX59" s="43"/>
      <c r="QIY59" s="43"/>
      <c r="QIZ59" s="43"/>
      <c r="QJA59" s="43"/>
      <c r="QJB59" s="43"/>
      <c r="QJC59" s="43"/>
      <c r="QJD59" s="43"/>
      <c r="QJE59" s="43"/>
      <c r="QJF59" s="43"/>
      <c r="QJG59" s="43"/>
      <c r="QJH59" s="43"/>
      <c r="QJI59" s="43"/>
      <c r="QJJ59" s="43"/>
      <c r="QJK59" s="43"/>
      <c r="QJL59" s="43"/>
      <c r="QJM59" s="43"/>
      <c r="QJN59" s="43"/>
      <c r="QJO59" s="43"/>
      <c r="QJP59" s="43"/>
      <c r="QJQ59" s="43"/>
      <c r="QJR59" s="43"/>
      <c r="QJS59" s="43"/>
      <c r="QJT59" s="43"/>
      <c r="QJU59" s="43"/>
      <c r="QJV59" s="43"/>
      <c r="QJW59" s="43"/>
      <c r="QJX59" s="43"/>
      <c r="QJY59" s="43"/>
      <c r="QJZ59" s="43"/>
      <c r="QKA59" s="43"/>
      <c r="QKB59" s="43"/>
      <c r="QKC59" s="43"/>
      <c r="QKD59" s="43"/>
      <c r="QKE59" s="43"/>
      <c r="QKF59" s="43"/>
      <c r="QKG59" s="43"/>
      <c r="QKH59" s="43"/>
      <c r="QKI59" s="43"/>
      <c r="QKJ59" s="43"/>
      <c r="QKK59" s="43"/>
      <c r="QKL59" s="43"/>
      <c r="QKM59" s="43"/>
      <c r="QKN59" s="43"/>
      <c r="QKO59" s="43"/>
      <c r="QKP59" s="43"/>
      <c r="QKQ59" s="43"/>
      <c r="QKR59" s="43"/>
      <c r="QKS59" s="43"/>
      <c r="QKT59" s="43"/>
      <c r="QKU59" s="43"/>
      <c r="QKV59" s="43"/>
      <c r="QKW59" s="43"/>
      <c r="QKX59" s="43"/>
      <c r="QKY59" s="43"/>
      <c r="QKZ59" s="43"/>
      <c r="QLA59" s="43"/>
      <c r="QLB59" s="43"/>
      <c r="QLC59" s="43"/>
      <c r="QLD59" s="43"/>
      <c r="QLE59" s="43"/>
      <c r="QLF59" s="43"/>
      <c r="QLG59" s="43"/>
      <c r="QLH59" s="43"/>
      <c r="QLI59" s="43"/>
      <c r="QLJ59" s="43"/>
      <c r="QLK59" s="43"/>
      <c r="QLL59" s="43"/>
      <c r="QLM59" s="43"/>
      <c r="QLN59" s="43"/>
      <c r="QLO59" s="43"/>
      <c r="QLP59" s="43"/>
      <c r="QLQ59" s="43"/>
      <c r="QLR59" s="43"/>
      <c r="QLS59" s="43"/>
      <c r="QLT59" s="43"/>
      <c r="QLU59" s="43"/>
      <c r="QLV59" s="43"/>
      <c r="QLW59" s="43"/>
      <c r="QLX59" s="43"/>
      <c r="QLY59" s="43"/>
      <c r="QLZ59" s="43"/>
      <c r="QMA59" s="43"/>
      <c r="QMB59" s="43"/>
      <c r="QMC59" s="43"/>
      <c r="QMD59" s="43"/>
      <c r="QME59" s="43"/>
      <c r="QMF59" s="43"/>
      <c r="QMG59" s="43"/>
      <c r="QMH59" s="43"/>
      <c r="QMI59" s="43"/>
      <c r="QMJ59" s="43"/>
      <c r="QMK59" s="43"/>
      <c r="QML59" s="43"/>
      <c r="QMM59" s="43"/>
      <c r="QMN59" s="43"/>
      <c r="QMO59" s="43"/>
      <c r="QMP59" s="43"/>
      <c r="QMQ59" s="43"/>
      <c r="QMR59" s="43"/>
      <c r="QMS59" s="43"/>
      <c r="QMT59" s="43"/>
      <c r="QMU59" s="43"/>
      <c r="QMV59" s="43"/>
      <c r="QMW59" s="43"/>
      <c r="QMX59" s="43"/>
      <c r="QMY59" s="43"/>
      <c r="QMZ59" s="43"/>
      <c r="QNA59" s="43"/>
      <c r="QNB59" s="43"/>
      <c r="QNC59" s="43"/>
      <c r="QND59" s="43"/>
      <c r="QNE59" s="43"/>
      <c r="QNF59" s="43"/>
      <c r="QNG59" s="43"/>
      <c r="QNH59" s="43"/>
      <c r="QNI59" s="43"/>
      <c r="QNJ59" s="43"/>
      <c r="QNK59" s="43"/>
      <c r="QNL59" s="43"/>
      <c r="QNM59" s="43"/>
      <c r="QNN59" s="43"/>
      <c r="QNO59" s="43"/>
      <c r="QNP59" s="43"/>
      <c r="QNQ59" s="43"/>
      <c r="QNR59" s="43"/>
      <c r="QNS59" s="43"/>
      <c r="QNT59" s="43"/>
      <c r="QNU59" s="43"/>
      <c r="QNV59" s="43"/>
      <c r="QNW59" s="43"/>
      <c r="QNX59" s="43"/>
      <c r="QNY59" s="43"/>
      <c r="QNZ59" s="43"/>
      <c r="QOA59" s="43"/>
      <c r="QOB59" s="43"/>
      <c r="QOC59" s="43"/>
      <c r="QOD59" s="43"/>
      <c r="QOE59" s="43"/>
      <c r="QOF59" s="43"/>
      <c r="QOG59" s="43"/>
      <c r="QOH59" s="43"/>
      <c r="QOI59" s="43"/>
      <c r="QOJ59" s="43"/>
      <c r="QOK59" s="43"/>
      <c r="QOL59" s="43"/>
      <c r="QOM59" s="43"/>
      <c r="QON59" s="43"/>
      <c r="QOO59" s="43"/>
      <c r="QOP59" s="43"/>
      <c r="QOQ59" s="43"/>
      <c r="QOR59" s="43"/>
      <c r="QOS59" s="43"/>
      <c r="QOT59" s="43"/>
      <c r="QOU59" s="43"/>
      <c r="QOV59" s="43"/>
      <c r="QOW59" s="43"/>
      <c r="QOX59" s="43"/>
      <c r="QOY59" s="43"/>
      <c r="QOZ59" s="43"/>
      <c r="QPA59" s="43"/>
      <c r="QPB59" s="43"/>
      <c r="QPC59" s="43"/>
      <c r="QPD59" s="43"/>
      <c r="QPE59" s="43"/>
      <c r="QPF59" s="43"/>
      <c r="QPG59" s="43"/>
      <c r="QPH59" s="43"/>
      <c r="QPI59" s="43"/>
      <c r="QPJ59" s="43"/>
      <c r="QPK59" s="43"/>
      <c r="QPL59" s="43"/>
      <c r="QPM59" s="43"/>
      <c r="QPN59" s="43"/>
      <c r="QPO59" s="43"/>
      <c r="QPP59" s="43"/>
      <c r="QPQ59" s="43"/>
      <c r="QPR59" s="43"/>
      <c r="QPS59" s="43"/>
      <c r="QPT59" s="43"/>
      <c r="QPU59" s="43"/>
      <c r="QPV59" s="43"/>
      <c r="QPW59" s="43"/>
      <c r="QPX59" s="43"/>
      <c r="QPY59" s="43"/>
      <c r="QPZ59" s="43"/>
      <c r="QQA59" s="43"/>
      <c r="QQB59" s="43"/>
      <c r="QQC59" s="43"/>
      <c r="QQD59" s="43"/>
      <c r="QQE59" s="43"/>
      <c r="QQF59" s="43"/>
      <c r="QQG59" s="43"/>
      <c r="QQH59" s="43"/>
      <c r="QQI59" s="43"/>
      <c r="QQJ59" s="43"/>
      <c r="QQK59" s="43"/>
      <c r="QQL59" s="43"/>
      <c r="QQM59" s="43"/>
      <c r="QQN59" s="43"/>
      <c r="QQO59" s="43"/>
      <c r="QQP59" s="43"/>
      <c r="QQQ59" s="43"/>
      <c r="QQR59" s="43"/>
      <c r="QQS59" s="43"/>
      <c r="QQT59" s="43"/>
      <c r="QQU59" s="43"/>
      <c r="QQV59" s="43"/>
      <c r="QQW59" s="43"/>
      <c r="QQX59" s="43"/>
      <c r="QQY59" s="43"/>
      <c r="QQZ59" s="43"/>
      <c r="QRA59" s="43"/>
      <c r="QRB59" s="43"/>
      <c r="QRC59" s="43"/>
      <c r="QRD59" s="43"/>
      <c r="QRE59" s="43"/>
      <c r="QRF59" s="43"/>
      <c r="QRG59" s="43"/>
      <c r="QRH59" s="43"/>
      <c r="QRI59" s="43"/>
      <c r="QRJ59" s="43"/>
      <c r="QRK59" s="43"/>
      <c r="QRL59" s="43"/>
      <c r="QRM59" s="43"/>
      <c r="QRN59" s="43"/>
      <c r="QRO59" s="43"/>
      <c r="QRP59" s="43"/>
      <c r="QRQ59" s="43"/>
      <c r="QRR59" s="43"/>
      <c r="QRS59" s="43"/>
      <c r="QRT59" s="43"/>
      <c r="QRU59" s="43"/>
      <c r="QRV59" s="43"/>
      <c r="QRW59" s="43"/>
      <c r="QRX59" s="43"/>
      <c r="QRY59" s="43"/>
      <c r="QRZ59" s="43"/>
      <c r="QSA59" s="43"/>
      <c r="QSB59" s="43"/>
      <c r="QSC59" s="43"/>
      <c r="QSD59" s="43"/>
      <c r="QSE59" s="43"/>
      <c r="QSF59" s="43"/>
      <c r="QSG59" s="43"/>
      <c r="QSH59" s="43"/>
      <c r="QSI59" s="43"/>
      <c r="QSJ59" s="43"/>
      <c r="QSK59" s="43"/>
      <c r="QSL59" s="43"/>
      <c r="QSM59" s="43"/>
      <c r="QSN59" s="43"/>
      <c r="QSO59" s="43"/>
      <c r="QSP59" s="43"/>
      <c r="QSQ59" s="43"/>
      <c r="QSR59" s="43"/>
      <c r="QSS59" s="43"/>
      <c r="QST59" s="43"/>
      <c r="QSU59" s="43"/>
      <c r="QSV59" s="43"/>
      <c r="QSW59" s="43"/>
      <c r="QSX59" s="43"/>
      <c r="QSY59" s="43"/>
      <c r="QSZ59" s="43"/>
      <c r="QTA59" s="43"/>
      <c r="QTB59" s="43"/>
      <c r="QTC59" s="43"/>
      <c r="QTD59" s="43"/>
      <c r="QTE59" s="43"/>
      <c r="QTF59" s="43"/>
      <c r="QTG59" s="43"/>
      <c r="QTH59" s="43"/>
      <c r="QTI59" s="43"/>
      <c r="QTJ59" s="43"/>
      <c r="QTK59" s="43"/>
      <c r="QTL59" s="43"/>
      <c r="QTM59" s="43"/>
      <c r="QTN59" s="43"/>
      <c r="QTO59" s="43"/>
      <c r="QTP59" s="43"/>
      <c r="QTQ59" s="43"/>
      <c r="QTR59" s="43"/>
      <c r="QTS59" s="43"/>
      <c r="QTT59" s="43"/>
      <c r="QTU59" s="43"/>
      <c r="QTV59" s="43"/>
      <c r="QTW59" s="43"/>
      <c r="QTX59" s="43"/>
      <c r="QTY59" s="43"/>
      <c r="QTZ59" s="43"/>
      <c r="QUA59" s="43"/>
      <c r="QUB59" s="43"/>
      <c r="QUC59" s="43"/>
      <c r="QUD59" s="43"/>
      <c r="QUE59" s="43"/>
      <c r="QUF59" s="43"/>
      <c r="QUG59" s="43"/>
      <c r="QUH59" s="43"/>
      <c r="QUI59" s="43"/>
      <c r="QUJ59" s="43"/>
      <c r="QUK59" s="43"/>
      <c r="QUL59" s="43"/>
      <c r="QUM59" s="43"/>
      <c r="QUN59" s="43"/>
      <c r="QUO59" s="43"/>
      <c r="QUP59" s="43"/>
      <c r="QUQ59" s="43"/>
      <c r="QUR59" s="43"/>
      <c r="QUS59" s="43"/>
      <c r="QUT59" s="43"/>
      <c r="QUU59" s="43"/>
      <c r="QUV59" s="43"/>
      <c r="QUW59" s="43"/>
      <c r="QUX59" s="43"/>
      <c r="QUY59" s="43"/>
      <c r="QUZ59" s="43"/>
      <c r="QVA59" s="43"/>
      <c r="QVB59" s="43"/>
      <c r="QVC59" s="43"/>
      <c r="QVD59" s="43"/>
      <c r="QVE59" s="43"/>
      <c r="QVF59" s="43"/>
      <c r="QVG59" s="43"/>
      <c r="QVH59" s="43"/>
      <c r="QVI59" s="43"/>
      <c r="QVJ59" s="43"/>
      <c r="QVK59" s="43"/>
      <c r="QVL59" s="43"/>
      <c r="QVM59" s="43"/>
      <c r="QVN59" s="43"/>
      <c r="QVO59" s="43"/>
      <c r="QVP59" s="43"/>
      <c r="QVQ59" s="43"/>
      <c r="QVR59" s="43"/>
      <c r="QVS59" s="43"/>
      <c r="QVT59" s="43"/>
      <c r="QVU59" s="43"/>
      <c r="QVV59" s="43"/>
      <c r="QVW59" s="43"/>
      <c r="QVX59" s="43"/>
      <c r="QVY59" s="43"/>
      <c r="QVZ59" s="43"/>
      <c r="QWA59" s="43"/>
      <c r="QWB59" s="43"/>
      <c r="QWC59" s="43"/>
      <c r="QWD59" s="43"/>
      <c r="QWE59" s="43"/>
      <c r="QWF59" s="43"/>
      <c r="QWG59" s="43"/>
      <c r="QWH59" s="43"/>
      <c r="QWI59" s="43"/>
      <c r="QWJ59" s="43"/>
      <c r="QWK59" s="43"/>
      <c r="QWL59" s="43"/>
      <c r="QWM59" s="43"/>
      <c r="QWN59" s="43"/>
      <c r="QWO59" s="43"/>
      <c r="QWP59" s="43"/>
      <c r="QWQ59" s="43"/>
      <c r="QWR59" s="43"/>
      <c r="QWS59" s="43"/>
      <c r="QWT59" s="43"/>
      <c r="QWU59" s="43"/>
      <c r="QWV59" s="43"/>
      <c r="QWW59" s="43"/>
      <c r="QWX59" s="43"/>
      <c r="QWY59" s="43"/>
      <c r="QWZ59" s="43"/>
      <c r="QXA59" s="43"/>
      <c r="QXB59" s="43"/>
      <c r="QXC59" s="43"/>
      <c r="QXD59" s="43"/>
      <c r="QXE59" s="43"/>
      <c r="QXF59" s="43"/>
      <c r="QXG59" s="43"/>
      <c r="QXH59" s="43"/>
      <c r="QXI59" s="43"/>
      <c r="QXJ59" s="43"/>
      <c r="QXK59" s="43"/>
      <c r="QXL59" s="43"/>
      <c r="QXM59" s="43"/>
      <c r="QXN59" s="43"/>
      <c r="QXO59" s="43"/>
      <c r="QXP59" s="43"/>
      <c r="QXQ59" s="43"/>
      <c r="QXR59" s="43"/>
      <c r="QXS59" s="43"/>
      <c r="QXT59" s="43"/>
      <c r="QXU59" s="43"/>
      <c r="QXV59" s="43"/>
      <c r="QXW59" s="43"/>
      <c r="QXX59" s="43"/>
      <c r="QXY59" s="43"/>
      <c r="QXZ59" s="43"/>
      <c r="QYA59" s="43"/>
      <c r="QYB59" s="43"/>
      <c r="QYC59" s="43"/>
      <c r="QYD59" s="43"/>
      <c r="QYE59" s="43"/>
      <c r="QYF59" s="43"/>
      <c r="QYG59" s="43"/>
      <c r="QYH59" s="43"/>
      <c r="QYI59" s="43"/>
      <c r="QYJ59" s="43"/>
      <c r="QYK59" s="43"/>
      <c r="QYL59" s="43"/>
      <c r="QYM59" s="43"/>
      <c r="QYN59" s="43"/>
      <c r="QYO59" s="43"/>
      <c r="QYP59" s="43"/>
      <c r="QYQ59" s="43"/>
      <c r="QYR59" s="43"/>
      <c r="QYS59" s="43"/>
      <c r="QYT59" s="43"/>
      <c r="QYU59" s="43"/>
      <c r="QYV59" s="43"/>
      <c r="QYW59" s="43"/>
      <c r="QYX59" s="43"/>
      <c r="QYY59" s="43"/>
      <c r="QYZ59" s="43"/>
      <c r="QZA59" s="43"/>
      <c r="QZB59" s="43"/>
      <c r="QZC59" s="43"/>
      <c r="QZD59" s="43"/>
      <c r="QZE59" s="43"/>
      <c r="QZF59" s="43"/>
      <c r="QZG59" s="43"/>
      <c r="QZH59" s="43"/>
      <c r="QZI59" s="43"/>
      <c r="QZJ59" s="43"/>
      <c r="QZK59" s="43"/>
      <c r="QZL59" s="43"/>
      <c r="QZM59" s="43"/>
      <c r="QZN59" s="43"/>
      <c r="QZO59" s="43"/>
      <c r="QZP59" s="43"/>
      <c r="QZQ59" s="43"/>
      <c r="QZR59" s="43"/>
      <c r="QZS59" s="43"/>
      <c r="QZT59" s="43"/>
      <c r="QZU59" s="43"/>
      <c r="QZV59" s="43"/>
      <c r="QZW59" s="43"/>
      <c r="QZX59" s="43"/>
      <c r="QZY59" s="43"/>
      <c r="QZZ59" s="43"/>
      <c r="RAA59" s="43"/>
      <c r="RAB59" s="43"/>
      <c r="RAC59" s="43"/>
      <c r="RAD59" s="43"/>
      <c r="RAE59" s="43"/>
      <c r="RAF59" s="43"/>
      <c r="RAG59" s="43"/>
      <c r="RAH59" s="43"/>
      <c r="RAI59" s="43"/>
      <c r="RAJ59" s="43"/>
      <c r="RAK59" s="43"/>
      <c r="RAL59" s="43"/>
      <c r="RAM59" s="43"/>
      <c r="RAN59" s="43"/>
      <c r="RAO59" s="43"/>
      <c r="RAP59" s="43"/>
      <c r="RAQ59" s="43"/>
      <c r="RAR59" s="43"/>
      <c r="RAS59" s="43"/>
      <c r="RAT59" s="43"/>
      <c r="RAU59" s="43"/>
      <c r="RAV59" s="43"/>
      <c r="RAW59" s="43"/>
      <c r="RAX59" s="43"/>
      <c r="RAY59" s="43"/>
      <c r="RAZ59" s="43"/>
      <c r="RBA59" s="43"/>
      <c r="RBB59" s="43"/>
      <c r="RBC59" s="43"/>
      <c r="RBD59" s="43"/>
      <c r="RBE59" s="43"/>
      <c r="RBF59" s="43"/>
      <c r="RBG59" s="43"/>
      <c r="RBH59" s="43"/>
      <c r="RBI59" s="43"/>
      <c r="RBJ59" s="43"/>
      <c r="RBK59" s="43"/>
      <c r="RBL59" s="43"/>
      <c r="RBM59" s="43"/>
      <c r="RBN59" s="43"/>
      <c r="RBO59" s="43"/>
      <c r="RBP59" s="43"/>
      <c r="RBQ59" s="43"/>
      <c r="RBR59" s="43"/>
      <c r="RBS59" s="43"/>
      <c r="RBT59" s="43"/>
      <c r="RBU59" s="43"/>
      <c r="RBV59" s="43"/>
      <c r="RBW59" s="43"/>
      <c r="RBX59" s="43"/>
      <c r="RBY59" s="43"/>
      <c r="RBZ59" s="43"/>
      <c r="RCA59" s="43"/>
      <c r="RCB59" s="43"/>
      <c r="RCC59" s="43"/>
      <c r="RCD59" s="43"/>
      <c r="RCE59" s="43"/>
      <c r="RCF59" s="43"/>
      <c r="RCG59" s="43"/>
      <c r="RCH59" s="43"/>
      <c r="RCI59" s="43"/>
      <c r="RCJ59" s="43"/>
      <c r="RCK59" s="43"/>
      <c r="RCL59" s="43"/>
      <c r="RCM59" s="43"/>
      <c r="RCN59" s="43"/>
      <c r="RCO59" s="43"/>
      <c r="RCP59" s="43"/>
      <c r="RCQ59" s="43"/>
      <c r="RCR59" s="43"/>
      <c r="RCS59" s="43"/>
      <c r="RCT59" s="43"/>
      <c r="RCU59" s="43"/>
      <c r="RCV59" s="43"/>
      <c r="RCW59" s="43"/>
      <c r="RCX59" s="43"/>
      <c r="RCY59" s="43"/>
      <c r="RCZ59" s="43"/>
      <c r="RDA59" s="43"/>
      <c r="RDB59" s="43"/>
      <c r="RDC59" s="43"/>
      <c r="RDD59" s="43"/>
      <c r="RDE59" s="43"/>
      <c r="RDF59" s="43"/>
      <c r="RDG59" s="43"/>
      <c r="RDH59" s="43"/>
      <c r="RDI59" s="43"/>
      <c r="RDJ59" s="43"/>
      <c r="RDK59" s="43"/>
      <c r="RDL59" s="43"/>
      <c r="RDM59" s="43"/>
      <c r="RDN59" s="43"/>
      <c r="RDO59" s="43"/>
      <c r="RDP59" s="43"/>
      <c r="RDQ59" s="43"/>
      <c r="RDR59" s="43"/>
      <c r="RDS59" s="43"/>
      <c r="RDT59" s="43"/>
      <c r="RDU59" s="43"/>
      <c r="RDV59" s="43"/>
      <c r="RDW59" s="43"/>
      <c r="RDX59" s="43"/>
      <c r="RDY59" s="43"/>
      <c r="RDZ59" s="43"/>
      <c r="REA59" s="43"/>
      <c r="REB59" s="43"/>
      <c r="REC59" s="43"/>
      <c r="RED59" s="43"/>
      <c r="REE59" s="43"/>
      <c r="REF59" s="43"/>
      <c r="REG59" s="43"/>
      <c r="REH59" s="43"/>
      <c r="REI59" s="43"/>
      <c r="REJ59" s="43"/>
      <c r="REK59" s="43"/>
      <c r="REL59" s="43"/>
      <c r="REM59" s="43"/>
      <c r="REN59" s="43"/>
      <c r="REO59" s="43"/>
      <c r="REP59" s="43"/>
      <c r="REQ59" s="43"/>
      <c r="RER59" s="43"/>
      <c r="RES59" s="43"/>
      <c r="RET59" s="43"/>
      <c r="REU59" s="43"/>
      <c r="REV59" s="43"/>
      <c r="REW59" s="43"/>
      <c r="REX59" s="43"/>
      <c r="REY59" s="43"/>
      <c r="REZ59" s="43"/>
      <c r="RFA59" s="43"/>
      <c r="RFB59" s="43"/>
      <c r="RFC59" s="43"/>
      <c r="RFD59" s="43"/>
      <c r="RFE59" s="43"/>
      <c r="RFF59" s="43"/>
      <c r="RFG59" s="43"/>
      <c r="RFH59" s="43"/>
      <c r="RFI59" s="43"/>
      <c r="RFJ59" s="43"/>
      <c r="RFK59" s="43"/>
      <c r="RFL59" s="43"/>
      <c r="RFM59" s="43"/>
      <c r="RFN59" s="43"/>
      <c r="RFO59" s="43"/>
      <c r="RFP59" s="43"/>
      <c r="RFQ59" s="43"/>
      <c r="RFR59" s="43"/>
      <c r="RFS59" s="43"/>
      <c r="RFT59" s="43"/>
      <c r="RFU59" s="43"/>
      <c r="RFV59" s="43"/>
      <c r="RFW59" s="43"/>
      <c r="RFX59" s="43"/>
      <c r="RFY59" s="43"/>
      <c r="RFZ59" s="43"/>
      <c r="RGA59" s="43"/>
      <c r="RGB59" s="43"/>
      <c r="RGC59" s="43"/>
      <c r="RGD59" s="43"/>
      <c r="RGE59" s="43"/>
      <c r="RGF59" s="43"/>
      <c r="RGG59" s="43"/>
      <c r="RGH59" s="43"/>
      <c r="RGI59" s="43"/>
      <c r="RGJ59" s="43"/>
      <c r="RGK59" s="43"/>
      <c r="RGL59" s="43"/>
      <c r="RGM59" s="43"/>
      <c r="RGN59" s="43"/>
      <c r="RGO59" s="43"/>
      <c r="RGP59" s="43"/>
      <c r="RGQ59" s="43"/>
      <c r="RGR59" s="43"/>
      <c r="RGS59" s="43"/>
      <c r="RGT59" s="43"/>
      <c r="RGU59" s="43"/>
      <c r="RGV59" s="43"/>
      <c r="RGW59" s="43"/>
      <c r="RGX59" s="43"/>
      <c r="RGY59" s="43"/>
      <c r="RGZ59" s="43"/>
      <c r="RHA59" s="43"/>
      <c r="RHB59" s="43"/>
      <c r="RHC59" s="43"/>
      <c r="RHD59" s="43"/>
      <c r="RHE59" s="43"/>
      <c r="RHF59" s="43"/>
      <c r="RHG59" s="43"/>
      <c r="RHH59" s="43"/>
      <c r="RHI59" s="43"/>
      <c r="RHJ59" s="43"/>
      <c r="RHK59" s="43"/>
      <c r="RHL59" s="43"/>
      <c r="RHM59" s="43"/>
      <c r="RHN59" s="43"/>
      <c r="RHO59" s="43"/>
      <c r="RHP59" s="43"/>
      <c r="RHQ59" s="43"/>
      <c r="RHR59" s="43"/>
      <c r="RHS59" s="43"/>
      <c r="RHT59" s="43"/>
      <c r="RHU59" s="43"/>
      <c r="RHV59" s="43"/>
      <c r="RHW59" s="43"/>
      <c r="RHX59" s="43"/>
      <c r="RHY59" s="43"/>
      <c r="RHZ59" s="43"/>
      <c r="RIA59" s="43"/>
      <c r="RIB59" s="43"/>
      <c r="RIC59" s="43"/>
      <c r="RID59" s="43"/>
      <c r="RIE59" s="43"/>
      <c r="RIF59" s="43"/>
      <c r="RIG59" s="43"/>
      <c r="RIH59" s="43"/>
      <c r="RII59" s="43"/>
      <c r="RIJ59" s="43"/>
      <c r="RIK59" s="43"/>
      <c r="RIL59" s="43"/>
      <c r="RIM59" s="43"/>
      <c r="RIN59" s="43"/>
      <c r="RIO59" s="43"/>
      <c r="RIP59" s="43"/>
      <c r="RIQ59" s="43"/>
      <c r="RIR59" s="43"/>
      <c r="RIS59" s="43"/>
      <c r="RIT59" s="43"/>
      <c r="RIU59" s="43"/>
      <c r="RIV59" s="43"/>
      <c r="RIW59" s="43"/>
      <c r="RIX59" s="43"/>
      <c r="RIY59" s="43"/>
      <c r="RIZ59" s="43"/>
      <c r="RJA59" s="43"/>
      <c r="RJB59" s="43"/>
      <c r="RJC59" s="43"/>
      <c r="RJD59" s="43"/>
      <c r="RJE59" s="43"/>
      <c r="RJF59" s="43"/>
      <c r="RJG59" s="43"/>
      <c r="RJH59" s="43"/>
      <c r="RJI59" s="43"/>
      <c r="RJJ59" s="43"/>
      <c r="RJK59" s="43"/>
      <c r="RJL59" s="43"/>
      <c r="RJM59" s="43"/>
      <c r="RJN59" s="43"/>
      <c r="RJO59" s="43"/>
      <c r="RJP59" s="43"/>
      <c r="RJQ59" s="43"/>
      <c r="RJR59" s="43"/>
      <c r="RJS59" s="43"/>
      <c r="RJT59" s="43"/>
      <c r="RJU59" s="43"/>
      <c r="RJV59" s="43"/>
      <c r="RJW59" s="43"/>
      <c r="RJX59" s="43"/>
      <c r="RJY59" s="43"/>
      <c r="RJZ59" s="43"/>
      <c r="RKA59" s="43"/>
      <c r="RKB59" s="43"/>
      <c r="RKC59" s="43"/>
      <c r="RKD59" s="43"/>
      <c r="RKE59" s="43"/>
      <c r="RKF59" s="43"/>
      <c r="RKG59" s="43"/>
      <c r="RKH59" s="43"/>
      <c r="RKI59" s="43"/>
      <c r="RKJ59" s="43"/>
      <c r="RKK59" s="43"/>
      <c r="RKL59" s="43"/>
      <c r="RKM59" s="43"/>
      <c r="RKN59" s="43"/>
      <c r="RKO59" s="43"/>
      <c r="RKP59" s="43"/>
      <c r="RKQ59" s="43"/>
      <c r="RKR59" s="43"/>
      <c r="RKS59" s="43"/>
      <c r="RKT59" s="43"/>
      <c r="RKU59" s="43"/>
      <c r="RKV59" s="43"/>
      <c r="RKW59" s="43"/>
      <c r="RKX59" s="43"/>
      <c r="RKY59" s="43"/>
      <c r="RKZ59" s="43"/>
      <c r="RLA59" s="43"/>
      <c r="RLB59" s="43"/>
      <c r="RLC59" s="43"/>
      <c r="RLD59" s="43"/>
      <c r="RLE59" s="43"/>
      <c r="RLF59" s="43"/>
      <c r="RLG59" s="43"/>
      <c r="RLH59" s="43"/>
      <c r="RLI59" s="43"/>
      <c r="RLJ59" s="43"/>
      <c r="RLK59" s="43"/>
      <c r="RLL59" s="43"/>
      <c r="RLM59" s="43"/>
      <c r="RLN59" s="43"/>
      <c r="RLO59" s="43"/>
      <c r="RLP59" s="43"/>
      <c r="RLQ59" s="43"/>
      <c r="RLR59" s="43"/>
      <c r="RLS59" s="43"/>
      <c r="RLT59" s="43"/>
      <c r="RLU59" s="43"/>
      <c r="RLV59" s="43"/>
      <c r="RLW59" s="43"/>
      <c r="RLX59" s="43"/>
      <c r="RLY59" s="43"/>
      <c r="RLZ59" s="43"/>
      <c r="RMA59" s="43"/>
      <c r="RMB59" s="43"/>
      <c r="RMC59" s="43"/>
      <c r="RMD59" s="43"/>
      <c r="RME59" s="43"/>
      <c r="RMF59" s="43"/>
      <c r="RMG59" s="43"/>
      <c r="RMH59" s="43"/>
      <c r="RMI59" s="43"/>
      <c r="RMJ59" s="43"/>
      <c r="RMK59" s="43"/>
      <c r="RML59" s="43"/>
      <c r="RMM59" s="43"/>
      <c r="RMN59" s="43"/>
      <c r="RMO59" s="43"/>
      <c r="RMP59" s="43"/>
      <c r="RMQ59" s="43"/>
      <c r="RMR59" s="43"/>
      <c r="RMS59" s="43"/>
      <c r="RMT59" s="43"/>
      <c r="RMU59" s="43"/>
      <c r="RMV59" s="43"/>
      <c r="RMW59" s="43"/>
      <c r="RMX59" s="43"/>
      <c r="RMY59" s="43"/>
      <c r="RMZ59" s="43"/>
      <c r="RNA59" s="43"/>
      <c r="RNB59" s="43"/>
      <c r="RNC59" s="43"/>
      <c r="RND59" s="43"/>
      <c r="RNE59" s="43"/>
      <c r="RNF59" s="43"/>
      <c r="RNG59" s="43"/>
      <c r="RNH59" s="43"/>
      <c r="RNI59" s="43"/>
      <c r="RNJ59" s="43"/>
      <c r="RNK59" s="43"/>
      <c r="RNL59" s="43"/>
      <c r="RNM59" s="43"/>
      <c r="RNN59" s="43"/>
      <c r="RNO59" s="43"/>
      <c r="RNP59" s="43"/>
      <c r="RNQ59" s="43"/>
      <c r="RNR59" s="43"/>
      <c r="RNS59" s="43"/>
      <c r="RNT59" s="43"/>
      <c r="RNU59" s="43"/>
      <c r="RNV59" s="43"/>
      <c r="RNW59" s="43"/>
      <c r="RNX59" s="43"/>
      <c r="RNY59" s="43"/>
      <c r="RNZ59" s="43"/>
      <c r="ROA59" s="43"/>
      <c r="ROB59" s="43"/>
      <c r="ROC59" s="43"/>
      <c r="ROD59" s="43"/>
      <c r="ROE59" s="43"/>
      <c r="ROF59" s="43"/>
      <c r="ROG59" s="43"/>
      <c r="ROH59" s="43"/>
      <c r="ROI59" s="43"/>
      <c r="ROJ59" s="43"/>
      <c r="ROK59" s="43"/>
      <c r="ROL59" s="43"/>
      <c r="ROM59" s="43"/>
      <c r="RON59" s="43"/>
      <c r="ROO59" s="43"/>
      <c r="ROP59" s="43"/>
      <c r="ROQ59" s="43"/>
      <c r="ROR59" s="43"/>
      <c r="ROS59" s="43"/>
      <c r="ROT59" s="43"/>
      <c r="ROU59" s="43"/>
      <c r="ROV59" s="43"/>
      <c r="ROW59" s="43"/>
      <c r="ROX59" s="43"/>
      <c r="ROY59" s="43"/>
      <c r="ROZ59" s="43"/>
      <c r="RPA59" s="43"/>
      <c r="RPB59" s="43"/>
      <c r="RPC59" s="43"/>
      <c r="RPD59" s="43"/>
      <c r="RPE59" s="43"/>
      <c r="RPF59" s="43"/>
      <c r="RPG59" s="43"/>
      <c r="RPH59" s="43"/>
      <c r="RPI59" s="43"/>
      <c r="RPJ59" s="43"/>
      <c r="RPK59" s="43"/>
      <c r="RPL59" s="43"/>
      <c r="RPM59" s="43"/>
      <c r="RPN59" s="43"/>
      <c r="RPO59" s="43"/>
      <c r="RPP59" s="43"/>
      <c r="RPQ59" s="43"/>
      <c r="RPR59" s="43"/>
      <c r="RPS59" s="43"/>
      <c r="RPT59" s="43"/>
      <c r="RPU59" s="43"/>
      <c r="RPV59" s="43"/>
      <c r="RPW59" s="43"/>
      <c r="RPX59" s="43"/>
      <c r="RPY59" s="43"/>
      <c r="RPZ59" s="43"/>
      <c r="RQA59" s="43"/>
      <c r="RQB59" s="43"/>
      <c r="RQC59" s="43"/>
      <c r="RQD59" s="43"/>
      <c r="RQE59" s="43"/>
      <c r="RQF59" s="43"/>
      <c r="RQG59" s="43"/>
      <c r="RQH59" s="43"/>
      <c r="RQI59" s="43"/>
      <c r="RQJ59" s="43"/>
      <c r="RQK59" s="43"/>
      <c r="RQL59" s="43"/>
      <c r="RQM59" s="43"/>
      <c r="RQN59" s="43"/>
      <c r="RQO59" s="43"/>
      <c r="RQP59" s="43"/>
      <c r="RQQ59" s="43"/>
      <c r="RQR59" s="43"/>
      <c r="RQS59" s="43"/>
      <c r="RQT59" s="43"/>
      <c r="RQU59" s="43"/>
      <c r="RQV59" s="43"/>
      <c r="RQW59" s="43"/>
      <c r="RQX59" s="43"/>
      <c r="RQY59" s="43"/>
      <c r="RQZ59" s="43"/>
      <c r="RRA59" s="43"/>
      <c r="RRB59" s="43"/>
      <c r="RRC59" s="43"/>
      <c r="RRD59" s="43"/>
      <c r="RRE59" s="43"/>
      <c r="RRF59" s="43"/>
      <c r="RRG59" s="43"/>
      <c r="RRH59" s="43"/>
      <c r="RRI59" s="43"/>
      <c r="RRJ59" s="43"/>
      <c r="RRK59" s="43"/>
      <c r="RRL59" s="43"/>
      <c r="RRM59" s="43"/>
      <c r="RRN59" s="43"/>
      <c r="RRO59" s="43"/>
      <c r="RRP59" s="43"/>
      <c r="RRQ59" s="43"/>
      <c r="RRR59" s="43"/>
      <c r="RRS59" s="43"/>
      <c r="RRT59" s="43"/>
      <c r="RRU59" s="43"/>
      <c r="RRV59" s="43"/>
      <c r="RRW59" s="43"/>
      <c r="RRX59" s="43"/>
      <c r="RRY59" s="43"/>
      <c r="RRZ59" s="43"/>
      <c r="RSA59" s="43"/>
      <c r="RSB59" s="43"/>
      <c r="RSC59" s="43"/>
      <c r="RSD59" s="43"/>
      <c r="RSE59" s="43"/>
      <c r="RSF59" s="43"/>
      <c r="RSG59" s="43"/>
      <c r="RSH59" s="43"/>
      <c r="RSI59" s="43"/>
      <c r="RSJ59" s="43"/>
      <c r="RSK59" s="43"/>
      <c r="RSL59" s="43"/>
      <c r="RSM59" s="43"/>
      <c r="RSN59" s="43"/>
      <c r="RSO59" s="43"/>
      <c r="RSP59" s="43"/>
      <c r="RSQ59" s="43"/>
      <c r="RSR59" s="43"/>
      <c r="RSS59" s="43"/>
      <c r="RST59" s="43"/>
      <c r="RSU59" s="43"/>
      <c r="RSV59" s="43"/>
      <c r="RSW59" s="43"/>
      <c r="RSX59" s="43"/>
      <c r="RSY59" s="43"/>
      <c r="RSZ59" s="43"/>
      <c r="RTA59" s="43"/>
      <c r="RTB59" s="43"/>
      <c r="RTC59" s="43"/>
      <c r="RTD59" s="43"/>
      <c r="RTE59" s="43"/>
      <c r="RTF59" s="43"/>
      <c r="RTG59" s="43"/>
      <c r="RTH59" s="43"/>
      <c r="RTI59" s="43"/>
      <c r="RTJ59" s="43"/>
      <c r="RTK59" s="43"/>
      <c r="RTL59" s="43"/>
      <c r="RTM59" s="43"/>
      <c r="RTN59" s="43"/>
      <c r="RTO59" s="43"/>
      <c r="RTP59" s="43"/>
      <c r="RTQ59" s="43"/>
      <c r="RTR59" s="43"/>
      <c r="RTS59" s="43"/>
      <c r="RTT59" s="43"/>
      <c r="RTU59" s="43"/>
      <c r="RTV59" s="43"/>
      <c r="RTW59" s="43"/>
      <c r="RTX59" s="43"/>
      <c r="RTY59" s="43"/>
      <c r="RTZ59" s="43"/>
      <c r="RUA59" s="43"/>
      <c r="RUB59" s="43"/>
      <c r="RUC59" s="43"/>
      <c r="RUD59" s="43"/>
      <c r="RUE59" s="43"/>
      <c r="RUF59" s="43"/>
      <c r="RUG59" s="43"/>
      <c r="RUH59" s="43"/>
      <c r="RUI59" s="43"/>
      <c r="RUJ59" s="43"/>
      <c r="RUK59" s="43"/>
      <c r="RUL59" s="43"/>
      <c r="RUM59" s="43"/>
      <c r="RUN59" s="43"/>
      <c r="RUO59" s="43"/>
      <c r="RUP59" s="43"/>
      <c r="RUQ59" s="43"/>
      <c r="RUR59" s="43"/>
      <c r="RUS59" s="43"/>
      <c r="RUT59" s="43"/>
      <c r="RUU59" s="43"/>
      <c r="RUV59" s="43"/>
      <c r="RUW59" s="43"/>
      <c r="RUX59" s="43"/>
      <c r="RUY59" s="43"/>
      <c r="RUZ59" s="43"/>
      <c r="RVA59" s="43"/>
      <c r="RVB59" s="43"/>
      <c r="RVC59" s="43"/>
      <c r="RVD59" s="43"/>
      <c r="RVE59" s="43"/>
      <c r="RVF59" s="43"/>
      <c r="RVG59" s="43"/>
      <c r="RVH59" s="43"/>
      <c r="RVI59" s="43"/>
      <c r="RVJ59" s="43"/>
      <c r="RVK59" s="43"/>
      <c r="RVL59" s="43"/>
      <c r="RVM59" s="43"/>
      <c r="RVN59" s="43"/>
      <c r="RVO59" s="43"/>
      <c r="RVP59" s="43"/>
      <c r="RVQ59" s="43"/>
      <c r="RVR59" s="43"/>
      <c r="RVS59" s="43"/>
      <c r="RVT59" s="43"/>
      <c r="RVU59" s="43"/>
      <c r="RVV59" s="43"/>
      <c r="RVW59" s="43"/>
      <c r="RVX59" s="43"/>
      <c r="RVY59" s="43"/>
      <c r="RVZ59" s="43"/>
      <c r="RWA59" s="43"/>
      <c r="RWB59" s="43"/>
      <c r="RWC59" s="43"/>
      <c r="RWD59" s="43"/>
      <c r="RWE59" s="43"/>
      <c r="RWF59" s="43"/>
      <c r="RWG59" s="43"/>
      <c r="RWH59" s="43"/>
      <c r="RWI59" s="43"/>
      <c r="RWJ59" s="43"/>
      <c r="RWK59" s="43"/>
      <c r="RWL59" s="43"/>
      <c r="RWM59" s="43"/>
      <c r="RWN59" s="43"/>
      <c r="RWO59" s="43"/>
      <c r="RWP59" s="43"/>
      <c r="RWQ59" s="43"/>
      <c r="RWR59" s="43"/>
      <c r="RWS59" s="43"/>
      <c r="RWT59" s="43"/>
      <c r="RWU59" s="43"/>
      <c r="RWV59" s="43"/>
      <c r="RWW59" s="43"/>
      <c r="RWX59" s="43"/>
      <c r="RWY59" s="43"/>
      <c r="RWZ59" s="43"/>
      <c r="RXA59" s="43"/>
      <c r="RXB59" s="43"/>
      <c r="RXC59" s="43"/>
      <c r="RXD59" s="43"/>
      <c r="RXE59" s="43"/>
      <c r="RXF59" s="43"/>
      <c r="RXG59" s="43"/>
      <c r="RXH59" s="43"/>
      <c r="RXI59" s="43"/>
      <c r="RXJ59" s="43"/>
      <c r="RXK59" s="43"/>
      <c r="RXL59" s="43"/>
      <c r="RXM59" s="43"/>
      <c r="RXN59" s="43"/>
      <c r="RXO59" s="43"/>
      <c r="RXP59" s="43"/>
      <c r="RXQ59" s="43"/>
      <c r="RXR59" s="43"/>
      <c r="RXS59" s="43"/>
      <c r="RXT59" s="43"/>
      <c r="RXU59" s="43"/>
      <c r="RXV59" s="43"/>
      <c r="RXW59" s="43"/>
      <c r="RXX59" s="43"/>
      <c r="RXY59" s="43"/>
      <c r="RXZ59" s="43"/>
      <c r="RYA59" s="43"/>
      <c r="RYB59" s="43"/>
      <c r="RYC59" s="43"/>
      <c r="RYD59" s="43"/>
      <c r="RYE59" s="43"/>
      <c r="RYF59" s="43"/>
      <c r="RYG59" s="43"/>
      <c r="RYH59" s="43"/>
      <c r="RYI59" s="43"/>
      <c r="RYJ59" s="43"/>
      <c r="RYK59" s="43"/>
      <c r="RYL59" s="43"/>
      <c r="RYM59" s="43"/>
      <c r="RYN59" s="43"/>
      <c r="RYO59" s="43"/>
      <c r="RYP59" s="43"/>
      <c r="RYQ59" s="43"/>
      <c r="RYR59" s="43"/>
      <c r="RYS59" s="43"/>
      <c r="RYT59" s="43"/>
      <c r="RYU59" s="43"/>
      <c r="RYV59" s="43"/>
      <c r="RYW59" s="43"/>
      <c r="RYX59" s="43"/>
      <c r="RYY59" s="43"/>
      <c r="RYZ59" s="43"/>
      <c r="RZA59" s="43"/>
      <c r="RZB59" s="43"/>
      <c r="RZC59" s="43"/>
      <c r="RZD59" s="43"/>
      <c r="RZE59" s="43"/>
      <c r="RZF59" s="43"/>
      <c r="RZG59" s="43"/>
      <c r="RZH59" s="43"/>
      <c r="RZI59" s="43"/>
      <c r="RZJ59" s="43"/>
      <c r="RZK59" s="43"/>
      <c r="RZL59" s="43"/>
      <c r="RZM59" s="43"/>
      <c r="RZN59" s="43"/>
      <c r="RZO59" s="43"/>
      <c r="RZP59" s="43"/>
      <c r="RZQ59" s="43"/>
      <c r="RZR59" s="43"/>
      <c r="RZS59" s="43"/>
      <c r="RZT59" s="43"/>
      <c r="RZU59" s="43"/>
      <c r="RZV59" s="43"/>
      <c r="RZW59" s="43"/>
      <c r="RZX59" s="43"/>
      <c r="RZY59" s="43"/>
      <c r="RZZ59" s="43"/>
      <c r="SAA59" s="43"/>
      <c r="SAB59" s="43"/>
      <c r="SAC59" s="43"/>
      <c r="SAD59" s="43"/>
      <c r="SAE59" s="43"/>
      <c r="SAF59" s="43"/>
      <c r="SAG59" s="43"/>
      <c r="SAH59" s="43"/>
      <c r="SAI59" s="43"/>
      <c r="SAJ59" s="43"/>
      <c r="SAK59" s="43"/>
      <c r="SAL59" s="43"/>
      <c r="SAM59" s="43"/>
      <c r="SAN59" s="43"/>
      <c r="SAO59" s="43"/>
      <c r="SAP59" s="43"/>
      <c r="SAQ59" s="43"/>
      <c r="SAR59" s="43"/>
      <c r="SAS59" s="43"/>
      <c r="SAT59" s="43"/>
      <c r="SAU59" s="43"/>
      <c r="SAV59" s="43"/>
      <c r="SAW59" s="43"/>
      <c r="SAX59" s="43"/>
      <c r="SAY59" s="43"/>
      <c r="SAZ59" s="43"/>
      <c r="SBA59" s="43"/>
      <c r="SBB59" s="43"/>
      <c r="SBC59" s="43"/>
      <c r="SBD59" s="43"/>
      <c r="SBE59" s="43"/>
      <c r="SBF59" s="43"/>
      <c r="SBG59" s="43"/>
      <c r="SBH59" s="43"/>
      <c r="SBI59" s="43"/>
      <c r="SBJ59" s="43"/>
      <c r="SBK59" s="43"/>
      <c r="SBL59" s="43"/>
      <c r="SBM59" s="43"/>
      <c r="SBN59" s="43"/>
      <c r="SBO59" s="43"/>
      <c r="SBP59" s="43"/>
      <c r="SBQ59" s="43"/>
      <c r="SBR59" s="43"/>
      <c r="SBS59" s="43"/>
      <c r="SBT59" s="43"/>
      <c r="SBU59" s="43"/>
      <c r="SBV59" s="43"/>
      <c r="SBW59" s="43"/>
      <c r="SBX59" s="43"/>
      <c r="SBY59" s="43"/>
      <c r="SBZ59" s="43"/>
      <c r="SCA59" s="43"/>
      <c r="SCB59" s="43"/>
      <c r="SCC59" s="43"/>
      <c r="SCD59" s="43"/>
      <c r="SCE59" s="43"/>
      <c r="SCF59" s="43"/>
      <c r="SCG59" s="43"/>
      <c r="SCH59" s="43"/>
      <c r="SCI59" s="43"/>
      <c r="SCJ59" s="43"/>
      <c r="SCK59" s="43"/>
      <c r="SCL59" s="43"/>
      <c r="SCM59" s="43"/>
      <c r="SCN59" s="43"/>
      <c r="SCO59" s="43"/>
      <c r="SCP59" s="43"/>
      <c r="SCQ59" s="43"/>
      <c r="SCR59" s="43"/>
      <c r="SCS59" s="43"/>
      <c r="SCT59" s="43"/>
      <c r="SCU59" s="43"/>
      <c r="SCV59" s="43"/>
      <c r="SCW59" s="43"/>
      <c r="SCX59" s="43"/>
      <c r="SCY59" s="43"/>
      <c r="SCZ59" s="43"/>
      <c r="SDA59" s="43"/>
      <c r="SDB59" s="43"/>
      <c r="SDC59" s="43"/>
      <c r="SDD59" s="43"/>
      <c r="SDE59" s="43"/>
      <c r="SDF59" s="43"/>
      <c r="SDG59" s="43"/>
      <c r="SDH59" s="43"/>
      <c r="SDI59" s="43"/>
      <c r="SDJ59" s="43"/>
      <c r="SDK59" s="43"/>
      <c r="SDL59" s="43"/>
      <c r="SDM59" s="43"/>
      <c r="SDN59" s="43"/>
      <c r="SDO59" s="43"/>
      <c r="SDP59" s="43"/>
      <c r="SDQ59" s="43"/>
      <c r="SDR59" s="43"/>
      <c r="SDS59" s="43"/>
      <c r="SDT59" s="43"/>
      <c r="SDU59" s="43"/>
      <c r="SDV59" s="43"/>
      <c r="SDW59" s="43"/>
      <c r="SDX59" s="43"/>
      <c r="SDY59" s="43"/>
      <c r="SDZ59" s="43"/>
      <c r="SEA59" s="43"/>
      <c r="SEB59" s="43"/>
      <c r="SEC59" s="43"/>
      <c r="SED59" s="43"/>
      <c r="SEE59" s="43"/>
      <c r="SEF59" s="43"/>
      <c r="SEG59" s="43"/>
      <c r="SEH59" s="43"/>
      <c r="SEI59" s="43"/>
      <c r="SEJ59" s="43"/>
      <c r="SEK59" s="43"/>
      <c r="SEL59" s="43"/>
      <c r="SEM59" s="43"/>
      <c r="SEN59" s="43"/>
      <c r="SEO59" s="43"/>
      <c r="SEP59" s="43"/>
      <c r="SEQ59" s="43"/>
      <c r="SER59" s="43"/>
      <c r="SES59" s="43"/>
      <c r="SET59" s="43"/>
      <c r="SEU59" s="43"/>
      <c r="SEV59" s="43"/>
      <c r="SEW59" s="43"/>
      <c r="SEX59" s="43"/>
      <c r="SEY59" s="43"/>
      <c r="SEZ59" s="43"/>
      <c r="SFA59" s="43"/>
      <c r="SFB59" s="43"/>
      <c r="SFC59" s="43"/>
      <c r="SFD59" s="43"/>
      <c r="SFE59" s="43"/>
      <c r="SFF59" s="43"/>
      <c r="SFG59" s="43"/>
      <c r="SFH59" s="43"/>
      <c r="SFI59" s="43"/>
      <c r="SFJ59" s="43"/>
      <c r="SFK59" s="43"/>
      <c r="SFL59" s="43"/>
      <c r="SFM59" s="43"/>
      <c r="SFN59" s="43"/>
      <c r="SFO59" s="43"/>
      <c r="SFP59" s="43"/>
      <c r="SFQ59" s="43"/>
      <c r="SFR59" s="43"/>
      <c r="SFS59" s="43"/>
      <c r="SFT59" s="43"/>
      <c r="SFU59" s="43"/>
      <c r="SFV59" s="43"/>
      <c r="SFW59" s="43"/>
      <c r="SFX59" s="43"/>
      <c r="SFY59" s="43"/>
      <c r="SFZ59" s="43"/>
      <c r="SGA59" s="43"/>
      <c r="SGB59" s="43"/>
      <c r="SGC59" s="43"/>
      <c r="SGD59" s="43"/>
      <c r="SGE59" s="43"/>
      <c r="SGF59" s="43"/>
      <c r="SGG59" s="43"/>
      <c r="SGH59" s="43"/>
      <c r="SGI59" s="43"/>
      <c r="SGJ59" s="43"/>
      <c r="SGK59" s="43"/>
      <c r="SGL59" s="43"/>
      <c r="SGM59" s="43"/>
      <c r="SGN59" s="43"/>
      <c r="SGO59" s="43"/>
      <c r="SGP59" s="43"/>
      <c r="SGQ59" s="43"/>
      <c r="SGR59" s="43"/>
      <c r="SGS59" s="43"/>
      <c r="SGT59" s="43"/>
      <c r="SGU59" s="43"/>
      <c r="SGV59" s="43"/>
      <c r="SGW59" s="43"/>
      <c r="SGX59" s="43"/>
      <c r="SGY59" s="43"/>
      <c r="SGZ59" s="43"/>
      <c r="SHA59" s="43"/>
      <c r="SHB59" s="43"/>
      <c r="SHC59" s="43"/>
      <c r="SHD59" s="43"/>
      <c r="SHE59" s="43"/>
      <c r="SHF59" s="43"/>
      <c r="SHG59" s="43"/>
      <c r="SHH59" s="43"/>
      <c r="SHI59" s="43"/>
      <c r="SHJ59" s="43"/>
      <c r="SHK59" s="43"/>
      <c r="SHL59" s="43"/>
      <c r="SHM59" s="43"/>
      <c r="SHN59" s="43"/>
      <c r="SHO59" s="43"/>
      <c r="SHP59" s="43"/>
      <c r="SHQ59" s="43"/>
      <c r="SHR59" s="43"/>
      <c r="SHS59" s="43"/>
      <c r="SHT59" s="43"/>
      <c r="SHU59" s="43"/>
      <c r="SHV59" s="43"/>
      <c r="SHW59" s="43"/>
      <c r="SHX59" s="43"/>
      <c r="SHY59" s="43"/>
      <c r="SHZ59" s="43"/>
      <c r="SIA59" s="43"/>
      <c r="SIB59" s="43"/>
      <c r="SIC59" s="43"/>
      <c r="SID59" s="43"/>
      <c r="SIE59" s="43"/>
      <c r="SIF59" s="43"/>
      <c r="SIG59" s="43"/>
      <c r="SIH59" s="43"/>
      <c r="SII59" s="43"/>
      <c r="SIJ59" s="43"/>
      <c r="SIK59" s="43"/>
      <c r="SIL59" s="43"/>
      <c r="SIM59" s="43"/>
      <c r="SIN59" s="43"/>
      <c r="SIO59" s="43"/>
      <c r="SIP59" s="43"/>
      <c r="SIQ59" s="43"/>
      <c r="SIR59" s="43"/>
      <c r="SIS59" s="43"/>
      <c r="SIT59" s="43"/>
      <c r="SIU59" s="43"/>
      <c r="SIV59" s="43"/>
      <c r="SIW59" s="43"/>
      <c r="SIX59" s="43"/>
      <c r="SIY59" s="43"/>
      <c r="SIZ59" s="43"/>
      <c r="SJA59" s="43"/>
      <c r="SJB59" s="43"/>
      <c r="SJC59" s="43"/>
      <c r="SJD59" s="43"/>
      <c r="SJE59" s="43"/>
      <c r="SJF59" s="43"/>
      <c r="SJG59" s="43"/>
      <c r="SJH59" s="43"/>
      <c r="SJI59" s="43"/>
      <c r="SJJ59" s="43"/>
      <c r="SJK59" s="43"/>
      <c r="SJL59" s="43"/>
      <c r="SJM59" s="43"/>
      <c r="SJN59" s="43"/>
      <c r="SJO59" s="43"/>
      <c r="SJP59" s="43"/>
      <c r="SJQ59" s="43"/>
      <c r="SJR59" s="43"/>
      <c r="SJS59" s="43"/>
      <c r="SJT59" s="43"/>
      <c r="SJU59" s="43"/>
      <c r="SJV59" s="43"/>
      <c r="SJW59" s="43"/>
      <c r="SJX59" s="43"/>
      <c r="SJY59" s="43"/>
      <c r="SJZ59" s="43"/>
      <c r="SKA59" s="43"/>
      <c r="SKB59" s="43"/>
      <c r="SKC59" s="43"/>
      <c r="SKD59" s="43"/>
      <c r="SKE59" s="43"/>
      <c r="SKF59" s="43"/>
      <c r="SKG59" s="43"/>
      <c r="SKH59" s="43"/>
      <c r="SKI59" s="43"/>
      <c r="SKJ59" s="43"/>
      <c r="SKK59" s="43"/>
      <c r="SKL59" s="43"/>
      <c r="SKM59" s="43"/>
      <c r="SKN59" s="43"/>
      <c r="SKO59" s="43"/>
      <c r="SKP59" s="43"/>
      <c r="SKQ59" s="43"/>
      <c r="SKR59" s="43"/>
      <c r="SKS59" s="43"/>
      <c r="SKT59" s="43"/>
      <c r="SKU59" s="43"/>
      <c r="SKV59" s="43"/>
      <c r="SKW59" s="43"/>
      <c r="SKX59" s="43"/>
      <c r="SKY59" s="43"/>
      <c r="SKZ59" s="43"/>
      <c r="SLA59" s="43"/>
      <c r="SLB59" s="43"/>
      <c r="SLC59" s="43"/>
      <c r="SLD59" s="43"/>
      <c r="SLE59" s="43"/>
      <c r="SLF59" s="43"/>
      <c r="SLG59" s="43"/>
      <c r="SLH59" s="43"/>
      <c r="SLI59" s="43"/>
      <c r="SLJ59" s="43"/>
      <c r="SLK59" s="43"/>
      <c r="SLL59" s="43"/>
      <c r="SLM59" s="43"/>
      <c r="SLN59" s="43"/>
      <c r="SLO59" s="43"/>
      <c r="SLP59" s="43"/>
      <c r="SLQ59" s="43"/>
      <c r="SLR59" s="43"/>
      <c r="SLS59" s="43"/>
      <c r="SLT59" s="43"/>
      <c r="SLU59" s="43"/>
      <c r="SLV59" s="43"/>
      <c r="SLW59" s="43"/>
      <c r="SLX59" s="43"/>
      <c r="SLY59" s="43"/>
      <c r="SLZ59" s="43"/>
      <c r="SMA59" s="43"/>
      <c r="SMB59" s="43"/>
      <c r="SMC59" s="43"/>
      <c r="SMD59" s="43"/>
      <c r="SME59" s="43"/>
      <c r="SMF59" s="43"/>
      <c r="SMG59" s="43"/>
      <c r="SMH59" s="43"/>
      <c r="SMI59" s="43"/>
      <c r="SMJ59" s="43"/>
      <c r="SMK59" s="43"/>
      <c r="SML59" s="43"/>
      <c r="SMM59" s="43"/>
      <c r="SMN59" s="43"/>
      <c r="SMO59" s="43"/>
      <c r="SMP59" s="43"/>
      <c r="SMQ59" s="43"/>
      <c r="SMR59" s="43"/>
      <c r="SMS59" s="43"/>
      <c r="SMT59" s="43"/>
      <c r="SMU59" s="43"/>
      <c r="SMV59" s="43"/>
      <c r="SMW59" s="43"/>
      <c r="SMX59" s="43"/>
      <c r="SMY59" s="43"/>
      <c r="SMZ59" s="43"/>
      <c r="SNA59" s="43"/>
      <c r="SNB59" s="43"/>
      <c r="SNC59" s="43"/>
      <c r="SND59" s="43"/>
      <c r="SNE59" s="43"/>
      <c r="SNF59" s="43"/>
      <c r="SNG59" s="43"/>
      <c r="SNH59" s="43"/>
      <c r="SNI59" s="43"/>
      <c r="SNJ59" s="43"/>
      <c r="SNK59" s="43"/>
      <c r="SNL59" s="43"/>
      <c r="SNM59" s="43"/>
      <c r="SNN59" s="43"/>
      <c r="SNO59" s="43"/>
      <c r="SNP59" s="43"/>
      <c r="SNQ59" s="43"/>
      <c r="SNR59" s="43"/>
      <c r="SNS59" s="43"/>
      <c r="SNT59" s="43"/>
      <c r="SNU59" s="43"/>
      <c r="SNV59" s="43"/>
      <c r="SNW59" s="43"/>
      <c r="SNX59" s="43"/>
      <c r="SNY59" s="43"/>
      <c r="SNZ59" s="43"/>
      <c r="SOA59" s="43"/>
      <c r="SOB59" s="43"/>
      <c r="SOC59" s="43"/>
      <c r="SOD59" s="43"/>
      <c r="SOE59" s="43"/>
      <c r="SOF59" s="43"/>
      <c r="SOG59" s="43"/>
      <c r="SOH59" s="43"/>
      <c r="SOI59" s="43"/>
      <c r="SOJ59" s="43"/>
      <c r="SOK59" s="43"/>
      <c r="SOL59" s="43"/>
      <c r="SOM59" s="43"/>
      <c r="SON59" s="43"/>
      <c r="SOO59" s="43"/>
      <c r="SOP59" s="43"/>
      <c r="SOQ59" s="43"/>
      <c r="SOR59" s="43"/>
      <c r="SOS59" s="43"/>
      <c r="SOT59" s="43"/>
      <c r="SOU59" s="43"/>
      <c r="SOV59" s="43"/>
      <c r="SOW59" s="43"/>
      <c r="SOX59" s="43"/>
      <c r="SOY59" s="43"/>
      <c r="SOZ59" s="43"/>
      <c r="SPA59" s="43"/>
      <c r="SPB59" s="43"/>
      <c r="SPC59" s="43"/>
      <c r="SPD59" s="43"/>
      <c r="SPE59" s="43"/>
      <c r="SPF59" s="43"/>
      <c r="SPG59" s="43"/>
      <c r="SPH59" s="43"/>
      <c r="SPI59" s="43"/>
      <c r="SPJ59" s="43"/>
      <c r="SPK59" s="43"/>
      <c r="SPL59" s="43"/>
      <c r="SPM59" s="43"/>
      <c r="SPN59" s="43"/>
      <c r="SPO59" s="43"/>
      <c r="SPP59" s="43"/>
      <c r="SPQ59" s="43"/>
      <c r="SPR59" s="43"/>
      <c r="SPS59" s="43"/>
      <c r="SPT59" s="43"/>
      <c r="SPU59" s="43"/>
      <c r="SPV59" s="43"/>
      <c r="SPW59" s="43"/>
      <c r="SPX59" s="43"/>
      <c r="SPY59" s="43"/>
      <c r="SPZ59" s="43"/>
      <c r="SQA59" s="43"/>
      <c r="SQB59" s="43"/>
      <c r="SQC59" s="43"/>
      <c r="SQD59" s="43"/>
      <c r="SQE59" s="43"/>
      <c r="SQF59" s="43"/>
      <c r="SQG59" s="43"/>
      <c r="SQH59" s="43"/>
      <c r="SQI59" s="43"/>
      <c r="SQJ59" s="43"/>
      <c r="SQK59" s="43"/>
      <c r="SQL59" s="43"/>
      <c r="SQM59" s="43"/>
      <c r="SQN59" s="43"/>
      <c r="SQO59" s="43"/>
      <c r="SQP59" s="43"/>
      <c r="SQQ59" s="43"/>
      <c r="SQR59" s="43"/>
      <c r="SQS59" s="43"/>
      <c r="SQT59" s="43"/>
      <c r="SQU59" s="43"/>
      <c r="SQV59" s="43"/>
      <c r="SQW59" s="43"/>
      <c r="SQX59" s="43"/>
      <c r="SQY59" s="43"/>
      <c r="SQZ59" s="43"/>
      <c r="SRA59" s="43"/>
      <c r="SRB59" s="43"/>
      <c r="SRC59" s="43"/>
      <c r="SRD59" s="43"/>
      <c r="SRE59" s="43"/>
      <c r="SRF59" s="43"/>
      <c r="SRG59" s="43"/>
      <c r="SRH59" s="43"/>
      <c r="SRI59" s="43"/>
      <c r="SRJ59" s="43"/>
      <c r="SRK59" s="43"/>
      <c r="SRL59" s="43"/>
      <c r="SRM59" s="43"/>
      <c r="SRN59" s="43"/>
      <c r="SRO59" s="43"/>
      <c r="SRP59" s="43"/>
      <c r="SRQ59" s="43"/>
      <c r="SRR59" s="43"/>
      <c r="SRS59" s="43"/>
      <c r="SRT59" s="43"/>
      <c r="SRU59" s="43"/>
      <c r="SRV59" s="43"/>
      <c r="SRW59" s="43"/>
      <c r="SRX59" s="43"/>
      <c r="SRY59" s="43"/>
      <c r="SRZ59" s="43"/>
      <c r="SSA59" s="43"/>
      <c r="SSB59" s="43"/>
      <c r="SSC59" s="43"/>
      <c r="SSD59" s="43"/>
      <c r="SSE59" s="43"/>
      <c r="SSF59" s="43"/>
      <c r="SSG59" s="43"/>
      <c r="SSH59" s="43"/>
      <c r="SSI59" s="43"/>
      <c r="SSJ59" s="43"/>
      <c r="SSK59" s="43"/>
      <c r="SSL59" s="43"/>
      <c r="SSM59" s="43"/>
      <c r="SSN59" s="43"/>
      <c r="SSO59" s="43"/>
      <c r="SSP59" s="43"/>
      <c r="SSQ59" s="43"/>
      <c r="SSR59" s="43"/>
      <c r="SSS59" s="43"/>
      <c r="SST59" s="43"/>
      <c r="SSU59" s="43"/>
      <c r="SSV59" s="43"/>
      <c r="SSW59" s="43"/>
      <c r="SSX59" s="43"/>
      <c r="SSY59" s="43"/>
      <c r="SSZ59" s="43"/>
      <c r="STA59" s="43"/>
      <c r="STB59" s="43"/>
      <c r="STC59" s="43"/>
      <c r="STD59" s="43"/>
      <c r="STE59" s="43"/>
      <c r="STF59" s="43"/>
      <c r="STG59" s="43"/>
      <c r="STH59" s="43"/>
      <c r="STI59" s="43"/>
      <c r="STJ59" s="43"/>
      <c r="STK59" s="43"/>
      <c r="STL59" s="43"/>
      <c r="STM59" s="43"/>
      <c r="STN59" s="43"/>
      <c r="STO59" s="43"/>
      <c r="STP59" s="43"/>
      <c r="STQ59" s="43"/>
      <c r="STR59" s="43"/>
      <c r="STS59" s="43"/>
      <c r="STT59" s="43"/>
      <c r="STU59" s="43"/>
      <c r="STV59" s="43"/>
      <c r="STW59" s="43"/>
      <c r="STX59" s="43"/>
      <c r="STY59" s="43"/>
      <c r="STZ59" s="43"/>
      <c r="SUA59" s="43"/>
      <c r="SUB59" s="43"/>
      <c r="SUC59" s="43"/>
      <c r="SUD59" s="43"/>
      <c r="SUE59" s="43"/>
      <c r="SUF59" s="43"/>
      <c r="SUG59" s="43"/>
      <c r="SUH59" s="43"/>
      <c r="SUI59" s="43"/>
      <c r="SUJ59" s="43"/>
      <c r="SUK59" s="43"/>
      <c r="SUL59" s="43"/>
      <c r="SUM59" s="43"/>
      <c r="SUN59" s="43"/>
      <c r="SUO59" s="43"/>
      <c r="SUP59" s="43"/>
      <c r="SUQ59" s="43"/>
      <c r="SUR59" s="43"/>
      <c r="SUS59" s="43"/>
      <c r="SUT59" s="43"/>
      <c r="SUU59" s="43"/>
      <c r="SUV59" s="43"/>
      <c r="SUW59" s="43"/>
      <c r="SUX59" s="43"/>
      <c r="SUY59" s="43"/>
      <c r="SUZ59" s="43"/>
      <c r="SVA59" s="43"/>
      <c r="SVB59" s="43"/>
      <c r="SVC59" s="43"/>
      <c r="SVD59" s="43"/>
      <c r="SVE59" s="43"/>
      <c r="SVF59" s="43"/>
      <c r="SVG59" s="43"/>
      <c r="SVH59" s="43"/>
      <c r="SVI59" s="43"/>
      <c r="SVJ59" s="43"/>
      <c r="SVK59" s="43"/>
      <c r="SVL59" s="43"/>
      <c r="SVM59" s="43"/>
      <c r="SVN59" s="43"/>
      <c r="SVO59" s="43"/>
      <c r="SVP59" s="43"/>
      <c r="SVQ59" s="43"/>
      <c r="SVR59" s="43"/>
      <c r="SVS59" s="43"/>
      <c r="SVT59" s="43"/>
      <c r="SVU59" s="43"/>
      <c r="SVV59" s="43"/>
      <c r="SVW59" s="43"/>
      <c r="SVX59" s="43"/>
      <c r="SVY59" s="43"/>
      <c r="SVZ59" s="43"/>
      <c r="SWA59" s="43"/>
      <c r="SWB59" s="43"/>
      <c r="SWC59" s="43"/>
      <c r="SWD59" s="43"/>
      <c r="SWE59" s="43"/>
      <c r="SWF59" s="43"/>
      <c r="SWG59" s="43"/>
      <c r="SWH59" s="43"/>
      <c r="SWI59" s="43"/>
      <c r="SWJ59" s="43"/>
      <c r="SWK59" s="43"/>
      <c r="SWL59" s="43"/>
      <c r="SWM59" s="43"/>
      <c r="SWN59" s="43"/>
      <c r="SWO59" s="43"/>
      <c r="SWP59" s="43"/>
      <c r="SWQ59" s="43"/>
      <c r="SWR59" s="43"/>
      <c r="SWS59" s="43"/>
      <c r="SWT59" s="43"/>
      <c r="SWU59" s="43"/>
      <c r="SWV59" s="43"/>
      <c r="SWW59" s="43"/>
      <c r="SWX59" s="43"/>
      <c r="SWY59" s="43"/>
      <c r="SWZ59" s="43"/>
      <c r="SXA59" s="43"/>
      <c r="SXB59" s="43"/>
      <c r="SXC59" s="43"/>
      <c r="SXD59" s="43"/>
      <c r="SXE59" s="43"/>
      <c r="SXF59" s="43"/>
      <c r="SXG59" s="43"/>
      <c r="SXH59" s="43"/>
      <c r="SXI59" s="43"/>
      <c r="SXJ59" s="43"/>
      <c r="SXK59" s="43"/>
      <c r="SXL59" s="43"/>
      <c r="SXM59" s="43"/>
      <c r="SXN59" s="43"/>
      <c r="SXO59" s="43"/>
      <c r="SXP59" s="43"/>
      <c r="SXQ59" s="43"/>
      <c r="SXR59" s="43"/>
      <c r="SXS59" s="43"/>
      <c r="SXT59" s="43"/>
      <c r="SXU59" s="43"/>
      <c r="SXV59" s="43"/>
      <c r="SXW59" s="43"/>
      <c r="SXX59" s="43"/>
      <c r="SXY59" s="43"/>
      <c r="SXZ59" s="43"/>
      <c r="SYA59" s="43"/>
      <c r="SYB59" s="43"/>
      <c r="SYC59" s="43"/>
      <c r="SYD59" s="43"/>
      <c r="SYE59" s="43"/>
      <c r="SYF59" s="43"/>
      <c r="SYG59" s="43"/>
      <c r="SYH59" s="43"/>
      <c r="SYI59" s="43"/>
      <c r="SYJ59" s="43"/>
      <c r="SYK59" s="43"/>
      <c r="SYL59" s="43"/>
      <c r="SYM59" s="43"/>
      <c r="SYN59" s="43"/>
      <c r="SYO59" s="43"/>
      <c r="SYP59" s="43"/>
      <c r="SYQ59" s="43"/>
      <c r="SYR59" s="43"/>
      <c r="SYS59" s="43"/>
      <c r="SYT59" s="43"/>
      <c r="SYU59" s="43"/>
      <c r="SYV59" s="43"/>
      <c r="SYW59" s="43"/>
      <c r="SYX59" s="43"/>
      <c r="SYY59" s="43"/>
      <c r="SYZ59" s="43"/>
      <c r="SZA59" s="43"/>
      <c r="SZB59" s="43"/>
      <c r="SZC59" s="43"/>
      <c r="SZD59" s="43"/>
      <c r="SZE59" s="43"/>
      <c r="SZF59" s="43"/>
      <c r="SZG59" s="43"/>
      <c r="SZH59" s="43"/>
      <c r="SZI59" s="43"/>
      <c r="SZJ59" s="43"/>
      <c r="SZK59" s="43"/>
      <c r="SZL59" s="43"/>
      <c r="SZM59" s="43"/>
      <c r="SZN59" s="43"/>
      <c r="SZO59" s="43"/>
      <c r="SZP59" s="43"/>
      <c r="SZQ59" s="43"/>
      <c r="SZR59" s="43"/>
      <c r="SZS59" s="43"/>
      <c r="SZT59" s="43"/>
      <c r="SZU59" s="43"/>
      <c r="SZV59" s="43"/>
      <c r="SZW59" s="43"/>
      <c r="SZX59" s="43"/>
      <c r="SZY59" s="43"/>
      <c r="SZZ59" s="43"/>
      <c r="TAA59" s="43"/>
      <c r="TAB59" s="43"/>
      <c r="TAC59" s="43"/>
      <c r="TAD59" s="43"/>
      <c r="TAE59" s="43"/>
      <c r="TAF59" s="43"/>
      <c r="TAG59" s="43"/>
      <c r="TAH59" s="43"/>
      <c r="TAI59" s="43"/>
      <c r="TAJ59" s="43"/>
      <c r="TAK59" s="43"/>
      <c r="TAL59" s="43"/>
      <c r="TAM59" s="43"/>
      <c r="TAN59" s="43"/>
      <c r="TAO59" s="43"/>
      <c r="TAP59" s="43"/>
      <c r="TAQ59" s="43"/>
      <c r="TAR59" s="43"/>
      <c r="TAS59" s="43"/>
      <c r="TAT59" s="43"/>
      <c r="TAU59" s="43"/>
      <c r="TAV59" s="43"/>
      <c r="TAW59" s="43"/>
      <c r="TAX59" s="43"/>
      <c r="TAY59" s="43"/>
      <c r="TAZ59" s="43"/>
      <c r="TBA59" s="43"/>
      <c r="TBB59" s="43"/>
      <c r="TBC59" s="43"/>
      <c r="TBD59" s="43"/>
      <c r="TBE59" s="43"/>
      <c r="TBF59" s="43"/>
      <c r="TBG59" s="43"/>
      <c r="TBH59" s="43"/>
      <c r="TBI59" s="43"/>
      <c r="TBJ59" s="43"/>
      <c r="TBK59" s="43"/>
      <c r="TBL59" s="43"/>
      <c r="TBM59" s="43"/>
      <c r="TBN59" s="43"/>
      <c r="TBO59" s="43"/>
      <c r="TBP59" s="43"/>
      <c r="TBQ59" s="43"/>
      <c r="TBR59" s="43"/>
      <c r="TBS59" s="43"/>
      <c r="TBT59" s="43"/>
      <c r="TBU59" s="43"/>
      <c r="TBV59" s="43"/>
      <c r="TBW59" s="43"/>
      <c r="TBX59" s="43"/>
      <c r="TBY59" s="43"/>
      <c r="TBZ59" s="43"/>
      <c r="TCA59" s="43"/>
      <c r="TCB59" s="43"/>
      <c r="TCC59" s="43"/>
      <c r="TCD59" s="43"/>
      <c r="TCE59" s="43"/>
      <c r="TCF59" s="43"/>
      <c r="TCG59" s="43"/>
      <c r="TCH59" s="43"/>
      <c r="TCI59" s="43"/>
      <c r="TCJ59" s="43"/>
      <c r="TCK59" s="43"/>
      <c r="TCL59" s="43"/>
      <c r="TCM59" s="43"/>
      <c r="TCN59" s="43"/>
      <c r="TCO59" s="43"/>
      <c r="TCP59" s="43"/>
      <c r="TCQ59" s="43"/>
      <c r="TCR59" s="43"/>
      <c r="TCS59" s="43"/>
      <c r="TCT59" s="43"/>
      <c r="TCU59" s="43"/>
      <c r="TCV59" s="43"/>
      <c r="TCW59" s="43"/>
      <c r="TCX59" s="43"/>
      <c r="TCY59" s="43"/>
      <c r="TCZ59" s="43"/>
      <c r="TDA59" s="43"/>
      <c r="TDB59" s="43"/>
      <c r="TDC59" s="43"/>
      <c r="TDD59" s="43"/>
      <c r="TDE59" s="43"/>
      <c r="TDF59" s="43"/>
      <c r="TDG59" s="43"/>
      <c r="TDH59" s="43"/>
      <c r="TDI59" s="43"/>
      <c r="TDJ59" s="43"/>
      <c r="TDK59" s="43"/>
      <c r="TDL59" s="43"/>
      <c r="TDM59" s="43"/>
      <c r="TDN59" s="43"/>
      <c r="TDO59" s="43"/>
      <c r="TDP59" s="43"/>
      <c r="TDQ59" s="43"/>
      <c r="TDR59" s="43"/>
      <c r="TDS59" s="43"/>
      <c r="TDT59" s="43"/>
      <c r="TDU59" s="43"/>
      <c r="TDV59" s="43"/>
      <c r="TDW59" s="43"/>
      <c r="TDX59" s="43"/>
      <c r="TDY59" s="43"/>
      <c r="TDZ59" s="43"/>
      <c r="TEA59" s="43"/>
      <c r="TEB59" s="43"/>
      <c r="TEC59" s="43"/>
      <c r="TED59" s="43"/>
      <c r="TEE59" s="43"/>
      <c r="TEF59" s="43"/>
      <c r="TEG59" s="43"/>
      <c r="TEH59" s="43"/>
      <c r="TEI59" s="43"/>
      <c r="TEJ59" s="43"/>
      <c r="TEK59" s="43"/>
      <c r="TEL59" s="43"/>
      <c r="TEM59" s="43"/>
      <c r="TEN59" s="43"/>
      <c r="TEO59" s="43"/>
      <c r="TEP59" s="43"/>
      <c r="TEQ59" s="43"/>
      <c r="TER59" s="43"/>
      <c r="TES59" s="43"/>
      <c r="TET59" s="43"/>
      <c r="TEU59" s="43"/>
      <c r="TEV59" s="43"/>
      <c r="TEW59" s="43"/>
      <c r="TEX59" s="43"/>
      <c r="TEY59" s="43"/>
      <c r="TEZ59" s="43"/>
      <c r="TFA59" s="43"/>
      <c r="TFB59" s="43"/>
      <c r="TFC59" s="43"/>
      <c r="TFD59" s="43"/>
      <c r="TFE59" s="43"/>
      <c r="TFF59" s="43"/>
      <c r="TFG59" s="43"/>
      <c r="TFH59" s="43"/>
      <c r="TFI59" s="43"/>
      <c r="TFJ59" s="43"/>
      <c r="TFK59" s="43"/>
      <c r="TFL59" s="43"/>
      <c r="TFM59" s="43"/>
      <c r="TFN59" s="43"/>
      <c r="TFO59" s="43"/>
      <c r="TFP59" s="43"/>
      <c r="TFQ59" s="43"/>
      <c r="TFR59" s="43"/>
      <c r="TFS59" s="43"/>
      <c r="TFT59" s="43"/>
      <c r="TFU59" s="43"/>
      <c r="TFV59" s="43"/>
      <c r="TFW59" s="43"/>
      <c r="TFX59" s="43"/>
      <c r="TFY59" s="43"/>
      <c r="TFZ59" s="43"/>
      <c r="TGA59" s="43"/>
      <c r="TGB59" s="43"/>
      <c r="TGC59" s="43"/>
      <c r="TGD59" s="43"/>
      <c r="TGE59" s="43"/>
      <c r="TGF59" s="43"/>
      <c r="TGG59" s="43"/>
      <c r="TGH59" s="43"/>
      <c r="TGI59" s="43"/>
      <c r="TGJ59" s="43"/>
      <c r="TGK59" s="43"/>
      <c r="TGL59" s="43"/>
      <c r="TGM59" s="43"/>
      <c r="TGN59" s="43"/>
      <c r="TGO59" s="43"/>
      <c r="TGP59" s="43"/>
      <c r="TGQ59" s="43"/>
      <c r="TGR59" s="43"/>
      <c r="TGS59" s="43"/>
      <c r="TGT59" s="43"/>
      <c r="TGU59" s="43"/>
      <c r="TGV59" s="43"/>
      <c r="TGW59" s="43"/>
      <c r="TGX59" s="43"/>
      <c r="TGY59" s="43"/>
      <c r="TGZ59" s="43"/>
      <c r="THA59" s="43"/>
      <c r="THB59" s="43"/>
      <c r="THC59" s="43"/>
      <c r="THD59" s="43"/>
      <c r="THE59" s="43"/>
      <c r="THF59" s="43"/>
      <c r="THG59" s="43"/>
      <c r="THH59" s="43"/>
      <c r="THI59" s="43"/>
      <c r="THJ59" s="43"/>
      <c r="THK59" s="43"/>
      <c r="THL59" s="43"/>
      <c r="THM59" s="43"/>
      <c r="THN59" s="43"/>
      <c r="THO59" s="43"/>
      <c r="THP59" s="43"/>
      <c r="THQ59" s="43"/>
      <c r="THR59" s="43"/>
      <c r="THS59" s="43"/>
      <c r="THT59" s="43"/>
      <c r="THU59" s="43"/>
      <c r="THV59" s="43"/>
      <c r="THW59" s="43"/>
      <c r="THX59" s="43"/>
      <c r="THY59" s="43"/>
      <c r="THZ59" s="43"/>
      <c r="TIA59" s="43"/>
      <c r="TIB59" s="43"/>
      <c r="TIC59" s="43"/>
      <c r="TID59" s="43"/>
      <c r="TIE59" s="43"/>
      <c r="TIF59" s="43"/>
      <c r="TIG59" s="43"/>
      <c r="TIH59" s="43"/>
      <c r="TII59" s="43"/>
      <c r="TIJ59" s="43"/>
      <c r="TIK59" s="43"/>
      <c r="TIL59" s="43"/>
      <c r="TIM59" s="43"/>
      <c r="TIN59" s="43"/>
      <c r="TIO59" s="43"/>
      <c r="TIP59" s="43"/>
      <c r="TIQ59" s="43"/>
      <c r="TIR59" s="43"/>
      <c r="TIS59" s="43"/>
      <c r="TIT59" s="43"/>
      <c r="TIU59" s="43"/>
      <c r="TIV59" s="43"/>
      <c r="TIW59" s="43"/>
      <c r="TIX59" s="43"/>
      <c r="TIY59" s="43"/>
      <c r="TIZ59" s="43"/>
      <c r="TJA59" s="43"/>
      <c r="TJB59" s="43"/>
      <c r="TJC59" s="43"/>
      <c r="TJD59" s="43"/>
      <c r="TJE59" s="43"/>
      <c r="TJF59" s="43"/>
      <c r="TJG59" s="43"/>
      <c r="TJH59" s="43"/>
      <c r="TJI59" s="43"/>
      <c r="TJJ59" s="43"/>
      <c r="TJK59" s="43"/>
      <c r="TJL59" s="43"/>
      <c r="TJM59" s="43"/>
      <c r="TJN59" s="43"/>
      <c r="TJO59" s="43"/>
      <c r="TJP59" s="43"/>
      <c r="TJQ59" s="43"/>
      <c r="TJR59" s="43"/>
      <c r="TJS59" s="43"/>
      <c r="TJT59" s="43"/>
      <c r="TJU59" s="43"/>
      <c r="TJV59" s="43"/>
      <c r="TJW59" s="43"/>
      <c r="TJX59" s="43"/>
      <c r="TJY59" s="43"/>
      <c r="TJZ59" s="43"/>
      <c r="TKA59" s="43"/>
      <c r="TKB59" s="43"/>
      <c r="TKC59" s="43"/>
      <c r="TKD59" s="43"/>
      <c r="TKE59" s="43"/>
      <c r="TKF59" s="43"/>
      <c r="TKG59" s="43"/>
      <c r="TKH59" s="43"/>
      <c r="TKI59" s="43"/>
      <c r="TKJ59" s="43"/>
      <c r="TKK59" s="43"/>
      <c r="TKL59" s="43"/>
      <c r="TKM59" s="43"/>
      <c r="TKN59" s="43"/>
      <c r="TKO59" s="43"/>
      <c r="TKP59" s="43"/>
      <c r="TKQ59" s="43"/>
      <c r="TKR59" s="43"/>
      <c r="TKS59" s="43"/>
      <c r="TKT59" s="43"/>
      <c r="TKU59" s="43"/>
      <c r="TKV59" s="43"/>
      <c r="TKW59" s="43"/>
      <c r="TKX59" s="43"/>
      <c r="TKY59" s="43"/>
      <c r="TKZ59" s="43"/>
      <c r="TLA59" s="43"/>
      <c r="TLB59" s="43"/>
      <c r="TLC59" s="43"/>
      <c r="TLD59" s="43"/>
      <c r="TLE59" s="43"/>
      <c r="TLF59" s="43"/>
      <c r="TLG59" s="43"/>
      <c r="TLH59" s="43"/>
      <c r="TLI59" s="43"/>
      <c r="TLJ59" s="43"/>
      <c r="TLK59" s="43"/>
      <c r="TLL59" s="43"/>
      <c r="TLM59" s="43"/>
      <c r="TLN59" s="43"/>
      <c r="TLO59" s="43"/>
      <c r="TLP59" s="43"/>
      <c r="TLQ59" s="43"/>
      <c r="TLR59" s="43"/>
      <c r="TLS59" s="43"/>
      <c r="TLT59" s="43"/>
      <c r="TLU59" s="43"/>
      <c r="TLV59" s="43"/>
      <c r="TLW59" s="43"/>
      <c r="TLX59" s="43"/>
      <c r="TLY59" s="43"/>
      <c r="TLZ59" s="43"/>
      <c r="TMA59" s="43"/>
      <c r="TMB59" s="43"/>
      <c r="TMC59" s="43"/>
      <c r="TMD59" s="43"/>
      <c r="TME59" s="43"/>
      <c r="TMF59" s="43"/>
      <c r="TMG59" s="43"/>
      <c r="TMH59" s="43"/>
      <c r="TMI59" s="43"/>
      <c r="TMJ59" s="43"/>
      <c r="TMK59" s="43"/>
      <c r="TML59" s="43"/>
      <c r="TMM59" s="43"/>
      <c r="TMN59" s="43"/>
      <c r="TMO59" s="43"/>
      <c r="TMP59" s="43"/>
      <c r="TMQ59" s="43"/>
      <c r="TMR59" s="43"/>
      <c r="TMS59" s="43"/>
      <c r="TMT59" s="43"/>
      <c r="TMU59" s="43"/>
      <c r="TMV59" s="43"/>
      <c r="TMW59" s="43"/>
      <c r="TMX59" s="43"/>
      <c r="TMY59" s="43"/>
      <c r="TMZ59" s="43"/>
      <c r="TNA59" s="43"/>
      <c r="TNB59" s="43"/>
      <c r="TNC59" s="43"/>
      <c r="TND59" s="43"/>
      <c r="TNE59" s="43"/>
      <c r="TNF59" s="43"/>
      <c r="TNG59" s="43"/>
      <c r="TNH59" s="43"/>
      <c r="TNI59" s="43"/>
      <c r="TNJ59" s="43"/>
      <c r="TNK59" s="43"/>
      <c r="TNL59" s="43"/>
      <c r="TNM59" s="43"/>
      <c r="TNN59" s="43"/>
      <c r="TNO59" s="43"/>
      <c r="TNP59" s="43"/>
      <c r="TNQ59" s="43"/>
      <c r="TNR59" s="43"/>
      <c r="TNS59" s="43"/>
      <c r="TNT59" s="43"/>
      <c r="TNU59" s="43"/>
      <c r="TNV59" s="43"/>
      <c r="TNW59" s="43"/>
      <c r="TNX59" s="43"/>
      <c r="TNY59" s="43"/>
      <c r="TNZ59" s="43"/>
      <c r="TOA59" s="43"/>
      <c r="TOB59" s="43"/>
      <c r="TOC59" s="43"/>
      <c r="TOD59" s="43"/>
      <c r="TOE59" s="43"/>
      <c r="TOF59" s="43"/>
      <c r="TOG59" s="43"/>
      <c r="TOH59" s="43"/>
      <c r="TOI59" s="43"/>
      <c r="TOJ59" s="43"/>
      <c r="TOK59" s="43"/>
      <c r="TOL59" s="43"/>
      <c r="TOM59" s="43"/>
      <c r="TON59" s="43"/>
      <c r="TOO59" s="43"/>
      <c r="TOP59" s="43"/>
      <c r="TOQ59" s="43"/>
      <c r="TOR59" s="43"/>
      <c r="TOS59" s="43"/>
      <c r="TOT59" s="43"/>
      <c r="TOU59" s="43"/>
      <c r="TOV59" s="43"/>
      <c r="TOW59" s="43"/>
      <c r="TOX59" s="43"/>
      <c r="TOY59" s="43"/>
      <c r="TOZ59" s="43"/>
      <c r="TPA59" s="43"/>
      <c r="TPB59" s="43"/>
      <c r="TPC59" s="43"/>
      <c r="TPD59" s="43"/>
      <c r="TPE59" s="43"/>
      <c r="TPF59" s="43"/>
      <c r="TPG59" s="43"/>
      <c r="TPH59" s="43"/>
      <c r="TPI59" s="43"/>
      <c r="TPJ59" s="43"/>
      <c r="TPK59" s="43"/>
      <c r="TPL59" s="43"/>
      <c r="TPM59" s="43"/>
      <c r="TPN59" s="43"/>
      <c r="TPO59" s="43"/>
      <c r="TPP59" s="43"/>
      <c r="TPQ59" s="43"/>
      <c r="TPR59" s="43"/>
      <c r="TPS59" s="43"/>
      <c r="TPT59" s="43"/>
      <c r="TPU59" s="43"/>
      <c r="TPV59" s="43"/>
      <c r="TPW59" s="43"/>
      <c r="TPX59" s="43"/>
      <c r="TPY59" s="43"/>
      <c r="TPZ59" s="43"/>
      <c r="TQA59" s="43"/>
      <c r="TQB59" s="43"/>
      <c r="TQC59" s="43"/>
      <c r="TQD59" s="43"/>
      <c r="TQE59" s="43"/>
      <c r="TQF59" s="43"/>
      <c r="TQG59" s="43"/>
      <c r="TQH59" s="43"/>
      <c r="TQI59" s="43"/>
      <c r="TQJ59" s="43"/>
      <c r="TQK59" s="43"/>
      <c r="TQL59" s="43"/>
      <c r="TQM59" s="43"/>
      <c r="TQN59" s="43"/>
      <c r="TQO59" s="43"/>
      <c r="TQP59" s="43"/>
      <c r="TQQ59" s="43"/>
      <c r="TQR59" s="43"/>
      <c r="TQS59" s="43"/>
      <c r="TQT59" s="43"/>
      <c r="TQU59" s="43"/>
      <c r="TQV59" s="43"/>
      <c r="TQW59" s="43"/>
      <c r="TQX59" s="43"/>
      <c r="TQY59" s="43"/>
      <c r="TQZ59" s="43"/>
      <c r="TRA59" s="43"/>
      <c r="TRB59" s="43"/>
      <c r="TRC59" s="43"/>
      <c r="TRD59" s="43"/>
      <c r="TRE59" s="43"/>
      <c r="TRF59" s="43"/>
      <c r="TRG59" s="43"/>
      <c r="TRH59" s="43"/>
      <c r="TRI59" s="43"/>
      <c r="TRJ59" s="43"/>
      <c r="TRK59" s="43"/>
      <c r="TRL59" s="43"/>
      <c r="TRM59" s="43"/>
      <c r="TRN59" s="43"/>
      <c r="TRO59" s="43"/>
      <c r="TRP59" s="43"/>
      <c r="TRQ59" s="43"/>
      <c r="TRR59" s="43"/>
      <c r="TRS59" s="43"/>
      <c r="TRT59" s="43"/>
      <c r="TRU59" s="43"/>
      <c r="TRV59" s="43"/>
      <c r="TRW59" s="43"/>
      <c r="TRX59" s="43"/>
      <c r="TRY59" s="43"/>
      <c r="TRZ59" s="43"/>
      <c r="TSA59" s="43"/>
      <c r="TSB59" s="43"/>
      <c r="TSC59" s="43"/>
      <c r="TSD59" s="43"/>
      <c r="TSE59" s="43"/>
      <c r="TSF59" s="43"/>
      <c r="TSG59" s="43"/>
      <c r="TSH59" s="43"/>
      <c r="TSI59" s="43"/>
      <c r="TSJ59" s="43"/>
      <c r="TSK59" s="43"/>
      <c r="TSL59" s="43"/>
      <c r="TSM59" s="43"/>
      <c r="TSN59" s="43"/>
      <c r="TSO59" s="43"/>
      <c r="TSP59" s="43"/>
      <c r="TSQ59" s="43"/>
      <c r="TSR59" s="43"/>
      <c r="TSS59" s="43"/>
      <c r="TST59" s="43"/>
      <c r="TSU59" s="43"/>
      <c r="TSV59" s="43"/>
      <c r="TSW59" s="43"/>
      <c r="TSX59" s="43"/>
      <c r="TSY59" s="43"/>
      <c r="TSZ59" s="43"/>
      <c r="TTA59" s="43"/>
      <c r="TTB59" s="43"/>
      <c r="TTC59" s="43"/>
      <c r="TTD59" s="43"/>
      <c r="TTE59" s="43"/>
      <c r="TTF59" s="43"/>
      <c r="TTG59" s="43"/>
      <c r="TTH59" s="43"/>
      <c r="TTI59" s="43"/>
      <c r="TTJ59" s="43"/>
      <c r="TTK59" s="43"/>
      <c r="TTL59" s="43"/>
      <c r="TTM59" s="43"/>
      <c r="TTN59" s="43"/>
      <c r="TTO59" s="43"/>
      <c r="TTP59" s="43"/>
      <c r="TTQ59" s="43"/>
      <c r="TTR59" s="43"/>
      <c r="TTS59" s="43"/>
      <c r="TTT59" s="43"/>
      <c r="TTU59" s="43"/>
      <c r="TTV59" s="43"/>
      <c r="TTW59" s="43"/>
      <c r="TTX59" s="43"/>
      <c r="TTY59" s="43"/>
      <c r="TTZ59" s="43"/>
      <c r="TUA59" s="43"/>
      <c r="TUB59" s="43"/>
      <c r="TUC59" s="43"/>
      <c r="TUD59" s="43"/>
      <c r="TUE59" s="43"/>
      <c r="TUF59" s="43"/>
      <c r="TUG59" s="43"/>
      <c r="TUH59" s="43"/>
      <c r="TUI59" s="43"/>
      <c r="TUJ59" s="43"/>
      <c r="TUK59" s="43"/>
      <c r="TUL59" s="43"/>
      <c r="TUM59" s="43"/>
      <c r="TUN59" s="43"/>
      <c r="TUO59" s="43"/>
      <c r="TUP59" s="43"/>
      <c r="TUQ59" s="43"/>
      <c r="TUR59" s="43"/>
      <c r="TUS59" s="43"/>
      <c r="TUT59" s="43"/>
      <c r="TUU59" s="43"/>
      <c r="TUV59" s="43"/>
      <c r="TUW59" s="43"/>
      <c r="TUX59" s="43"/>
      <c r="TUY59" s="43"/>
      <c r="TUZ59" s="43"/>
      <c r="TVA59" s="43"/>
      <c r="TVB59" s="43"/>
      <c r="TVC59" s="43"/>
      <c r="TVD59" s="43"/>
      <c r="TVE59" s="43"/>
      <c r="TVF59" s="43"/>
      <c r="TVG59" s="43"/>
      <c r="TVH59" s="43"/>
      <c r="TVI59" s="43"/>
      <c r="TVJ59" s="43"/>
      <c r="TVK59" s="43"/>
      <c r="TVL59" s="43"/>
      <c r="TVM59" s="43"/>
      <c r="TVN59" s="43"/>
      <c r="TVO59" s="43"/>
      <c r="TVP59" s="43"/>
      <c r="TVQ59" s="43"/>
      <c r="TVR59" s="43"/>
      <c r="TVS59" s="43"/>
      <c r="TVT59" s="43"/>
      <c r="TVU59" s="43"/>
      <c r="TVV59" s="43"/>
      <c r="TVW59" s="43"/>
      <c r="TVX59" s="43"/>
      <c r="TVY59" s="43"/>
      <c r="TVZ59" s="43"/>
      <c r="TWA59" s="43"/>
      <c r="TWB59" s="43"/>
      <c r="TWC59" s="43"/>
      <c r="TWD59" s="43"/>
      <c r="TWE59" s="43"/>
      <c r="TWF59" s="43"/>
      <c r="TWG59" s="43"/>
      <c r="TWH59" s="43"/>
      <c r="TWI59" s="43"/>
      <c r="TWJ59" s="43"/>
      <c r="TWK59" s="43"/>
      <c r="TWL59" s="43"/>
      <c r="TWM59" s="43"/>
      <c r="TWN59" s="43"/>
      <c r="TWO59" s="43"/>
      <c r="TWP59" s="43"/>
      <c r="TWQ59" s="43"/>
      <c r="TWR59" s="43"/>
      <c r="TWS59" s="43"/>
      <c r="TWT59" s="43"/>
      <c r="TWU59" s="43"/>
      <c r="TWV59" s="43"/>
      <c r="TWW59" s="43"/>
      <c r="TWX59" s="43"/>
      <c r="TWY59" s="43"/>
      <c r="TWZ59" s="43"/>
      <c r="TXA59" s="43"/>
      <c r="TXB59" s="43"/>
      <c r="TXC59" s="43"/>
      <c r="TXD59" s="43"/>
      <c r="TXE59" s="43"/>
      <c r="TXF59" s="43"/>
      <c r="TXG59" s="43"/>
      <c r="TXH59" s="43"/>
      <c r="TXI59" s="43"/>
      <c r="TXJ59" s="43"/>
      <c r="TXK59" s="43"/>
      <c r="TXL59" s="43"/>
      <c r="TXM59" s="43"/>
      <c r="TXN59" s="43"/>
      <c r="TXO59" s="43"/>
      <c r="TXP59" s="43"/>
      <c r="TXQ59" s="43"/>
      <c r="TXR59" s="43"/>
      <c r="TXS59" s="43"/>
      <c r="TXT59" s="43"/>
      <c r="TXU59" s="43"/>
      <c r="TXV59" s="43"/>
      <c r="TXW59" s="43"/>
      <c r="TXX59" s="43"/>
      <c r="TXY59" s="43"/>
      <c r="TXZ59" s="43"/>
      <c r="TYA59" s="43"/>
      <c r="TYB59" s="43"/>
      <c r="TYC59" s="43"/>
      <c r="TYD59" s="43"/>
      <c r="TYE59" s="43"/>
      <c r="TYF59" s="43"/>
      <c r="TYG59" s="43"/>
      <c r="TYH59" s="43"/>
      <c r="TYI59" s="43"/>
      <c r="TYJ59" s="43"/>
      <c r="TYK59" s="43"/>
      <c r="TYL59" s="43"/>
      <c r="TYM59" s="43"/>
      <c r="TYN59" s="43"/>
      <c r="TYO59" s="43"/>
      <c r="TYP59" s="43"/>
      <c r="TYQ59" s="43"/>
      <c r="TYR59" s="43"/>
      <c r="TYS59" s="43"/>
      <c r="TYT59" s="43"/>
      <c r="TYU59" s="43"/>
      <c r="TYV59" s="43"/>
      <c r="TYW59" s="43"/>
      <c r="TYX59" s="43"/>
      <c r="TYY59" s="43"/>
      <c r="TYZ59" s="43"/>
      <c r="TZA59" s="43"/>
      <c r="TZB59" s="43"/>
      <c r="TZC59" s="43"/>
      <c r="TZD59" s="43"/>
      <c r="TZE59" s="43"/>
      <c r="TZF59" s="43"/>
      <c r="TZG59" s="43"/>
      <c r="TZH59" s="43"/>
      <c r="TZI59" s="43"/>
      <c r="TZJ59" s="43"/>
      <c r="TZK59" s="43"/>
      <c r="TZL59" s="43"/>
      <c r="TZM59" s="43"/>
      <c r="TZN59" s="43"/>
      <c r="TZO59" s="43"/>
      <c r="TZP59" s="43"/>
      <c r="TZQ59" s="43"/>
      <c r="TZR59" s="43"/>
      <c r="TZS59" s="43"/>
      <c r="TZT59" s="43"/>
      <c r="TZU59" s="43"/>
      <c r="TZV59" s="43"/>
      <c r="TZW59" s="43"/>
      <c r="TZX59" s="43"/>
      <c r="TZY59" s="43"/>
      <c r="TZZ59" s="43"/>
      <c r="UAA59" s="43"/>
      <c r="UAB59" s="43"/>
      <c r="UAC59" s="43"/>
      <c r="UAD59" s="43"/>
      <c r="UAE59" s="43"/>
      <c r="UAF59" s="43"/>
      <c r="UAG59" s="43"/>
      <c r="UAH59" s="43"/>
      <c r="UAI59" s="43"/>
      <c r="UAJ59" s="43"/>
      <c r="UAK59" s="43"/>
      <c r="UAL59" s="43"/>
      <c r="UAM59" s="43"/>
      <c r="UAN59" s="43"/>
      <c r="UAO59" s="43"/>
      <c r="UAP59" s="43"/>
      <c r="UAQ59" s="43"/>
      <c r="UAR59" s="43"/>
      <c r="UAS59" s="43"/>
      <c r="UAT59" s="43"/>
      <c r="UAU59" s="43"/>
      <c r="UAV59" s="43"/>
      <c r="UAW59" s="43"/>
      <c r="UAX59" s="43"/>
      <c r="UAY59" s="43"/>
      <c r="UAZ59" s="43"/>
      <c r="UBA59" s="43"/>
      <c r="UBB59" s="43"/>
      <c r="UBC59" s="43"/>
      <c r="UBD59" s="43"/>
      <c r="UBE59" s="43"/>
      <c r="UBF59" s="43"/>
      <c r="UBG59" s="43"/>
      <c r="UBH59" s="43"/>
      <c r="UBI59" s="43"/>
      <c r="UBJ59" s="43"/>
      <c r="UBK59" s="43"/>
      <c r="UBL59" s="43"/>
      <c r="UBM59" s="43"/>
      <c r="UBN59" s="43"/>
      <c r="UBO59" s="43"/>
      <c r="UBP59" s="43"/>
      <c r="UBQ59" s="43"/>
      <c r="UBR59" s="43"/>
      <c r="UBS59" s="43"/>
      <c r="UBT59" s="43"/>
      <c r="UBU59" s="43"/>
      <c r="UBV59" s="43"/>
      <c r="UBW59" s="43"/>
      <c r="UBX59" s="43"/>
      <c r="UBY59" s="43"/>
      <c r="UBZ59" s="43"/>
      <c r="UCA59" s="43"/>
      <c r="UCB59" s="43"/>
      <c r="UCC59" s="43"/>
      <c r="UCD59" s="43"/>
      <c r="UCE59" s="43"/>
      <c r="UCF59" s="43"/>
      <c r="UCG59" s="43"/>
      <c r="UCH59" s="43"/>
      <c r="UCI59" s="43"/>
      <c r="UCJ59" s="43"/>
      <c r="UCK59" s="43"/>
      <c r="UCL59" s="43"/>
      <c r="UCM59" s="43"/>
      <c r="UCN59" s="43"/>
      <c r="UCO59" s="43"/>
      <c r="UCP59" s="43"/>
      <c r="UCQ59" s="43"/>
      <c r="UCR59" s="43"/>
      <c r="UCS59" s="43"/>
      <c r="UCT59" s="43"/>
      <c r="UCU59" s="43"/>
      <c r="UCV59" s="43"/>
      <c r="UCW59" s="43"/>
      <c r="UCX59" s="43"/>
      <c r="UCY59" s="43"/>
      <c r="UCZ59" s="43"/>
      <c r="UDA59" s="43"/>
      <c r="UDB59" s="43"/>
      <c r="UDC59" s="43"/>
      <c r="UDD59" s="43"/>
      <c r="UDE59" s="43"/>
      <c r="UDF59" s="43"/>
      <c r="UDG59" s="43"/>
      <c r="UDH59" s="43"/>
      <c r="UDI59" s="43"/>
      <c r="UDJ59" s="43"/>
      <c r="UDK59" s="43"/>
      <c r="UDL59" s="43"/>
      <c r="UDM59" s="43"/>
      <c r="UDN59" s="43"/>
      <c r="UDO59" s="43"/>
      <c r="UDP59" s="43"/>
      <c r="UDQ59" s="43"/>
      <c r="UDR59" s="43"/>
      <c r="UDS59" s="43"/>
      <c r="UDT59" s="43"/>
      <c r="UDU59" s="43"/>
      <c r="UDV59" s="43"/>
      <c r="UDW59" s="43"/>
      <c r="UDX59" s="43"/>
      <c r="UDY59" s="43"/>
      <c r="UDZ59" s="43"/>
      <c r="UEA59" s="43"/>
      <c r="UEB59" s="43"/>
      <c r="UEC59" s="43"/>
      <c r="UED59" s="43"/>
      <c r="UEE59" s="43"/>
      <c r="UEF59" s="43"/>
      <c r="UEG59" s="43"/>
      <c r="UEH59" s="43"/>
      <c r="UEI59" s="43"/>
      <c r="UEJ59" s="43"/>
      <c r="UEK59" s="43"/>
      <c r="UEL59" s="43"/>
      <c r="UEM59" s="43"/>
      <c r="UEN59" s="43"/>
      <c r="UEO59" s="43"/>
      <c r="UEP59" s="43"/>
      <c r="UEQ59" s="43"/>
      <c r="UER59" s="43"/>
      <c r="UES59" s="43"/>
      <c r="UET59" s="43"/>
      <c r="UEU59" s="43"/>
      <c r="UEV59" s="43"/>
      <c r="UEW59" s="43"/>
      <c r="UEX59" s="43"/>
      <c r="UEY59" s="43"/>
      <c r="UEZ59" s="43"/>
      <c r="UFA59" s="43"/>
      <c r="UFB59" s="43"/>
      <c r="UFC59" s="43"/>
      <c r="UFD59" s="43"/>
      <c r="UFE59" s="43"/>
      <c r="UFF59" s="43"/>
      <c r="UFG59" s="43"/>
      <c r="UFH59" s="43"/>
      <c r="UFI59" s="43"/>
      <c r="UFJ59" s="43"/>
      <c r="UFK59" s="43"/>
      <c r="UFL59" s="43"/>
      <c r="UFM59" s="43"/>
      <c r="UFN59" s="43"/>
      <c r="UFO59" s="43"/>
      <c r="UFP59" s="43"/>
      <c r="UFQ59" s="43"/>
      <c r="UFR59" s="43"/>
      <c r="UFS59" s="43"/>
      <c r="UFT59" s="43"/>
      <c r="UFU59" s="43"/>
      <c r="UFV59" s="43"/>
      <c r="UFW59" s="43"/>
      <c r="UFX59" s="43"/>
      <c r="UFY59" s="43"/>
      <c r="UFZ59" s="43"/>
      <c r="UGA59" s="43"/>
      <c r="UGB59" s="43"/>
      <c r="UGC59" s="43"/>
      <c r="UGD59" s="43"/>
      <c r="UGE59" s="43"/>
      <c r="UGF59" s="43"/>
      <c r="UGG59" s="43"/>
      <c r="UGH59" s="43"/>
      <c r="UGI59" s="43"/>
      <c r="UGJ59" s="43"/>
      <c r="UGK59" s="43"/>
      <c r="UGL59" s="43"/>
      <c r="UGM59" s="43"/>
      <c r="UGN59" s="43"/>
      <c r="UGO59" s="43"/>
      <c r="UGP59" s="43"/>
      <c r="UGQ59" s="43"/>
      <c r="UGR59" s="43"/>
      <c r="UGS59" s="43"/>
      <c r="UGT59" s="43"/>
      <c r="UGU59" s="43"/>
      <c r="UGV59" s="43"/>
      <c r="UGW59" s="43"/>
      <c r="UGX59" s="43"/>
      <c r="UGY59" s="43"/>
      <c r="UGZ59" s="43"/>
      <c r="UHA59" s="43"/>
      <c r="UHB59" s="43"/>
      <c r="UHC59" s="43"/>
      <c r="UHD59" s="43"/>
      <c r="UHE59" s="43"/>
      <c r="UHF59" s="43"/>
      <c r="UHG59" s="43"/>
      <c r="UHH59" s="43"/>
      <c r="UHI59" s="43"/>
      <c r="UHJ59" s="43"/>
      <c r="UHK59" s="43"/>
      <c r="UHL59" s="43"/>
      <c r="UHM59" s="43"/>
      <c r="UHN59" s="43"/>
      <c r="UHO59" s="43"/>
      <c r="UHP59" s="43"/>
      <c r="UHQ59" s="43"/>
      <c r="UHR59" s="43"/>
      <c r="UHS59" s="43"/>
      <c r="UHT59" s="43"/>
      <c r="UHU59" s="43"/>
      <c r="UHV59" s="43"/>
      <c r="UHW59" s="43"/>
      <c r="UHX59" s="43"/>
      <c r="UHY59" s="43"/>
      <c r="UHZ59" s="43"/>
      <c r="UIA59" s="43"/>
      <c r="UIB59" s="43"/>
      <c r="UIC59" s="43"/>
      <c r="UID59" s="43"/>
      <c r="UIE59" s="43"/>
      <c r="UIF59" s="43"/>
      <c r="UIG59" s="43"/>
      <c r="UIH59" s="43"/>
      <c r="UII59" s="43"/>
      <c r="UIJ59" s="43"/>
      <c r="UIK59" s="43"/>
      <c r="UIL59" s="43"/>
      <c r="UIM59" s="43"/>
      <c r="UIN59" s="43"/>
      <c r="UIO59" s="43"/>
      <c r="UIP59" s="43"/>
      <c r="UIQ59" s="43"/>
      <c r="UIR59" s="43"/>
      <c r="UIS59" s="43"/>
      <c r="UIT59" s="43"/>
      <c r="UIU59" s="43"/>
      <c r="UIV59" s="43"/>
      <c r="UIW59" s="43"/>
      <c r="UIX59" s="43"/>
      <c r="UIY59" s="43"/>
      <c r="UIZ59" s="43"/>
      <c r="UJA59" s="43"/>
      <c r="UJB59" s="43"/>
      <c r="UJC59" s="43"/>
      <c r="UJD59" s="43"/>
      <c r="UJE59" s="43"/>
      <c r="UJF59" s="43"/>
      <c r="UJG59" s="43"/>
      <c r="UJH59" s="43"/>
      <c r="UJI59" s="43"/>
      <c r="UJJ59" s="43"/>
      <c r="UJK59" s="43"/>
      <c r="UJL59" s="43"/>
      <c r="UJM59" s="43"/>
      <c r="UJN59" s="43"/>
      <c r="UJO59" s="43"/>
      <c r="UJP59" s="43"/>
      <c r="UJQ59" s="43"/>
      <c r="UJR59" s="43"/>
      <c r="UJS59" s="43"/>
      <c r="UJT59" s="43"/>
      <c r="UJU59" s="43"/>
      <c r="UJV59" s="43"/>
      <c r="UJW59" s="43"/>
      <c r="UJX59" s="43"/>
      <c r="UJY59" s="43"/>
      <c r="UJZ59" s="43"/>
      <c r="UKA59" s="43"/>
      <c r="UKB59" s="43"/>
      <c r="UKC59" s="43"/>
      <c r="UKD59" s="43"/>
      <c r="UKE59" s="43"/>
      <c r="UKF59" s="43"/>
      <c r="UKG59" s="43"/>
      <c r="UKH59" s="43"/>
      <c r="UKI59" s="43"/>
      <c r="UKJ59" s="43"/>
      <c r="UKK59" s="43"/>
      <c r="UKL59" s="43"/>
      <c r="UKM59" s="43"/>
      <c r="UKN59" s="43"/>
      <c r="UKO59" s="43"/>
      <c r="UKP59" s="43"/>
      <c r="UKQ59" s="43"/>
      <c r="UKR59" s="43"/>
      <c r="UKS59" s="43"/>
      <c r="UKT59" s="43"/>
      <c r="UKU59" s="43"/>
      <c r="UKV59" s="43"/>
      <c r="UKW59" s="43"/>
      <c r="UKX59" s="43"/>
      <c r="UKY59" s="43"/>
      <c r="UKZ59" s="43"/>
      <c r="ULA59" s="43"/>
      <c r="ULB59" s="43"/>
      <c r="ULC59" s="43"/>
      <c r="ULD59" s="43"/>
      <c r="ULE59" s="43"/>
      <c r="ULF59" s="43"/>
      <c r="ULG59" s="43"/>
      <c r="ULH59" s="43"/>
      <c r="ULI59" s="43"/>
      <c r="ULJ59" s="43"/>
      <c r="ULK59" s="43"/>
      <c r="ULL59" s="43"/>
      <c r="ULM59" s="43"/>
      <c r="ULN59" s="43"/>
      <c r="ULO59" s="43"/>
      <c r="ULP59" s="43"/>
      <c r="ULQ59" s="43"/>
      <c r="ULR59" s="43"/>
      <c r="ULS59" s="43"/>
      <c r="ULT59" s="43"/>
      <c r="ULU59" s="43"/>
      <c r="ULV59" s="43"/>
      <c r="ULW59" s="43"/>
      <c r="ULX59" s="43"/>
      <c r="ULY59" s="43"/>
      <c r="ULZ59" s="43"/>
      <c r="UMA59" s="43"/>
      <c r="UMB59" s="43"/>
      <c r="UMC59" s="43"/>
      <c r="UMD59" s="43"/>
      <c r="UME59" s="43"/>
      <c r="UMF59" s="43"/>
      <c r="UMG59" s="43"/>
      <c r="UMH59" s="43"/>
      <c r="UMI59" s="43"/>
      <c r="UMJ59" s="43"/>
      <c r="UMK59" s="43"/>
      <c r="UML59" s="43"/>
      <c r="UMM59" s="43"/>
      <c r="UMN59" s="43"/>
      <c r="UMO59" s="43"/>
      <c r="UMP59" s="43"/>
      <c r="UMQ59" s="43"/>
      <c r="UMR59" s="43"/>
      <c r="UMS59" s="43"/>
      <c r="UMT59" s="43"/>
      <c r="UMU59" s="43"/>
      <c r="UMV59" s="43"/>
      <c r="UMW59" s="43"/>
      <c r="UMX59" s="43"/>
      <c r="UMY59" s="43"/>
      <c r="UMZ59" s="43"/>
      <c r="UNA59" s="43"/>
      <c r="UNB59" s="43"/>
      <c r="UNC59" s="43"/>
      <c r="UND59" s="43"/>
      <c r="UNE59" s="43"/>
      <c r="UNF59" s="43"/>
      <c r="UNG59" s="43"/>
      <c r="UNH59" s="43"/>
      <c r="UNI59" s="43"/>
      <c r="UNJ59" s="43"/>
      <c r="UNK59" s="43"/>
      <c r="UNL59" s="43"/>
      <c r="UNM59" s="43"/>
      <c r="UNN59" s="43"/>
      <c r="UNO59" s="43"/>
      <c r="UNP59" s="43"/>
      <c r="UNQ59" s="43"/>
      <c r="UNR59" s="43"/>
      <c r="UNS59" s="43"/>
      <c r="UNT59" s="43"/>
      <c r="UNU59" s="43"/>
      <c r="UNV59" s="43"/>
      <c r="UNW59" s="43"/>
      <c r="UNX59" s="43"/>
      <c r="UNY59" s="43"/>
      <c r="UNZ59" s="43"/>
      <c r="UOA59" s="43"/>
      <c r="UOB59" s="43"/>
      <c r="UOC59" s="43"/>
      <c r="UOD59" s="43"/>
      <c r="UOE59" s="43"/>
      <c r="UOF59" s="43"/>
      <c r="UOG59" s="43"/>
      <c r="UOH59" s="43"/>
      <c r="UOI59" s="43"/>
      <c r="UOJ59" s="43"/>
      <c r="UOK59" s="43"/>
      <c r="UOL59" s="43"/>
      <c r="UOM59" s="43"/>
      <c r="UON59" s="43"/>
      <c r="UOO59" s="43"/>
      <c r="UOP59" s="43"/>
      <c r="UOQ59" s="43"/>
      <c r="UOR59" s="43"/>
      <c r="UOS59" s="43"/>
      <c r="UOT59" s="43"/>
      <c r="UOU59" s="43"/>
      <c r="UOV59" s="43"/>
      <c r="UOW59" s="43"/>
      <c r="UOX59" s="43"/>
      <c r="UOY59" s="43"/>
      <c r="UOZ59" s="43"/>
      <c r="UPA59" s="43"/>
      <c r="UPB59" s="43"/>
      <c r="UPC59" s="43"/>
      <c r="UPD59" s="43"/>
      <c r="UPE59" s="43"/>
      <c r="UPF59" s="43"/>
      <c r="UPG59" s="43"/>
      <c r="UPH59" s="43"/>
      <c r="UPI59" s="43"/>
      <c r="UPJ59" s="43"/>
      <c r="UPK59" s="43"/>
      <c r="UPL59" s="43"/>
      <c r="UPM59" s="43"/>
      <c r="UPN59" s="43"/>
      <c r="UPO59" s="43"/>
      <c r="UPP59" s="43"/>
      <c r="UPQ59" s="43"/>
      <c r="UPR59" s="43"/>
      <c r="UPS59" s="43"/>
      <c r="UPT59" s="43"/>
      <c r="UPU59" s="43"/>
      <c r="UPV59" s="43"/>
      <c r="UPW59" s="43"/>
      <c r="UPX59" s="43"/>
      <c r="UPY59" s="43"/>
      <c r="UPZ59" s="43"/>
      <c r="UQA59" s="43"/>
      <c r="UQB59" s="43"/>
      <c r="UQC59" s="43"/>
      <c r="UQD59" s="43"/>
      <c r="UQE59" s="43"/>
      <c r="UQF59" s="43"/>
      <c r="UQG59" s="43"/>
      <c r="UQH59" s="43"/>
      <c r="UQI59" s="43"/>
      <c r="UQJ59" s="43"/>
      <c r="UQK59" s="43"/>
      <c r="UQL59" s="43"/>
      <c r="UQM59" s="43"/>
      <c r="UQN59" s="43"/>
      <c r="UQO59" s="43"/>
      <c r="UQP59" s="43"/>
      <c r="UQQ59" s="43"/>
      <c r="UQR59" s="43"/>
      <c r="UQS59" s="43"/>
      <c r="UQT59" s="43"/>
      <c r="UQU59" s="43"/>
      <c r="UQV59" s="43"/>
      <c r="UQW59" s="43"/>
      <c r="UQX59" s="43"/>
      <c r="UQY59" s="43"/>
      <c r="UQZ59" s="43"/>
      <c r="URA59" s="43"/>
      <c r="URB59" s="43"/>
      <c r="URC59" s="43"/>
      <c r="URD59" s="43"/>
      <c r="URE59" s="43"/>
      <c r="URF59" s="43"/>
      <c r="URG59" s="43"/>
      <c r="URH59" s="43"/>
      <c r="URI59" s="43"/>
      <c r="URJ59" s="43"/>
      <c r="URK59" s="43"/>
      <c r="URL59" s="43"/>
      <c r="URM59" s="43"/>
      <c r="URN59" s="43"/>
      <c r="URO59" s="43"/>
      <c r="URP59" s="43"/>
      <c r="URQ59" s="43"/>
      <c r="URR59" s="43"/>
      <c r="URS59" s="43"/>
      <c r="URT59" s="43"/>
      <c r="URU59" s="43"/>
      <c r="URV59" s="43"/>
      <c r="URW59" s="43"/>
      <c r="URX59" s="43"/>
      <c r="URY59" s="43"/>
      <c r="URZ59" s="43"/>
      <c r="USA59" s="43"/>
      <c r="USB59" s="43"/>
      <c r="USC59" s="43"/>
      <c r="USD59" s="43"/>
      <c r="USE59" s="43"/>
      <c r="USF59" s="43"/>
      <c r="USG59" s="43"/>
      <c r="USH59" s="43"/>
      <c r="USI59" s="43"/>
      <c r="USJ59" s="43"/>
      <c r="USK59" s="43"/>
      <c r="USL59" s="43"/>
      <c r="USM59" s="43"/>
      <c r="USN59" s="43"/>
      <c r="USO59" s="43"/>
      <c r="USP59" s="43"/>
      <c r="USQ59" s="43"/>
      <c r="USR59" s="43"/>
      <c r="USS59" s="43"/>
      <c r="UST59" s="43"/>
      <c r="USU59" s="43"/>
      <c r="USV59" s="43"/>
      <c r="USW59" s="43"/>
      <c r="USX59" s="43"/>
      <c r="USY59" s="43"/>
      <c r="USZ59" s="43"/>
      <c r="UTA59" s="43"/>
      <c r="UTB59" s="43"/>
      <c r="UTC59" s="43"/>
      <c r="UTD59" s="43"/>
      <c r="UTE59" s="43"/>
      <c r="UTF59" s="43"/>
      <c r="UTG59" s="43"/>
      <c r="UTH59" s="43"/>
      <c r="UTI59" s="43"/>
      <c r="UTJ59" s="43"/>
      <c r="UTK59" s="43"/>
      <c r="UTL59" s="43"/>
      <c r="UTM59" s="43"/>
      <c r="UTN59" s="43"/>
      <c r="UTO59" s="43"/>
      <c r="UTP59" s="43"/>
      <c r="UTQ59" s="43"/>
      <c r="UTR59" s="43"/>
      <c r="UTS59" s="43"/>
      <c r="UTT59" s="43"/>
      <c r="UTU59" s="43"/>
      <c r="UTV59" s="43"/>
      <c r="UTW59" s="43"/>
      <c r="UTX59" s="43"/>
      <c r="UTY59" s="43"/>
      <c r="UTZ59" s="43"/>
      <c r="UUA59" s="43"/>
      <c r="UUB59" s="43"/>
      <c r="UUC59" s="43"/>
      <c r="UUD59" s="43"/>
      <c r="UUE59" s="43"/>
      <c r="UUF59" s="43"/>
      <c r="UUG59" s="43"/>
      <c r="UUH59" s="43"/>
      <c r="UUI59" s="43"/>
      <c r="UUJ59" s="43"/>
      <c r="UUK59" s="43"/>
      <c r="UUL59" s="43"/>
      <c r="UUM59" s="43"/>
      <c r="UUN59" s="43"/>
      <c r="UUO59" s="43"/>
      <c r="UUP59" s="43"/>
      <c r="UUQ59" s="43"/>
      <c r="UUR59" s="43"/>
      <c r="UUS59" s="43"/>
      <c r="UUT59" s="43"/>
      <c r="UUU59" s="43"/>
      <c r="UUV59" s="43"/>
      <c r="UUW59" s="43"/>
      <c r="UUX59" s="43"/>
      <c r="UUY59" s="43"/>
      <c r="UUZ59" s="43"/>
      <c r="UVA59" s="43"/>
      <c r="UVB59" s="43"/>
      <c r="UVC59" s="43"/>
      <c r="UVD59" s="43"/>
      <c r="UVE59" s="43"/>
      <c r="UVF59" s="43"/>
      <c r="UVG59" s="43"/>
      <c r="UVH59" s="43"/>
      <c r="UVI59" s="43"/>
      <c r="UVJ59" s="43"/>
      <c r="UVK59" s="43"/>
      <c r="UVL59" s="43"/>
      <c r="UVM59" s="43"/>
      <c r="UVN59" s="43"/>
      <c r="UVO59" s="43"/>
      <c r="UVP59" s="43"/>
      <c r="UVQ59" s="43"/>
      <c r="UVR59" s="43"/>
      <c r="UVS59" s="43"/>
      <c r="UVT59" s="43"/>
      <c r="UVU59" s="43"/>
      <c r="UVV59" s="43"/>
      <c r="UVW59" s="43"/>
      <c r="UVX59" s="43"/>
      <c r="UVY59" s="43"/>
      <c r="UVZ59" s="43"/>
      <c r="UWA59" s="43"/>
      <c r="UWB59" s="43"/>
      <c r="UWC59" s="43"/>
      <c r="UWD59" s="43"/>
      <c r="UWE59" s="43"/>
      <c r="UWF59" s="43"/>
      <c r="UWG59" s="43"/>
      <c r="UWH59" s="43"/>
      <c r="UWI59" s="43"/>
      <c r="UWJ59" s="43"/>
      <c r="UWK59" s="43"/>
      <c r="UWL59" s="43"/>
      <c r="UWM59" s="43"/>
      <c r="UWN59" s="43"/>
      <c r="UWO59" s="43"/>
      <c r="UWP59" s="43"/>
      <c r="UWQ59" s="43"/>
      <c r="UWR59" s="43"/>
      <c r="UWS59" s="43"/>
      <c r="UWT59" s="43"/>
      <c r="UWU59" s="43"/>
      <c r="UWV59" s="43"/>
      <c r="UWW59" s="43"/>
      <c r="UWX59" s="43"/>
      <c r="UWY59" s="43"/>
      <c r="UWZ59" s="43"/>
      <c r="UXA59" s="43"/>
      <c r="UXB59" s="43"/>
      <c r="UXC59" s="43"/>
      <c r="UXD59" s="43"/>
      <c r="UXE59" s="43"/>
      <c r="UXF59" s="43"/>
      <c r="UXG59" s="43"/>
      <c r="UXH59" s="43"/>
      <c r="UXI59" s="43"/>
      <c r="UXJ59" s="43"/>
      <c r="UXK59" s="43"/>
      <c r="UXL59" s="43"/>
      <c r="UXM59" s="43"/>
      <c r="UXN59" s="43"/>
      <c r="UXO59" s="43"/>
      <c r="UXP59" s="43"/>
      <c r="UXQ59" s="43"/>
      <c r="UXR59" s="43"/>
      <c r="UXS59" s="43"/>
      <c r="UXT59" s="43"/>
      <c r="UXU59" s="43"/>
      <c r="UXV59" s="43"/>
      <c r="UXW59" s="43"/>
      <c r="UXX59" s="43"/>
      <c r="UXY59" s="43"/>
      <c r="UXZ59" s="43"/>
      <c r="UYA59" s="43"/>
      <c r="UYB59" s="43"/>
      <c r="UYC59" s="43"/>
      <c r="UYD59" s="43"/>
      <c r="UYE59" s="43"/>
      <c r="UYF59" s="43"/>
      <c r="UYG59" s="43"/>
      <c r="UYH59" s="43"/>
      <c r="UYI59" s="43"/>
      <c r="UYJ59" s="43"/>
      <c r="UYK59" s="43"/>
      <c r="UYL59" s="43"/>
      <c r="UYM59" s="43"/>
      <c r="UYN59" s="43"/>
      <c r="UYO59" s="43"/>
      <c r="UYP59" s="43"/>
      <c r="UYQ59" s="43"/>
      <c r="UYR59" s="43"/>
      <c r="UYS59" s="43"/>
      <c r="UYT59" s="43"/>
      <c r="UYU59" s="43"/>
      <c r="UYV59" s="43"/>
      <c r="UYW59" s="43"/>
      <c r="UYX59" s="43"/>
      <c r="UYY59" s="43"/>
      <c r="UYZ59" s="43"/>
      <c r="UZA59" s="43"/>
      <c r="UZB59" s="43"/>
      <c r="UZC59" s="43"/>
      <c r="UZD59" s="43"/>
      <c r="UZE59" s="43"/>
      <c r="UZF59" s="43"/>
      <c r="UZG59" s="43"/>
      <c r="UZH59" s="43"/>
      <c r="UZI59" s="43"/>
      <c r="UZJ59" s="43"/>
      <c r="UZK59" s="43"/>
      <c r="UZL59" s="43"/>
      <c r="UZM59" s="43"/>
      <c r="UZN59" s="43"/>
      <c r="UZO59" s="43"/>
      <c r="UZP59" s="43"/>
      <c r="UZQ59" s="43"/>
      <c r="UZR59" s="43"/>
      <c r="UZS59" s="43"/>
      <c r="UZT59" s="43"/>
      <c r="UZU59" s="43"/>
      <c r="UZV59" s="43"/>
      <c r="UZW59" s="43"/>
      <c r="UZX59" s="43"/>
      <c r="UZY59" s="43"/>
      <c r="UZZ59" s="43"/>
      <c r="VAA59" s="43"/>
      <c r="VAB59" s="43"/>
      <c r="VAC59" s="43"/>
      <c r="VAD59" s="43"/>
      <c r="VAE59" s="43"/>
      <c r="VAF59" s="43"/>
      <c r="VAG59" s="43"/>
      <c r="VAH59" s="43"/>
      <c r="VAI59" s="43"/>
      <c r="VAJ59" s="43"/>
      <c r="VAK59" s="43"/>
      <c r="VAL59" s="43"/>
      <c r="VAM59" s="43"/>
      <c r="VAN59" s="43"/>
      <c r="VAO59" s="43"/>
      <c r="VAP59" s="43"/>
      <c r="VAQ59" s="43"/>
      <c r="VAR59" s="43"/>
      <c r="VAS59" s="43"/>
      <c r="VAT59" s="43"/>
      <c r="VAU59" s="43"/>
      <c r="VAV59" s="43"/>
      <c r="VAW59" s="43"/>
      <c r="VAX59" s="43"/>
      <c r="VAY59" s="43"/>
      <c r="VAZ59" s="43"/>
      <c r="VBA59" s="43"/>
      <c r="VBB59" s="43"/>
      <c r="VBC59" s="43"/>
      <c r="VBD59" s="43"/>
      <c r="VBE59" s="43"/>
      <c r="VBF59" s="43"/>
      <c r="VBG59" s="43"/>
      <c r="VBH59" s="43"/>
      <c r="VBI59" s="43"/>
      <c r="VBJ59" s="43"/>
      <c r="VBK59" s="43"/>
      <c r="VBL59" s="43"/>
      <c r="VBM59" s="43"/>
      <c r="VBN59" s="43"/>
      <c r="VBO59" s="43"/>
      <c r="VBP59" s="43"/>
      <c r="VBQ59" s="43"/>
      <c r="VBR59" s="43"/>
      <c r="VBS59" s="43"/>
      <c r="VBT59" s="43"/>
      <c r="VBU59" s="43"/>
      <c r="VBV59" s="43"/>
      <c r="VBW59" s="43"/>
      <c r="VBX59" s="43"/>
      <c r="VBY59" s="43"/>
      <c r="VBZ59" s="43"/>
      <c r="VCA59" s="43"/>
      <c r="VCB59" s="43"/>
      <c r="VCC59" s="43"/>
      <c r="VCD59" s="43"/>
      <c r="VCE59" s="43"/>
      <c r="VCF59" s="43"/>
      <c r="VCG59" s="43"/>
      <c r="VCH59" s="43"/>
      <c r="VCI59" s="43"/>
      <c r="VCJ59" s="43"/>
      <c r="VCK59" s="43"/>
      <c r="VCL59" s="43"/>
      <c r="VCM59" s="43"/>
      <c r="VCN59" s="43"/>
      <c r="VCO59" s="43"/>
      <c r="VCP59" s="43"/>
      <c r="VCQ59" s="43"/>
      <c r="VCR59" s="43"/>
      <c r="VCS59" s="43"/>
      <c r="VCT59" s="43"/>
      <c r="VCU59" s="43"/>
      <c r="VCV59" s="43"/>
      <c r="VCW59" s="43"/>
      <c r="VCX59" s="43"/>
      <c r="VCY59" s="43"/>
      <c r="VCZ59" s="43"/>
      <c r="VDA59" s="43"/>
      <c r="VDB59" s="43"/>
      <c r="VDC59" s="43"/>
      <c r="VDD59" s="43"/>
      <c r="VDE59" s="43"/>
      <c r="VDF59" s="43"/>
      <c r="VDG59" s="43"/>
      <c r="VDH59" s="43"/>
      <c r="VDI59" s="43"/>
      <c r="VDJ59" s="43"/>
      <c r="VDK59" s="43"/>
      <c r="VDL59" s="43"/>
      <c r="VDM59" s="43"/>
      <c r="VDN59" s="43"/>
      <c r="VDO59" s="43"/>
      <c r="VDP59" s="43"/>
      <c r="VDQ59" s="43"/>
      <c r="VDR59" s="43"/>
      <c r="VDS59" s="43"/>
      <c r="VDT59" s="43"/>
      <c r="VDU59" s="43"/>
      <c r="VDV59" s="43"/>
      <c r="VDW59" s="43"/>
      <c r="VDX59" s="43"/>
      <c r="VDY59" s="43"/>
      <c r="VDZ59" s="43"/>
      <c r="VEA59" s="43"/>
      <c r="VEB59" s="43"/>
      <c r="VEC59" s="43"/>
      <c r="VED59" s="43"/>
      <c r="VEE59" s="43"/>
      <c r="VEF59" s="43"/>
      <c r="VEG59" s="43"/>
      <c r="VEH59" s="43"/>
      <c r="VEI59" s="43"/>
      <c r="VEJ59" s="43"/>
      <c r="VEK59" s="43"/>
      <c r="VEL59" s="43"/>
      <c r="VEM59" s="43"/>
      <c r="VEN59" s="43"/>
      <c r="VEO59" s="43"/>
      <c r="VEP59" s="43"/>
      <c r="VEQ59" s="43"/>
      <c r="VER59" s="43"/>
      <c r="VES59" s="43"/>
      <c r="VET59" s="43"/>
      <c r="VEU59" s="43"/>
      <c r="VEV59" s="43"/>
      <c r="VEW59" s="43"/>
      <c r="VEX59" s="43"/>
      <c r="VEY59" s="43"/>
      <c r="VEZ59" s="43"/>
      <c r="VFA59" s="43"/>
      <c r="VFB59" s="43"/>
      <c r="VFC59" s="43"/>
      <c r="VFD59" s="43"/>
      <c r="VFE59" s="43"/>
      <c r="VFF59" s="43"/>
      <c r="VFG59" s="43"/>
      <c r="VFH59" s="43"/>
      <c r="VFI59" s="43"/>
      <c r="VFJ59" s="43"/>
      <c r="VFK59" s="43"/>
      <c r="VFL59" s="43"/>
      <c r="VFM59" s="43"/>
      <c r="VFN59" s="43"/>
      <c r="VFO59" s="43"/>
      <c r="VFP59" s="43"/>
      <c r="VFQ59" s="43"/>
      <c r="VFR59" s="43"/>
      <c r="VFS59" s="43"/>
      <c r="VFT59" s="43"/>
      <c r="VFU59" s="43"/>
      <c r="VFV59" s="43"/>
      <c r="VFW59" s="43"/>
      <c r="VFX59" s="43"/>
      <c r="VFY59" s="43"/>
      <c r="VFZ59" s="43"/>
      <c r="VGA59" s="43"/>
      <c r="VGB59" s="43"/>
      <c r="VGC59" s="43"/>
      <c r="VGD59" s="43"/>
      <c r="VGE59" s="43"/>
      <c r="VGF59" s="43"/>
      <c r="VGG59" s="43"/>
      <c r="VGH59" s="43"/>
      <c r="VGI59" s="43"/>
      <c r="VGJ59" s="43"/>
      <c r="VGK59" s="43"/>
      <c r="VGL59" s="43"/>
      <c r="VGM59" s="43"/>
      <c r="VGN59" s="43"/>
      <c r="VGO59" s="43"/>
      <c r="VGP59" s="43"/>
      <c r="VGQ59" s="43"/>
      <c r="VGR59" s="43"/>
      <c r="VGS59" s="43"/>
      <c r="VGT59" s="43"/>
      <c r="VGU59" s="43"/>
      <c r="VGV59" s="43"/>
      <c r="VGW59" s="43"/>
      <c r="VGX59" s="43"/>
      <c r="VGY59" s="43"/>
      <c r="VGZ59" s="43"/>
      <c r="VHA59" s="43"/>
      <c r="VHB59" s="43"/>
      <c r="VHC59" s="43"/>
      <c r="VHD59" s="43"/>
      <c r="VHE59" s="43"/>
      <c r="VHF59" s="43"/>
      <c r="VHG59" s="43"/>
      <c r="VHH59" s="43"/>
      <c r="VHI59" s="43"/>
      <c r="VHJ59" s="43"/>
      <c r="VHK59" s="43"/>
      <c r="VHL59" s="43"/>
      <c r="VHM59" s="43"/>
      <c r="VHN59" s="43"/>
      <c r="VHO59" s="43"/>
      <c r="VHP59" s="43"/>
      <c r="VHQ59" s="43"/>
      <c r="VHR59" s="43"/>
      <c r="VHS59" s="43"/>
      <c r="VHT59" s="43"/>
      <c r="VHU59" s="43"/>
      <c r="VHV59" s="43"/>
      <c r="VHW59" s="43"/>
      <c r="VHX59" s="43"/>
      <c r="VHY59" s="43"/>
      <c r="VHZ59" s="43"/>
      <c r="VIA59" s="43"/>
      <c r="VIB59" s="43"/>
      <c r="VIC59" s="43"/>
      <c r="VID59" s="43"/>
      <c r="VIE59" s="43"/>
      <c r="VIF59" s="43"/>
      <c r="VIG59" s="43"/>
      <c r="VIH59" s="43"/>
      <c r="VII59" s="43"/>
      <c r="VIJ59" s="43"/>
      <c r="VIK59" s="43"/>
      <c r="VIL59" s="43"/>
      <c r="VIM59" s="43"/>
      <c r="VIN59" s="43"/>
      <c r="VIO59" s="43"/>
      <c r="VIP59" s="43"/>
      <c r="VIQ59" s="43"/>
      <c r="VIR59" s="43"/>
      <c r="VIS59" s="43"/>
      <c r="VIT59" s="43"/>
      <c r="VIU59" s="43"/>
      <c r="VIV59" s="43"/>
      <c r="VIW59" s="43"/>
      <c r="VIX59" s="43"/>
      <c r="VIY59" s="43"/>
      <c r="VIZ59" s="43"/>
      <c r="VJA59" s="43"/>
      <c r="VJB59" s="43"/>
      <c r="VJC59" s="43"/>
      <c r="VJD59" s="43"/>
      <c r="VJE59" s="43"/>
      <c r="VJF59" s="43"/>
      <c r="VJG59" s="43"/>
      <c r="VJH59" s="43"/>
      <c r="VJI59" s="43"/>
      <c r="VJJ59" s="43"/>
      <c r="VJK59" s="43"/>
      <c r="VJL59" s="43"/>
      <c r="VJM59" s="43"/>
      <c r="VJN59" s="43"/>
      <c r="VJO59" s="43"/>
      <c r="VJP59" s="43"/>
      <c r="VJQ59" s="43"/>
      <c r="VJR59" s="43"/>
      <c r="VJS59" s="43"/>
      <c r="VJT59" s="43"/>
      <c r="VJU59" s="43"/>
      <c r="VJV59" s="43"/>
      <c r="VJW59" s="43"/>
      <c r="VJX59" s="43"/>
      <c r="VJY59" s="43"/>
      <c r="VJZ59" s="43"/>
      <c r="VKA59" s="43"/>
      <c r="VKB59" s="43"/>
      <c r="VKC59" s="43"/>
      <c r="VKD59" s="43"/>
      <c r="VKE59" s="43"/>
      <c r="VKF59" s="43"/>
      <c r="VKG59" s="43"/>
      <c r="VKH59" s="43"/>
      <c r="VKI59" s="43"/>
      <c r="VKJ59" s="43"/>
      <c r="VKK59" s="43"/>
      <c r="VKL59" s="43"/>
      <c r="VKM59" s="43"/>
      <c r="VKN59" s="43"/>
      <c r="VKO59" s="43"/>
      <c r="VKP59" s="43"/>
      <c r="VKQ59" s="43"/>
      <c r="VKR59" s="43"/>
      <c r="VKS59" s="43"/>
      <c r="VKT59" s="43"/>
      <c r="VKU59" s="43"/>
      <c r="VKV59" s="43"/>
      <c r="VKW59" s="43"/>
      <c r="VKX59" s="43"/>
      <c r="VKY59" s="43"/>
      <c r="VKZ59" s="43"/>
      <c r="VLA59" s="43"/>
      <c r="VLB59" s="43"/>
      <c r="VLC59" s="43"/>
      <c r="VLD59" s="43"/>
      <c r="VLE59" s="43"/>
      <c r="VLF59" s="43"/>
      <c r="VLG59" s="43"/>
      <c r="VLH59" s="43"/>
      <c r="VLI59" s="43"/>
      <c r="VLJ59" s="43"/>
      <c r="VLK59" s="43"/>
      <c r="VLL59" s="43"/>
      <c r="VLM59" s="43"/>
      <c r="VLN59" s="43"/>
      <c r="VLO59" s="43"/>
      <c r="VLP59" s="43"/>
      <c r="VLQ59" s="43"/>
      <c r="VLR59" s="43"/>
      <c r="VLS59" s="43"/>
      <c r="VLT59" s="43"/>
      <c r="VLU59" s="43"/>
      <c r="VLV59" s="43"/>
      <c r="VLW59" s="43"/>
      <c r="VLX59" s="43"/>
      <c r="VLY59" s="43"/>
      <c r="VLZ59" s="43"/>
      <c r="VMA59" s="43"/>
      <c r="VMB59" s="43"/>
      <c r="VMC59" s="43"/>
      <c r="VMD59" s="43"/>
      <c r="VME59" s="43"/>
      <c r="VMF59" s="43"/>
      <c r="VMG59" s="43"/>
      <c r="VMH59" s="43"/>
      <c r="VMI59" s="43"/>
      <c r="VMJ59" s="43"/>
      <c r="VMK59" s="43"/>
      <c r="VML59" s="43"/>
      <c r="VMM59" s="43"/>
      <c r="VMN59" s="43"/>
      <c r="VMO59" s="43"/>
      <c r="VMP59" s="43"/>
      <c r="VMQ59" s="43"/>
      <c r="VMR59" s="43"/>
      <c r="VMS59" s="43"/>
      <c r="VMT59" s="43"/>
      <c r="VMU59" s="43"/>
      <c r="VMV59" s="43"/>
      <c r="VMW59" s="43"/>
      <c r="VMX59" s="43"/>
      <c r="VMY59" s="43"/>
      <c r="VMZ59" s="43"/>
      <c r="VNA59" s="43"/>
      <c r="VNB59" s="43"/>
      <c r="VNC59" s="43"/>
      <c r="VND59" s="43"/>
      <c r="VNE59" s="43"/>
      <c r="VNF59" s="43"/>
      <c r="VNG59" s="43"/>
      <c r="VNH59" s="43"/>
      <c r="VNI59" s="43"/>
      <c r="VNJ59" s="43"/>
      <c r="VNK59" s="43"/>
      <c r="VNL59" s="43"/>
      <c r="VNM59" s="43"/>
      <c r="VNN59" s="43"/>
      <c r="VNO59" s="43"/>
      <c r="VNP59" s="43"/>
      <c r="VNQ59" s="43"/>
      <c r="VNR59" s="43"/>
      <c r="VNS59" s="43"/>
      <c r="VNT59" s="43"/>
      <c r="VNU59" s="43"/>
      <c r="VNV59" s="43"/>
      <c r="VNW59" s="43"/>
      <c r="VNX59" s="43"/>
      <c r="VNY59" s="43"/>
      <c r="VNZ59" s="43"/>
      <c r="VOA59" s="43"/>
      <c r="VOB59" s="43"/>
      <c r="VOC59" s="43"/>
      <c r="VOD59" s="43"/>
      <c r="VOE59" s="43"/>
      <c r="VOF59" s="43"/>
      <c r="VOG59" s="43"/>
      <c r="VOH59" s="43"/>
      <c r="VOI59" s="43"/>
      <c r="VOJ59" s="43"/>
      <c r="VOK59" s="43"/>
      <c r="VOL59" s="43"/>
      <c r="VOM59" s="43"/>
      <c r="VON59" s="43"/>
      <c r="VOO59" s="43"/>
      <c r="VOP59" s="43"/>
      <c r="VOQ59" s="43"/>
      <c r="VOR59" s="43"/>
      <c r="VOS59" s="43"/>
      <c r="VOT59" s="43"/>
      <c r="VOU59" s="43"/>
      <c r="VOV59" s="43"/>
      <c r="VOW59" s="43"/>
      <c r="VOX59" s="43"/>
      <c r="VOY59" s="43"/>
      <c r="VOZ59" s="43"/>
      <c r="VPA59" s="43"/>
      <c r="VPB59" s="43"/>
      <c r="VPC59" s="43"/>
      <c r="VPD59" s="43"/>
      <c r="VPE59" s="43"/>
      <c r="VPF59" s="43"/>
      <c r="VPG59" s="43"/>
      <c r="VPH59" s="43"/>
      <c r="VPI59" s="43"/>
      <c r="VPJ59" s="43"/>
      <c r="VPK59" s="43"/>
      <c r="VPL59" s="43"/>
      <c r="VPM59" s="43"/>
      <c r="VPN59" s="43"/>
      <c r="VPO59" s="43"/>
      <c r="VPP59" s="43"/>
      <c r="VPQ59" s="43"/>
      <c r="VPR59" s="43"/>
      <c r="VPS59" s="43"/>
      <c r="VPT59" s="43"/>
      <c r="VPU59" s="43"/>
      <c r="VPV59" s="43"/>
      <c r="VPW59" s="43"/>
      <c r="VPX59" s="43"/>
      <c r="VPY59" s="43"/>
      <c r="VPZ59" s="43"/>
      <c r="VQA59" s="43"/>
      <c r="VQB59" s="43"/>
      <c r="VQC59" s="43"/>
      <c r="VQD59" s="43"/>
      <c r="VQE59" s="43"/>
      <c r="VQF59" s="43"/>
      <c r="VQG59" s="43"/>
      <c r="VQH59" s="43"/>
      <c r="VQI59" s="43"/>
      <c r="VQJ59" s="43"/>
      <c r="VQK59" s="43"/>
      <c r="VQL59" s="43"/>
      <c r="VQM59" s="43"/>
      <c r="VQN59" s="43"/>
      <c r="VQO59" s="43"/>
      <c r="VQP59" s="43"/>
      <c r="VQQ59" s="43"/>
      <c r="VQR59" s="43"/>
      <c r="VQS59" s="43"/>
      <c r="VQT59" s="43"/>
      <c r="VQU59" s="43"/>
      <c r="VQV59" s="43"/>
      <c r="VQW59" s="43"/>
      <c r="VQX59" s="43"/>
      <c r="VQY59" s="43"/>
      <c r="VQZ59" s="43"/>
      <c r="VRA59" s="43"/>
      <c r="VRB59" s="43"/>
      <c r="VRC59" s="43"/>
      <c r="VRD59" s="43"/>
      <c r="VRE59" s="43"/>
      <c r="VRF59" s="43"/>
      <c r="VRG59" s="43"/>
      <c r="VRH59" s="43"/>
      <c r="VRI59" s="43"/>
      <c r="VRJ59" s="43"/>
      <c r="VRK59" s="43"/>
      <c r="VRL59" s="43"/>
      <c r="VRM59" s="43"/>
      <c r="VRN59" s="43"/>
      <c r="VRO59" s="43"/>
      <c r="VRP59" s="43"/>
      <c r="VRQ59" s="43"/>
      <c r="VRR59" s="43"/>
      <c r="VRS59" s="43"/>
      <c r="VRT59" s="43"/>
      <c r="VRU59" s="43"/>
      <c r="VRV59" s="43"/>
      <c r="VRW59" s="43"/>
      <c r="VRX59" s="43"/>
      <c r="VRY59" s="43"/>
      <c r="VRZ59" s="43"/>
      <c r="VSA59" s="43"/>
      <c r="VSB59" s="43"/>
      <c r="VSC59" s="43"/>
      <c r="VSD59" s="43"/>
      <c r="VSE59" s="43"/>
      <c r="VSF59" s="43"/>
      <c r="VSG59" s="43"/>
      <c r="VSH59" s="43"/>
      <c r="VSI59" s="43"/>
      <c r="VSJ59" s="43"/>
      <c r="VSK59" s="43"/>
      <c r="VSL59" s="43"/>
      <c r="VSM59" s="43"/>
      <c r="VSN59" s="43"/>
      <c r="VSO59" s="43"/>
      <c r="VSP59" s="43"/>
      <c r="VSQ59" s="43"/>
      <c r="VSR59" s="43"/>
      <c r="VSS59" s="43"/>
      <c r="VST59" s="43"/>
      <c r="VSU59" s="43"/>
      <c r="VSV59" s="43"/>
      <c r="VSW59" s="43"/>
      <c r="VSX59" s="43"/>
      <c r="VSY59" s="43"/>
      <c r="VSZ59" s="43"/>
      <c r="VTA59" s="43"/>
      <c r="VTB59" s="43"/>
      <c r="VTC59" s="43"/>
      <c r="VTD59" s="43"/>
      <c r="VTE59" s="43"/>
      <c r="VTF59" s="43"/>
      <c r="VTG59" s="43"/>
      <c r="VTH59" s="43"/>
      <c r="VTI59" s="43"/>
      <c r="VTJ59" s="43"/>
      <c r="VTK59" s="43"/>
      <c r="VTL59" s="43"/>
      <c r="VTM59" s="43"/>
      <c r="VTN59" s="43"/>
      <c r="VTO59" s="43"/>
      <c r="VTP59" s="43"/>
      <c r="VTQ59" s="43"/>
      <c r="VTR59" s="43"/>
      <c r="VTS59" s="43"/>
      <c r="VTT59" s="43"/>
      <c r="VTU59" s="43"/>
      <c r="VTV59" s="43"/>
      <c r="VTW59" s="43"/>
      <c r="VTX59" s="43"/>
      <c r="VTY59" s="43"/>
      <c r="VTZ59" s="43"/>
      <c r="VUA59" s="43"/>
      <c r="VUB59" s="43"/>
      <c r="VUC59" s="43"/>
      <c r="VUD59" s="43"/>
      <c r="VUE59" s="43"/>
      <c r="VUF59" s="43"/>
      <c r="VUG59" s="43"/>
      <c r="VUH59" s="43"/>
      <c r="VUI59" s="43"/>
      <c r="VUJ59" s="43"/>
      <c r="VUK59" s="43"/>
      <c r="VUL59" s="43"/>
      <c r="VUM59" s="43"/>
      <c r="VUN59" s="43"/>
      <c r="VUO59" s="43"/>
      <c r="VUP59" s="43"/>
      <c r="VUQ59" s="43"/>
      <c r="VUR59" s="43"/>
      <c r="VUS59" s="43"/>
      <c r="VUT59" s="43"/>
      <c r="VUU59" s="43"/>
      <c r="VUV59" s="43"/>
      <c r="VUW59" s="43"/>
      <c r="VUX59" s="43"/>
      <c r="VUY59" s="43"/>
      <c r="VUZ59" s="43"/>
      <c r="VVA59" s="43"/>
      <c r="VVB59" s="43"/>
      <c r="VVC59" s="43"/>
      <c r="VVD59" s="43"/>
      <c r="VVE59" s="43"/>
      <c r="VVF59" s="43"/>
      <c r="VVG59" s="43"/>
      <c r="VVH59" s="43"/>
      <c r="VVI59" s="43"/>
      <c r="VVJ59" s="43"/>
      <c r="VVK59" s="43"/>
      <c r="VVL59" s="43"/>
      <c r="VVM59" s="43"/>
      <c r="VVN59" s="43"/>
      <c r="VVO59" s="43"/>
      <c r="VVP59" s="43"/>
      <c r="VVQ59" s="43"/>
      <c r="VVR59" s="43"/>
      <c r="VVS59" s="43"/>
      <c r="VVT59" s="43"/>
      <c r="VVU59" s="43"/>
      <c r="VVV59" s="43"/>
      <c r="VVW59" s="43"/>
      <c r="VVX59" s="43"/>
      <c r="VVY59" s="43"/>
      <c r="VVZ59" s="43"/>
      <c r="VWA59" s="43"/>
      <c r="VWB59" s="43"/>
      <c r="VWC59" s="43"/>
      <c r="VWD59" s="43"/>
      <c r="VWE59" s="43"/>
      <c r="VWF59" s="43"/>
      <c r="VWG59" s="43"/>
      <c r="VWH59" s="43"/>
      <c r="VWI59" s="43"/>
      <c r="VWJ59" s="43"/>
      <c r="VWK59" s="43"/>
      <c r="VWL59" s="43"/>
      <c r="VWM59" s="43"/>
      <c r="VWN59" s="43"/>
      <c r="VWO59" s="43"/>
      <c r="VWP59" s="43"/>
      <c r="VWQ59" s="43"/>
      <c r="VWR59" s="43"/>
      <c r="VWS59" s="43"/>
      <c r="VWT59" s="43"/>
      <c r="VWU59" s="43"/>
      <c r="VWV59" s="43"/>
      <c r="VWW59" s="43"/>
      <c r="VWX59" s="43"/>
      <c r="VWY59" s="43"/>
      <c r="VWZ59" s="43"/>
      <c r="VXA59" s="43"/>
      <c r="VXB59" s="43"/>
      <c r="VXC59" s="43"/>
      <c r="VXD59" s="43"/>
      <c r="VXE59" s="43"/>
      <c r="VXF59" s="43"/>
      <c r="VXG59" s="43"/>
      <c r="VXH59" s="43"/>
      <c r="VXI59" s="43"/>
      <c r="VXJ59" s="43"/>
      <c r="VXK59" s="43"/>
      <c r="VXL59" s="43"/>
      <c r="VXM59" s="43"/>
      <c r="VXN59" s="43"/>
      <c r="VXO59" s="43"/>
      <c r="VXP59" s="43"/>
      <c r="VXQ59" s="43"/>
      <c r="VXR59" s="43"/>
      <c r="VXS59" s="43"/>
      <c r="VXT59" s="43"/>
      <c r="VXU59" s="43"/>
      <c r="VXV59" s="43"/>
      <c r="VXW59" s="43"/>
      <c r="VXX59" s="43"/>
      <c r="VXY59" s="43"/>
      <c r="VXZ59" s="43"/>
      <c r="VYA59" s="43"/>
      <c r="VYB59" s="43"/>
      <c r="VYC59" s="43"/>
      <c r="VYD59" s="43"/>
      <c r="VYE59" s="43"/>
      <c r="VYF59" s="43"/>
      <c r="VYG59" s="43"/>
      <c r="VYH59" s="43"/>
      <c r="VYI59" s="43"/>
      <c r="VYJ59" s="43"/>
      <c r="VYK59" s="43"/>
      <c r="VYL59" s="43"/>
      <c r="VYM59" s="43"/>
      <c r="VYN59" s="43"/>
      <c r="VYO59" s="43"/>
      <c r="VYP59" s="43"/>
      <c r="VYQ59" s="43"/>
      <c r="VYR59" s="43"/>
      <c r="VYS59" s="43"/>
      <c r="VYT59" s="43"/>
      <c r="VYU59" s="43"/>
      <c r="VYV59" s="43"/>
      <c r="VYW59" s="43"/>
      <c r="VYX59" s="43"/>
      <c r="VYY59" s="43"/>
      <c r="VYZ59" s="43"/>
      <c r="VZA59" s="43"/>
      <c r="VZB59" s="43"/>
      <c r="VZC59" s="43"/>
      <c r="VZD59" s="43"/>
      <c r="VZE59" s="43"/>
      <c r="VZF59" s="43"/>
      <c r="VZG59" s="43"/>
      <c r="VZH59" s="43"/>
      <c r="VZI59" s="43"/>
      <c r="VZJ59" s="43"/>
      <c r="VZK59" s="43"/>
      <c r="VZL59" s="43"/>
      <c r="VZM59" s="43"/>
      <c r="VZN59" s="43"/>
      <c r="VZO59" s="43"/>
      <c r="VZP59" s="43"/>
      <c r="VZQ59" s="43"/>
      <c r="VZR59" s="43"/>
      <c r="VZS59" s="43"/>
      <c r="VZT59" s="43"/>
      <c r="VZU59" s="43"/>
      <c r="VZV59" s="43"/>
      <c r="VZW59" s="43"/>
      <c r="VZX59" s="43"/>
      <c r="VZY59" s="43"/>
      <c r="VZZ59" s="43"/>
      <c r="WAA59" s="43"/>
      <c r="WAB59" s="43"/>
      <c r="WAC59" s="43"/>
      <c r="WAD59" s="43"/>
      <c r="WAE59" s="43"/>
      <c r="WAF59" s="43"/>
      <c r="WAG59" s="43"/>
      <c r="WAH59" s="43"/>
      <c r="WAI59" s="43"/>
      <c r="WAJ59" s="43"/>
      <c r="WAK59" s="43"/>
      <c r="WAL59" s="43"/>
      <c r="WAM59" s="43"/>
      <c r="WAN59" s="43"/>
      <c r="WAO59" s="43"/>
      <c r="WAP59" s="43"/>
      <c r="WAQ59" s="43"/>
      <c r="WAR59" s="43"/>
      <c r="WAS59" s="43"/>
      <c r="WAT59" s="43"/>
      <c r="WAU59" s="43"/>
      <c r="WAV59" s="43"/>
      <c r="WAW59" s="43"/>
      <c r="WAX59" s="43"/>
      <c r="WAY59" s="43"/>
      <c r="WAZ59" s="43"/>
      <c r="WBA59" s="43"/>
      <c r="WBB59" s="43"/>
      <c r="WBC59" s="43"/>
      <c r="WBD59" s="43"/>
      <c r="WBE59" s="43"/>
      <c r="WBF59" s="43"/>
      <c r="WBG59" s="43"/>
      <c r="WBH59" s="43"/>
      <c r="WBI59" s="43"/>
      <c r="WBJ59" s="43"/>
      <c r="WBK59" s="43"/>
      <c r="WBL59" s="43"/>
      <c r="WBM59" s="43"/>
      <c r="WBN59" s="43"/>
      <c r="WBO59" s="43"/>
      <c r="WBP59" s="43"/>
      <c r="WBQ59" s="43"/>
      <c r="WBR59" s="43"/>
      <c r="WBS59" s="43"/>
      <c r="WBT59" s="43"/>
      <c r="WBU59" s="43"/>
      <c r="WBV59" s="43"/>
      <c r="WBW59" s="43"/>
      <c r="WBX59" s="43"/>
      <c r="WBY59" s="43"/>
      <c r="WBZ59" s="43"/>
      <c r="WCA59" s="43"/>
      <c r="WCB59" s="43"/>
      <c r="WCC59" s="43"/>
      <c r="WCD59" s="43"/>
      <c r="WCE59" s="43"/>
      <c r="WCF59" s="43"/>
      <c r="WCG59" s="43"/>
      <c r="WCH59" s="43"/>
      <c r="WCI59" s="43"/>
      <c r="WCJ59" s="43"/>
      <c r="WCK59" s="43"/>
      <c r="WCL59" s="43"/>
      <c r="WCM59" s="43"/>
      <c r="WCN59" s="43"/>
      <c r="WCO59" s="43"/>
      <c r="WCP59" s="43"/>
      <c r="WCQ59" s="43"/>
      <c r="WCR59" s="43"/>
      <c r="WCS59" s="43"/>
      <c r="WCT59" s="43"/>
      <c r="WCU59" s="43"/>
      <c r="WCV59" s="43"/>
      <c r="WCW59" s="43"/>
      <c r="WCX59" s="43"/>
      <c r="WCY59" s="43"/>
      <c r="WCZ59" s="43"/>
      <c r="WDA59" s="43"/>
      <c r="WDB59" s="43"/>
      <c r="WDC59" s="43"/>
      <c r="WDD59" s="43"/>
      <c r="WDE59" s="43"/>
      <c r="WDF59" s="43"/>
      <c r="WDG59" s="43"/>
      <c r="WDH59" s="43"/>
      <c r="WDI59" s="43"/>
      <c r="WDJ59" s="43"/>
      <c r="WDK59" s="43"/>
      <c r="WDL59" s="43"/>
      <c r="WDM59" s="43"/>
      <c r="WDN59" s="43"/>
      <c r="WDO59" s="43"/>
      <c r="WDP59" s="43"/>
      <c r="WDQ59" s="43"/>
      <c r="WDR59" s="43"/>
      <c r="WDS59" s="43"/>
      <c r="WDT59" s="43"/>
      <c r="WDU59" s="43"/>
      <c r="WDV59" s="43"/>
      <c r="WDW59" s="43"/>
      <c r="WDX59" s="43"/>
      <c r="WDY59" s="43"/>
      <c r="WDZ59" s="43"/>
      <c r="WEA59" s="43"/>
      <c r="WEB59" s="43"/>
      <c r="WEC59" s="43"/>
      <c r="WED59" s="43"/>
      <c r="WEE59" s="43"/>
      <c r="WEF59" s="43"/>
      <c r="WEG59" s="43"/>
      <c r="WEH59" s="43"/>
      <c r="WEI59" s="43"/>
      <c r="WEJ59" s="43"/>
      <c r="WEK59" s="43"/>
      <c r="WEL59" s="43"/>
      <c r="WEM59" s="43"/>
      <c r="WEN59" s="43"/>
      <c r="WEO59" s="43"/>
      <c r="WEP59" s="43"/>
      <c r="WEQ59" s="43"/>
      <c r="WER59" s="43"/>
      <c r="WES59" s="43"/>
      <c r="WET59" s="43"/>
      <c r="WEU59" s="43"/>
      <c r="WEV59" s="43"/>
      <c r="WEW59" s="43"/>
      <c r="WEX59" s="43"/>
      <c r="WEY59" s="43"/>
      <c r="WEZ59" s="43"/>
      <c r="WFA59" s="43"/>
      <c r="WFB59" s="43"/>
      <c r="WFC59" s="43"/>
      <c r="WFD59" s="43"/>
      <c r="WFE59" s="43"/>
      <c r="WFF59" s="43"/>
      <c r="WFG59" s="43"/>
      <c r="WFH59" s="43"/>
      <c r="WFI59" s="43"/>
      <c r="WFJ59" s="43"/>
      <c r="WFK59" s="43"/>
      <c r="WFL59" s="43"/>
      <c r="WFM59" s="43"/>
      <c r="WFN59" s="43"/>
      <c r="WFO59" s="43"/>
      <c r="WFP59" s="43"/>
      <c r="WFQ59" s="43"/>
      <c r="WFR59" s="43"/>
      <c r="WFS59" s="43"/>
      <c r="WFT59" s="43"/>
      <c r="WFU59" s="43"/>
      <c r="WFV59" s="43"/>
      <c r="WFW59" s="43"/>
      <c r="WFX59" s="43"/>
      <c r="WFY59" s="43"/>
      <c r="WFZ59" s="43"/>
      <c r="WGA59" s="43"/>
      <c r="WGB59" s="43"/>
      <c r="WGC59" s="43"/>
      <c r="WGD59" s="43"/>
      <c r="WGE59" s="43"/>
      <c r="WGF59" s="43"/>
      <c r="WGG59" s="43"/>
      <c r="WGH59" s="43"/>
      <c r="WGI59" s="43"/>
      <c r="WGJ59" s="43"/>
      <c r="WGK59" s="43"/>
      <c r="WGL59" s="43"/>
      <c r="WGM59" s="43"/>
      <c r="WGN59" s="43"/>
      <c r="WGO59" s="43"/>
      <c r="WGP59" s="43"/>
      <c r="WGQ59" s="43"/>
      <c r="WGR59" s="43"/>
      <c r="WGS59" s="43"/>
      <c r="WGT59" s="43"/>
      <c r="WGU59" s="43"/>
      <c r="WGV59" s="43"/>
      <c r="WGW59" s="43"/>
      <c r="WGX59" s="43"/>
      <c r="WGY59" s="43"/>
      <c r="WGZ59" s="43"/>
      <c r="WHA59" s="43"/>
      <c r="WHB59" s="43"/>
      <c r="WHC59" s="43"/>
      <c r="WHD59" s="43"/>
      <c r="WHE59" s="43"/>
      <c r="WHF59" s="43"/>
      <c r="WHG59" s="43"/>
      <c r="WHH59" s="43"/>
      <c r="WHI59" s="43"/>
      <c r="WHJ59" s="43"/>
      <c r="WHK59" s="43"/>
      <c r="WHL59" s="43"/>
      <c r="WHM59" s="43"/>
      <c r="WHN59" s="43"/>
      <c r="WHO59" s="43"/>
      <c r="WHP59" s="43"/>
      <c r="WHQ59" s="43"/>
      <c r="WHR59" s="43"/>
      <c r="WHS59" s="43"/>
      <c r="WHT59" s="43"/>
      <c r="WHU59" s="43"/>
      <c r="WHV59" s="43"/>
      <c r="WHW59" s="43"/>
      <c r="WHX59" s="43"/>
      <c r="WHY59" s="43"/>
      <c r="WHZ59" s="43"/>
      <c r="WIA59" s="43"/>
      <c r="WIB59" s="43"/>
      <c r="WIC59" s="43"/>
      <c r="WID59" s="43"/>
      <c r="WIE59" s="43"/>
      <c r="WIF59" s="43"/>
      <c r="WIG59" s="43"/>
      <c r="WIH59" s="43"/>
      <c r="WII59" s="43"/>
      <c r="WIJ59" s="43"/>
      <c r="WIK59" s="43"/>
      <c r="WIL59" s="43"/>
      <c r="WIM59" s="43"/>
      <c r="WIN59" s="43"/>
      <c r="WIO59" s="43"/>
      <c r="WIP59" s="43"/>
      <c r="WIQ59" s="43"/>
      <c r="WIR59" s="43"/>
      <c r="WIS59" s="43"/>
      <c r="WIT59" s="43"/>
      <c r="WIU59" s="43"/>
      <c r="WIV59" s="43"/>
      <c r="WIW59" s="43"/>
      <c r="WIX59" s="43"/>
      <c r="WIY59" s="43"/>
      <c r="WIZ59" s="43"/>
      <c r="WJA59" s="43"/>
      <c r="WJB59" s="43"/>
      <c r="WJC59" s="43"/>
      <c r="WJD59" s="43"/>
      <c r="WJE59" s="43"/>
      <c r="WJF59" s="43"/>
      <c r="WJG59" s="43"/>
      <c r="WJH59" s="43"/>
      <c r="WJI59" s="43"/>
      <c r="WJJ59" s="43"/>
      <c r="WJK59" s="43"/>
      <c r="WJL59" s="43"/>
      <c r="WJM59" s="43"/>
      <c r="WJN59" s="43"/>
      <c r="WJO59" s="43"/>
      <c r="WJP59" s="43"/>
      <c r="WJQ59" s="43"/>
      <c r="WJR59" s="43"/>
      <c r="WJS59" s="43"/>
      <c r="WJT59" s="43"/>
      <c r="WJU59" s="43"/>
      <c r="WJV59" s="43"/>
      <c r="WJW59" s="43"/>
      <c r="WJX59" s="43"/>
      <c r="WJY59" s="43"/>
      <c r="WJZ59" s="43"/>
      <c r="WKA59" s="43"/>
      <c r="WKB59" s="43"/>
      <c r="WKC59" s="43"/>
      <c r="WKD59" s="43"/>
      <c r="WKE59" s="43"/>
      <c r="WKF59" s="43"/>
      <c r="WKG59" s="43"/>
      <c r="WKH59" s="43"/>
      <c r="WKI59" s="43"/>
      <c r="WKJ59" s="43"/>
      <c r="WKK59" s="43"/>
      <c r="WKL59" s="43"/>
      <c r="WKM59" s="43"/>
      <c r="WKN59" s="43"/>
      <c r="WKO59" s="43"/>
      <c r="WKP59" s="43"/>
      <c r="WKQ59" s="43"/>
      <c r="WKR59" s="43"/>
      <c r="WKS59" s="43"/>
      <c r="WKT59" s="43"/>
      <c r="WKU59" s="43"/>
      <c r="WKV59" s="43"/>
      <c r="WKW59" s="43"/>
      <c r="WKX59" s="43"/>
      <c r="WKY59" s="43"/>
      <c r="WKZ59" s="43"/>
      <c r="WLA59" s="43"/>
      <c r="WLB59" s="43"/>
      <c r="WLC59" s="43"/>
      <c r="WLD59" s="43"/>
      <c r="WLE59" s="43"/>
      <c r="WLF59" s="43"/>
      <c r="WLG59" s="43"/>
      <c r="WLH59" s="43"/>
      <c r="WLI59" s="43"/>
      <c r="WLJ59" s="43"/>
      <c r="WLK59" s="43"/>
      <c r="WLL59" s="43"/>
      <c r="WLM59" s="43"/>
      <c r="WLN59" s="43"/>
      <c r="WLO59" s="43"/>
      <c r="WLP59" s="43"/>
      <c r="WLQ59" s="43"/>
      <c r="WLR59" s="43"/>
      <c r="WLS59" s="43"/>
      <c r="WLT59" s="43"/>
      <c r="WLU59" s="43"/>
      <c r="WLV59" s="43"/>
      <c r="WLW59" s="43"/>
      <c r="WLX59" s="43"/>
      <c r="WLY59" s="43"/>
      <c r="WLZ59" s="43"/>
      <c r="WMA59" s="43"/>
      <c r="WMB59" s="43"/>
      <c r="WMC59" s="43"/>
      <c r="WMD59" s="43"/>
      <c r="WME59" s="43"/>
      <c r="WMF59" s="43"/>
      <c r="WMG59" s="43"/>
      <c r="WMH59" s="43"/>
      <c r="WMI59" s="43"/>
      <c r="WMJ59" s="43"/>
      <c r="WMK59" s="43"/>
      <c r="WML59" s="43"/>
      <c r="WMM59" s="43"/>
      <c r="WMN59" s="43"/>
      <c r="WMO59" s="43"/>
      <c r="WMP59" s="43"/>
      <c r="WMQ59" s="43"/>
      <c r="WMR59" s="43"/>
      <c r="WMS59" s="43"/>
      <c r="WMT59" s="43"/>
      <c r="WMU59" s="43"/>
      <c r="WMV59" s="43"/>
      <c r="WMW59" s="43"/>
      <c r="WMX59" s="43"/>
      <c r="WMY59" s="43"/>
      <c r="WMZ59" s="43"/>
      <c r="WNA59" s="43"/>
      <c r="WNB59" s="43"/>
      <c r="WNC59" s="43"/>
      <c r="WND59" s="43"/>
      <c r="WNE59" s="43"/>
      <c r="WNF59" s="43"/>
      <c r="WNG59" s="43"/>
      <c r="WNH59" s="43"/>
      <c r="WNI59" s="43"/>
      <c r="WNJ59" s="43"/>
      <c r="WNK59" s="43"/>
      <c r="WNL59" s="43"/>
      <c r="WNM59" s="43"/>
      <c r="WNN59" s="43"/>
      <c r="WNO59" s="43"/>
      <c r="WNP59" s="43"/>
      <c r="WNQ59" s="43"/>
      <c r="WNR59" s="43"/>
      <c r="WNS59" s="43"/>
      <c r="WNT59" s="43"/>
      <c r="WNU59" s="43"/>
      <c r="WNV59" s="43"/>
      <c r="WNW59" s="43"/>
      <c r="WNX59" s="43"/>
      <c r="WNY59" s="43"/>
      <c r="WNZ59" s="43"/>
      <c r="WOA59" s="43"/>
      <c r="WOB59" s="43"/>
      <c r="WOC59" s="43"/>
      <c r="WOD59" s="43"/>
      <c r="WOE59" s="43"/>
      <c r="WOF59" s="43"/>
      <c r="WOG59" s="43"/>
      <c r="WOH59" s="43"/>
      <c r="WOI59" s="43"/>
      <c r="WOJ59" s="43"/>
      <c r="WOK59" s="43"/>
      <c r="WOL59" s="43"/>
      <c r="WOM59" s="43"/>
      <c r="WON59" s="43"/>
      <c r="WOO59" s="43"/>
      <c r="WOP59" s="43"/>
      <c r="WOQ59" s="43"/>
      <c r="WOR59" s="43"/>
      <c r="WOS59" s="43"/>
      <c r="WOT59" s="43"/>
      <c r="WOU59" s="43"/>
      <c r="WOV59" s="43"/>
      <c r="WOW59" s="43"/>
      <c r="WOX59" s="43"/>
      <c r="WOY59" s="43"/>
      <c r="WOZ59" s="43"/>
      <c r="WPA59" s="43"/>
      <c r="WPB59" s="43"/>
      <c r="WPC59" s="43"/>
      <c r="WPD59" s="43"/>
      <c r="WPE59" s="43"/>
      <c r="WPF59" s="43"/>
      <c r="WPG59" s="43"/>
      <c r="WPH59" s="43"/>
      <c r="WPI59" s="43"/>
      <c r="WPJ59" s="43"/>
      <c r="WPK59" s="43"/>
      <c r="WPL59" s="43"/>
      <c r="WPM59" s="43"/>
      <c r="WPN59" s="43"/>
      <c r="WPO59" s="43"/>
      <c r="WPP59" s="43"/>
      <c r="WPQ59" s="43"/>
      <c r="WPR59" s="43"/>
      <c r="WPS59" s="43"/>
      <c r="WPT59" s="43"/>
      <c r="WPU59" s="43"/>
      <c r="WPV59" s="43"/>
      <c r="WPW59" s="43"/>
      <c r="WPX59" s="43"/>
      <c r="WPY59" s="43"/>
      <c r="WPZ59" s="43"/>
      <c r="WQA59" s="43"/>
      <c r="WQB59" s="43"/>
      <c r="WQC59" s="43"/>
      <c r="WQD59" s="43"/>
      <c r="WQE59" s="43"/>
      <c r="WQF59" s="43"/>
      <c r="WQG59" s="43"/>
      <c r="WQH59" s="43"/>
      <c r="WQI59" s="43"/>
      <c r="WQJ59" s="43"/>
      <c r="WQK59" s="43"/>
      <c r="WQL59" s="43"/>
      <c r="WQM59" s="43"/>
      <c r="WQN59" s="43"/>
      <c r="WQO59" s="43"/>
      <c r="WQP59" s="43"/>
      <c r="WQQ59" s="43"/>
      <c r="WQR59" s="43"/>
      <c r="WQS59" s="43"/>
      <c r="WQT59" s="43"/>
      <c r="WQU59" s="43"/>
      <c r="WQV59" s="43"/>
      <c r="WQW59" s="43"/>
      <c r="WQX59" s="43"/>
      <c r="WQY59" s="43"/>
      <c r="WQZ59" s="43"/>
      <c r="WRA59" s="43"/>
      <c r="WRB59" s="43"/>
      <c r="WRC59" s="43"/>
      <c r="WRD59" s="43"/>
      <c r="WRE59" s="43"/>
      <c r="WRF59" s="43"/>
      <c r="WRG59" s="43"/>
      <c r="WRH59" s="43"/>
      <c r="WRI59" s="43"/>
      <c r="WRJ59" s="43"/>
      <c r="WRK59" s="43"/>
      <c r="WRL59" s="43"/>
      <c r="WRM59" s="43"/>
      <c r="WRN59" s="43"/>
      <c r="WRO59" s="43"/>
      <c r="WRP59" s="43"/>
      <c r="WRQ59" s="43"/>
      <c r="WRR59" s="43"/>
      <c r="WRS59" s="43"/>
      <c r="WRT59" s="43"/>
      <c r="WRU59" s="43"/>
      <c r="WRV59" s="43"/>
      <c r="WRW59" s="43"/>
      <c r="WRX59" s="43"/>
      <c r="WRY59" s="43"/>
      <c r="WRZ59" s="43"/>
      <c r="WSA59" s="43"/>
      <c r="WSB59" s="43"/>
      <c r="WSC59" s="43"/>
      <c r="WSD59" s="43"/>
      <c r="WSE59" s="43"/>
      <c r="WSF59" s="43"/>
      <c r="WSG59" s="43"/>
      <c r="WSH59" s="43"/>
      <c r="WSI59" s="43"/>
      <c r="WSJ59" s="43"/>
      <c r="WSK59" s="43"/>
      <c r="WSL59" s="43"/>
      <c r="WSM59" s="43"/>
      <c r="WSN59" s="43"/>
      <c r="WSO59" s="43"/>
      <c r="WSP59" s="43"/>
      <c r="WSQ59" s="43"/>
      <c r="WSR59" s="43"/>
      <c r="WSS59" s="43"/>
      <c r="WST59" s="43"/>
      <c r="WSU59" s="43"/>
      <c r="WSV59" s="43"/>
      <c r="WSW59" s="43"/>
      <c r="WSX59" s="43"/>
      <c r="WSY59" s="43"/>
      <c r="WSZ59" s="43"/>
      <c r="WTA59" s="43"/>
      <c r="WTB59" s="43"/>
      <c r="WTC59" s="43"/>
      <c r="WTD59" s="43"/>
      <c r="WTE59" s="43"/>
      <c r="WTF59" s="43"/>
      <c r="WTG59" s="43"/>
      <c r="WTH59" s="43"/>
      <c r="WTI59" s="43"/>
      <c r="WTJ59" s="43"/>
      <c r="WTK59" s="43"/>
      <c r="WTL59" s="43"/>
      <c r="WTM59" s="43"/>
      <c r="WTN59" s="43"/>
      <c r="WTO59" s="43"/>
      <c r="WTP59" s="43"/>
      <c r="WTQ59" s="43"/>
      <c r="WTR59" s="43"/>
      <c r="WTS59" s="43"/>
      <c r="WTT59" s="43"/>
      <c r="WTU59" s="43"/>
      <c r="WTV59" s="43"/>
      <c r="WTW59" s="43"/>
      <c r="WTX59" s="43"/>
      <c r="WTY59" s="43"/>
      <c r="WTZ59" s="43"/>
      <c r="WUA59" s="43"/>
      <c r="WUB59" s="43"/>
      <c r="WUC59" s="43"/>
      <c r="WUD59" s="43"/>
      <c r="WUE59" s="43"/>
      <c r="WUF59" s="43"/>
      <c r="WUG59" s="43"/>
      <c r="WUH59" s="43"/>
      <c r="WUI59" s="43"/>
      <c r="WUJ59" s="43"/>
      <c r="WUK59" s="43"/>
      <c r="WUL59" s="43"/>
      <c r="WUM59" s="43"/>
      <c r="WUN59" s="43"/>
      <c r="WUO59" s="43"/>
      <c r="WUP59" s="43"/>
      <c r="WUQ59" s="43"/>
      <c r="WUR59" s="43"/>
      <c r="WUS59" s="43"/>
      <c r="WUT59" s="43"/>
      <c r="WUU59" s="43"/>
      <c r="WUV59" s="43"/>
      <c r="WUW59" s="43"/>
      <c r="WUX59" s="43"/>
      <c r="WUY59" s="43"/>
      <c r="WUZ59" s="43"/>
      <c r="WVA59" s="43"/>
      <c r="WVB59" s="43"/>
      <c r="WVC59" s="43"/>
      <c r="WVD59" s="43"/>
      <c r="WVE59" s="43"/>
      <c r="WVF59" s="43"/>
      <c r="WVG59" s="43"/>
      <c r="WVH59" s="43"/>
      <c r="WVI59" s="43"/>
      <c r="WVJ59" s="43"/>
      <c r="WVK59" s="43"/>
      <c r="WVL59" s="43"/>
      <c r="WVM59" s="43"/>
      <c r="WVN59" s="43"/>
      <c r="WVO59" s="43"/>
      <c r="WVP59" s="43"/>
      <c r="WVQ59" s="43"/>
      <c r="WVR59" s="43"/>
      <c r="WVS59" s="43"/>
      <c r="WVT59" s="43"/>
      <c r="WVU59" s="43"/>
      <c r="WVV59" s="43"/>
      <c r="WVW59" s="43"/>
      <c r="WVX59" s="43"/>
      <c r="WVY59" s="43"/>
      <c r="WVZ59" s="43"/>
      <c r="WWA59" s="43"/>
      <c r="WWB59" s="43"/>
      <c r="WWC59" s="43"/>
      <c r="WWD59" s="43"/>
      <c r="WWE59" s="43"/>
      <c r="WWF59" s="43"/>
      <c r="WWG59" s="43"/>
      <c r="WWH59" s="43"/>
      <c r="WWI59" s="43"/>
      <c r="WWJ59" s="43"/>
      <c r="WWK59" s="43"/>
      <c r="WWL59" s="43"/>
      <c r="WWM59" s="43"/>
      <c r="WWN59" s="43"/>
      <c r="WWO59" s="43"/>
      <c r="WWP59" s="43"/>
      <c r="WWQ59" s="43"/>
      <c r="WWR59" s="43"/>
      <c r="WWS59" s="43"/>
      <c r="WWT59" s="43"/>
      <c r="WWU59" s="43"/>
      <c r="WWV59" s="43"/>
      <c r="WWW59" s="43"/>
      <c r="WWX59" s="43"/>
      <c r="WWY59" s="43"/>
      <c r="WWZ59" s="43"/>
      <c r="WXA59" s="43"/>
      <c r="WXB59" s="43"/>
      <c r="WXC59" s="43"/>
      <c r="WXD59" s="43"/>
      <c r="WXE59" s="43"/>
      <c r="WXF59" s="43"/>
      <c r="WXG59" s="43"/>
      <c r="WXH59" s="43"/>
      <c r="WXI59" s="43"/>
      <c r="WXJ59" s="43"/>
      <c r="WXK59" s="43"/>
      <c r="WXL59" s="43"/>
      <c r="WXM59" s="43"/>
      <c r="WXN59" s="43"/>
      <c r="WXO59" s="43"/>
      <c r="WXP59" s="43"/>
      <c r="WXQ59" s="43"/>
      <c r="WXR59" s="43"/>
      <c r="WXS59" s="43"/>
      <c r="WXT59" s="43"/>
      <c r="WXU59" s="43"/>
      <c r="WXV59" s="43"/>
      <c r="WXW59" s="43"/>
      <c r="WXX59" s="43"/>
      <c r="WXY59" s="43"/>
      <c r="WXZ59" s="43"/>
      <c r="WYA59" s="43"/>
      <c r="WYB59" s="43"/>
      <c r="WYC59" s="43"/>
      <c r="WYD59" s="43"/>
      <c r="WYE59" s="43"/>
      <c r="WYF59" s="43"/>
      <c r="WYG59" s="43"/>
      <c r="WYH59" s="43"/>
      <c r="WYI59" s="43"/>
      <c r="WYJ59" s="43"/>
      <c r="WYK59" s="43"/>
      <c r="WYL59" s="43"/>
      <c r="WYM59" s="43"/>
      <c r="WYN59" s="43"/>
      <c r="WYO59" s="43"/>
      <c r="WYP59" s="43"/>
      <c r="WYQ59" s="43"/>
      <c r="WYR59" s="43"/>
      <c r="WYS59" s="43"/>
      <c r="WYT59" s="43"/>
      <c r="WYU59" s="43"/>
      <c r="WYV59" s="43"/>
      <c r="WYW59" s="43"/>
      <c r="WYX59" s="43"/>
      <c r="WYY59" s="43"/>
      <c r="WYZ59" s="43"/>
      <c r="WZA59" s="43"/>
      <c r="WZB59" s="43"/>
      <c r="WZC59" s="43"/>
      <c r="WZD59" s="43"/>
      <c r="WZE59" s="43"/>
      <c r="WZF59" s="43"/>
      <c r="WZG59" s="43"/>
      <c r="WZH59" s="43"/>
      <c r="WZI59" s="43"/>
      <c r="WZJ59" s="43"/>
      <c r="WZK59" s="43"/>
      <c r="WZL59" s="43"/>
      <c r="WZM59" s="43"/>
      <c r="WZN59" s="43"/>
      <c r="WZO59" s="43"/>
      <c r="WZP59" s="43"/>
      <c r="WZQ59" s="43"/>
      <c r="WZR59" s="43"/>
      <c r="WZS59" s="43"/>
      <c r="WZT59" s="43"/>
      <c r="WZU59" s="43"/>
      <c r="WZV59" s="43"/>
      <c r="WZW59" s="43"/>
      <c r="WZX59" s="43"/>
      <c r="WZY59" s="43"/>
      <c r="WZZ59" s="43"/>
      <c r="XAA59" s="43"/>
      <c r="XAB59" s="43"/>
      <c r="XAC59" s="43"/>
      <c r="XAD59" s="43"/>
      <c r="XAE59" s="43"/>
      <c r="XAF59" s="43"/>
      <c r="XAG59" s="43"/>
      <c r="XAH59" s="43"/>
      <c r="XAI59" s="43"/>
      <c r="XAJ59" s="43"/>
      <c r="XAK59" s="43"/>
      <c r="XAL59" s="43"/>
      <c r="XAM59" s="43"/>
      <c r="XAN59" s="43"/>
      <c r="XAO59" s="43"/>
      <c r="XAP59" s="43"/>
      <c r="XAQ59" s="43"/>
      <c r="XAR59" s="43"/>
      <c r="XAS59" s="43"/>
      <c r="XAT59" s="43"/>
      <c r="XAU59" s="43"/>
      <c r="XAV59" s="43"/>
      <c r="XAW59" s="43"/>
      <c r="XAX59" s="43"/>
      <c r="XAY59" s="43"/>
      <c r="XAZ59" s="43"/>
      <c r="XBA59" s="43"/>
      <c r="XBB59" s="43"/>
      <c r="XBC59" s="43"/>
      <c r="XBD59" s="43"/>
      <c r="XBE59" s="43"/>
      <c r="XBF59" s="43"/>
      <c r="XBG59" s="43"/>
      <c r="XBH59" s="43"/>
      <c r="XBI59" s="43"/>
      <c r="XBJ59" s="43"/>
      <c r="XBK59" s="43"/>
      <c r="XBL59" s="43"/>
      <c r="XBM59" s="43"/>
      <c r="XBN59" s="43"/>
      <c r="XBO59" s="43"/>
      <c r="XBP59" s="43"/>
      <c r="XBQ59" s="43"/>
      <c r="XBR59" s="43"/>
      <c r="XBS59" s="43"/>
      <c r="XBT59" s="43"/>
      <c r="XBU59" s="43"/>
      <c r="XBV59" s="43"/>
      <c r="XBW59" s="43"/>
      <c r="XBX59" s="43"/>
      <c r="XBY59" s="43"/>
      <c r="XBZ59" s="43"/>
      <c r="XCA59" s="43"/>
      <c r="XCB59" s="43"/>
      <c r="XCC59" s="43"/>
      <c r="XCD59" s="43"/>
      <c r="XCE59" s="43"/>
      <c r="XCF59" s="43"/>
      <c r="XCG59" s="43"/>
      <c r="XCH59" s="43"/>
      <c r="XCI59" s="43"/>
      <c r="XCJ59" s="43"/>
      <c r="XCK59" s="43"/>
      <c r="XCL59" s="43"/>
      <c r="XCM59" s="43"/>
      <c r="XCN59" s="43"/>
      <c r="XCO59" s="43"/>
      <c r="XCP59" s="43"/>
      <c r="XCQ59" s="43"/>
      <c r="XCR59" s="43"/>
      <c r="XCS59" s="43"/>
      <c r="XCT59" s="43"/>
      <c r="XCU59" s="43"/>
      <c r="XCV59" s="43"/>
      <c r="XCW59" s="43"/>
      <c r="XCX59" s="43"/>
      <c r="XCY59" s="43"/>
      <c r="XCZ59" s="43"/>
      <c r="XDA59" s="43"/>
      <c r="XDB59" s="43"/>
      <c r="XDC59" s="43"/>
      <c r="XDD59" s="43"/>
      <c r="XDE59" s="43"/>
      <c r="XDF59" s="43"/>
      <c r="XDG59" s="43"/>
      <c r="XDH59" s="43"/>
      <c r="XDI59" s="43"/>
      <c r="XDJ59" s="43"/>
      <c r="XDK59" s="43"/>
      <c r="XDL59" s="43"/>
      <c r="XDM59" s="43"/>
      <c r="XDN59" s="43"/>
      <c r="XDO59" s="43"/>
      <c r="XDP59" s="43"/>
      <c r="XDQ59" s="43"/>
      <c r="XDR59" s="43"/>
      <c r="XDS59" s="43"/>
      <c r="XDT59" s="43"/>
      <c r="XDU59" s="43"/>
      <c r="XDV59" s="43"/>
      <c r="XDW59" s="43"/>
      <c r="XDX59" s="43"/>
      <c r="XDY59" s="43"/>
      <c r="XDZ59" s="43"/>
      <c r="XEA59" s="43"/>
      <c r="XEB59" s="43"/>
      <c r="XEC59" s="43"/>
      <c r="XED59" s="43"/>
      <c r="XEE59" s="43"/>
      <c r="XEF59" s="43"/>
      <c r="XEG59" s="43"/>
      <c r="XEH59" s="43"/>
      <c r="XEI59" s="43"/>
      <c r="XEJ59" s="43"/>
      <c r="XEK59" s="43"/>
      <c r="XEL59" s="43"/>
      <c r="XEM59" s="43"/>
      <c r="XEN59" s="43"/>
      <c r="XEO59" s="43"/>
      <c r="XEP59" s="43"/>
      <c r="XEQ59" s="43"/>
      <c r="XER59" s="43"/>
      <c r="XES59" s="43"/>
      <c r="XET59" s="43"/>
      <c r="XEU59" s="43"/>
      <c r="XEV59" s="43"/>
      <c r="XEW59" s="43"/>
      <c r="XEX59" s="43"/>
      <c r="XEY59" s="43"/>
    </row>
    <row r="60" spans="1:16379" ht="191.25" x14ac:dyDescent="0.2">
      <c r="A60" s="14" t="s">
        <v>254</v>
      </c>
      <c r="B60" s="1" t="s">
        <v>46</v>
      </c>
      <c r="C60" s="16" t="s">
        <v>2</v>
      </c>
      <c r="D60" s="1">
        <v>3</v>
      </c>
      <c r="E60" s="96" t="s">
        <v>426</v>
      </c>
      <c r="F60" s="87" t="s">
        <v>485</v>
      </c>
      <c r="G60" s="87" t="s">
        <v>486</v>
      </c>
      <c r="H60" s="18" t="s">
        <v>292</v>
      </c>
      <c r="I60" s="6" t="s">
        <v>7</v>
      </c>
      <c r="J60" s="19" t="s">
        <v>293</v>
      </c>
      <c r="K60" s="56" t="s">
        <v>255</v>
      </c>
      <c r="L60" s="4">
        <v>43313</v>
      </c>
      <c r="M60" s="4">
        <v>43581</v>
      </c>
      <c r="N60" s="79" t="s">
        <v>576</v>
      </c>
      <c r="O60" s="83" t="s">
        <v>443</v>
      </c>
      <c r="P60" s="83" t="s">
        <v>443</v>
      </c>
      <c r="Q60" s="83" t="s">
        <v>443</v>
      </c>
      <c r="R60" s="83" t="s">
        <v>443</v>
      </c>
      <c r="S60" s="83" t="s">
        <v>443</v>
      </c>
      <c r="T60" s="83" t="s">
        <v>443</v>
      </c>
      <c r="U60" s="83" t="s">
        <v>443</v>
      </c>
      <c r="V60" s="83" t="s">
        <v>443</v>
      </c>
      <c r="W60" s="83" t="s">
        <v>443</v>
      </c>
      <c r="X60" s="83" t="s">
        <v>443</v>
      </c>
      <c r="Y60" s="83">
        <v>43378</v>
      </c>
      <c r="Z60" s="100" t="s">
        <v>487</v>
      </c>
      <c r="AA60" s="2">
        <v>0.9</v>
      </c>
      <c r="AB60" s="14" t="s">
        <v>59</v>
      </c>
      <c r="AC60" s="102" t="s">
        <v>562</v>
      </c>
      <c r="AD60" s="117">
        <v>43476</v>
      </c>
      <c r="AE60" s="120" t="s">
        <v>613</v>
      </c>
      <c r="AF60" s="118">
        <v>0.9</v>
      </c>
      <c r="AG60" s="114" t="s">
        <v>558</v>
      </c>
      <c r="AH60" s="115" t="s">
        <v>614</v>
      </c>
      <c r="AI60" s="117" t="s">
        <v>802</v>
      </c>
      <c r="AJ60" s="65" t="s">
        <v>803</v>
      </c>
      <c r="AK60" s="118">
        <v>0.9</v>
      </c>
      <c r="AL60" s="114" t="s">
        <v>558</v>
      </c>
      <c r="AM60" s="178" t="s">
        <v>804</v>
      </c>
    </row>
    <row r="61" spans="1:16379" ht="237" customHeight="1" x14ac:dyDescent="0.2">
      <c r="A61" s="14" t="s">
        <v>254</v>
      </c>
      <c r="B61" s="1" t="s">
        <v>46</v>
      </c>
      <c r="C61" s="16" t="s">
        <v>2</v>
      </c>
      <c r="D61" s="1">
        <v>4</v>
      </c>
      <c r="E61" s="96" t="s">
        <v>682</v>
      </c>
      <c r="F61" s="87" t="s">
        <v>485</v>
      </c>
      <c r="G61" s="87" t="s">
        <v>486</v>
      </c>
      <c r="H61" s="18" t="s">
        <v>292</v>
      </c>
      <c r="I61" s="6" t="s">
        <v>7</v>
      </c>
      <c r="J61" s="19" t="s">
        <v>293</v>
      </c>
      <c r="K61" s="56" t="s">
        <v>255</v>
      </c>
      <c r="L61" s="4">
        <v>43313</v>
      </c>
      <c r="M61" s="4">
        <v>43581</v>
      </c>
      <c r="N61" s="79" t="s">
        <v>576</v>
      </c>
      <c r="O61" s="83" t="s">
        <v>443</v>
      </c>
      <c r="P61" s="83" t="s">
        <v>443</v>
      </c>
      <c r="Q61" s="83" t="s">
        <v>443</v>
      </c>
      <c r="R61" s="83" t="s">
        <v>443</v>
      </c>
      <c r="S61" s="83" t="s">
        <v>443</v>
      </c>
      <c r="T61" s="83" t="s">
        <v>443</v>
      </c>
      <c r="U61" s="83" t="s">
        <v>443</v>
      </c>
      <c r="V61" s="83" t="s">
        <v>443</v>
      </c>
      <c r="W61" s="83" t="s">
        <v>443</v>
      </c>
      <c r="X61" s="83" t="s">
        <v>443</v>
      </c>
      <c r="Y61" s="83">
        <v>43378</v>
      </c>
      <c r="Z61" s="100" t="s">
        <v>487</v>
      </c>
      <c r="AA61" s="2">
        <v>0.9</v>
      </c>
      <c r="AB61" s="14" t="s">
        <v>59</v>
      </c>
      <c r="AC61" s="102" t="s">
        <v>563</v>
      </c>
      <c r="AD61" s="117">
        <v>43476</v>
      </c>
      <c r="AE61" s="120" t="s">
        <v>613</v>
      </c>
      <c r="AF61" s="118">
        <v>0.9</v>
      </c>
      <c r="AG61" s="114" t="s">
        <v>558</v>
      </c>
      <c r="AH61" s="115" t="s">
        <v>614</v>
      </c>
      <c r="AI61" s="117" t="s">
        <v>802</v>
      </c>
      <c r="AJ61" s="65" t="s">
        <v>803</v>
      </c>
      <c r="AK61" s="118">
        <v>0.9</v>
      </c>
      <c r="AL61" s="114" t="s">
        <v>558</v>
      </c>
      <c r="AM61" s="178" t="s">
        <v>804</v>
      </c>
    </row>
    <row r="62" spans="1:16379" ht="184.5" customHeight="1" x14ac:dyDescent="0.2">
      <c r="A62" s="14" t="s">
        <v>254</v>
      </c>
      <c r="B62" s="1" t="s">
        <v>46</v>
      </c>
      <c r="C62" s="16" t="s">
        <v>2</v>
      </c>
      <c r="D62" s="1">
        <v>7</v>
      </c>
      <c r="E62" s="121" t="s">
        <v>427</v>
      </c>
      <c r="F62" s="87" t="s">
        <v>488</v>
      </c>
      <c r="G62" s="57" t="s">
        <v>294</v>
      </c>
      <c r="H62" s="18" t="s">
        <v>490</v>
      </c>
      <c r="I62" s="6" t="s">
        <v>7</v>
      </c>
      <c r="J62" s="20" t="s">
        <v>489</v>
      </c>
      <c r="K62" s="20" t="s">
        <v>349</v>
      </c>
      <c r="L62" s="4">
        <v>43313</v>
      </c>
      <c r="M62" s="4">
        <v>43465</v>
      </c>
      <c r="N62" s="79" t="s">
        <v>577</v>
      </c>
      <c r="O62" s="83" t="s">
        <v>443</v>
      </c>
      <c r="P62" s="83" t="s">
        <v>443</v>
      </c>
      <c r="Q62" s="83" t="s">
        <v>443</v>
      </c>
      <c r="R62" s="83" t="s">
        <v>443</v>
      </c>
      <c r="S62" s="83" t="s">
        <v>443</v>
      </c>
      <c r="T62" s="83" t="s">
        <v>443</v>
      </c>
      <c r="U62" s="83" t="s">
        <v>443</v>
      </c>
      <c r="V62" s="83" t="s">
        <v>443</v>
      </c>
      <c r="W62" s="83" t="s">
        <v>443</v>
      </c>
      <c r="X62" s="83" t="s">
        <v>443</v>
      </c>
      <c r="Y62" s="83">
        <v>43378</v>
      </c>
      <c r="Z62" s="100" t="s">
        <v>491</v>
      </c>
      <c r="AA62" s="2">
        <v>0.5</v>
      </c>
      <c r="AB62" s="14" t="s">
        <v>59</v>
      </c>
      <c r="AC62" s="102" t="s">
        <v>564</v>
      </c>
      <c r="AD62" s="117">
        <v>43476</v>
      </c>
      <c r="AE62" s="120" t="s">
        <v>615</v>
      </c>
      <c r="AF62" s="118">
        <v>0.5</v>
      </c>
      <c r="AG62" s="114" t="s">
        <v>558</v>
      </c>
      <c r="AH62" s="115" t="s">
        <v>616</v>
      </c>
      <c r="AI62" s="117" t="s">
        <v>802</v>
      </c>
      <c r="AJ62" s="65" t="s">
        <v>805</v>
      </c>
      <c r="AK62" s="118">
        <v>0.5</v>
      </c>
      <c r="AL62" s="114" t="s">
        <v>558</v>
      </c>
      <c r="AM62" s="178" t="s">
        <v>806</v>
      </c>
    </row>
    <row r="63" spans="1:16379" ht="81" customHeight="1" x14ac:dyDescent="0.2">
      <c r="A63" s="14" t="s">
        <v>256</v>
      </c>
      <c r="B63" s="1" t="s">
        <v>553</v>
      </c>
      <c r="C63" s="1" t="s">
        <v>257</v>
      </c>
      <c r="D63" s="1">
        <v>1</v>
      </c>
      <c r="E63" s="188" t="s">
        <v>560</v>
      </c>
      <c r="F63" s="7" t="s">
        <v>260</v>
      </c>
      <c r="G63" s="7" t="s">
        <v>261</v>
      </c>
      <c r="H63" s="7" t="s">
        <v>288</v>
      </c>
      <c r="I63" s="6" t="s">
        <v>7</v>
      </c>
      <c r="J63" s="5" t="s">
        <v>259</v>
      </c>
      <c r="K63" s="6" t="s">
        <v>6</v>
      </c>
      <c r="L63" s="4">
        <v>43315</v>
      </c>
      <c r="M63" s="4">
        <v>43616</v>
      </c>
      <c r="N63" s="79" t="s">
        <v>576</v>
      </c>
      <c r="O63" s="83" t="s">
        <v>443</v>
      </c>
      <c r="P63" s="83" t="s">
        <v>443</v>
      </c>
      <c r="Q63" s="83" t="s">
        <v>443</v>
      </c>
      <c r="R63" s="83" t="s">
        <v>443</v>
      </c>
      <c r="S63" s="83" t="s">
        <v>443</v>
      </c>
      <c r="T63" s="83" t="s">
        <v>443</v>
      </c>
      <c r="U63" s="83" t="s">
        <v>443</v>
      </c>
      <c r="V63" s="83" t="s">
        <v>443</v>
      </c>
      <c r="W63" s="83" t="s">
        <v>443</v>
      </c>
      <c r="X63" s="83" t="s">
        <v>443</v>
      </c>
      <c r="Y63" s="4">
        <v>43382</v>
      </c>
      <c r="Z63" s="100" t="s">
        <v>469</v>
      </c>
      <c r="AA63" s="2">
        <v>0</v>
      </c>
      <c r="AB63" s="8" t="s">
        <v>468</v>
      </c>
      <c r="AC63" s="101" t="s">
        <v>47</v>
      </c>
      <c r="AD63" s="117">
        <v>43481</v>
      </c>
      <c r="AE63" s="120" t="s">
        <v>595</v>
      </c>
      <c r="AF63" s="118">
        <v>0</v>
      </c>
      <c r="AG63" s="114" t="s">
        <v>468</v>
      </c>
      <c r="AH63" s="122" t="s">
        <v>47</v>
      </c>
      <c r="AI63" s="117">
        <v>43559</v>
      </c>
      <c r="AJ63" s="138" t="s">
        <v>753</v>
      </c>
      <c r="AK63" s="118">
        <v>0</v>
      </c>
      <c r="AL63" s="114" t="s">
        <v>468</v>
      </c>
      <c r="AM63" s="54" t="s">
        <v>47</v>
      </c>
    </row>
    <row r="64" spans="1:16379" ht="89.25" customHeight="1" x14ac:dyDescent="0.2">
      <c r="A64" s="14" t="s">
        <v>256</v>
      </c>
      <c r="B64" s="1" t="s">
        <v>553</v>
      </c>
      <c r="C64" s="1" t="s">
        <v>257</v>
      </c>
      <c r="D64" s="1">
        <v>1</v>
      </c>
      <c r="E64" s="188"/>
      <c r="F64" s="7" t="s">
        <v>258</v>
      </c>
      <c r="G64" s="7" t="s">
        <v>262</v>
      </c>
      <c r="H64" s="7" t="s">
        <v>263</v>
      </c>
      <c r="I64" s="6" t="s">
        <v>7</v>
      </c>
      <c r="J64" s="5" t="s">
        <v>259</v>
      </c>
      <c r="K64" s="6" t="s">
        <v>2</v>
      </c>
      <c r="L64" s="4">
        <v>43315</v>
      </c>
      <c r="M64" s="4">
        <v>43616</v>
      </c>
      <c r="N64" s="79" t="s">
        <v>576</v>
      </c>
      <c r="O64" s="83" t="s">
        <v>443</v>
      </c>
      <c r="P64" s="83" t="s">
        <v>443</v>
      </c>
      <c r="Q64" s="83" t="s">
        <v>443</v>
      </c>
      <c r="R64" s="83" t="s">
        <v>443</v>
      </c>
      <c r="S64" s="83" t="s">
        <v>443</v>
      </c>
      <c r="T64" s="83" t="s">
        <v>443</v>
      </c>
      <c r="U64" s="83" t="s">
        <v>443</v>
      </c>
      <c r="V64" s="83" t="s">
        <v>443</v>
      </c>
      <c r="W64" s="83" t="s">
        <v>443</v>
      </c>
      <c r="X64" s="83" t="s">
        <v>443</v>
      </c>
      <c r="Y64" s="4">
        <v>43382</v>
      </c>
      <c r="Z64" s="100" t="s">
        <v>469</v>
      </c>
      <c r="AA64" s="2">
        <v>0</v>
      </c>
      <c r="AB64" s="8" t="s">
        <v>468</v>
      </c>
      <c r="AC64" s="101" t="s">
        <v>47</v>
      </c>
      <c r="AD64" s="117">
        <v>43481</v>
      </c>
      <c r="AE64" s="120" t="s">
        <v>596</v>
      </c>
      <c r="AF64" s="118">
        <v>0</v>
      </c>
      <c r="AG64" s="114" t="s">
        <v>468</v>
      </c>
      <c r="AH64" s="122" t="s">
        <v>47</v>
      </c>
      <c r="AI64" s="117">
        <v>43559</v>
      </c>
      <c r="AJ64" s="138" t="s">
        <v>753</v>
      </c>
      <c r="AK64" s="118">
        <v>0</v>
      </c>
      <c r="AL64" s="114" t="s">
        <v>468</v>
      </c>
      <c r="AM64" s="54" t="s">
        <v>47</v>
      </c>
    </row>
    <row r="65" spans="1:140" ht="62.25" customHeight="1" x14ac:dyDescent="0.2">
      <c r="A65" s="14" t="s">
        <v>256</v>
      </c>
      <c r="B65" s="1" t="s">
        <v>553</v>
      </c>
      <c r="C65" s="1" t="s">
        <v>257</v>
      </c>
      <c r="D65" s="1">
        <v>5</v>
      </c>
      <c r="E65" s="188" t="s">
        <v>561</v>
      </c>
      <c r="F65" s="7" t="s">
        <v>260</v>
      </c>
      <c r="G65" s="82" t="s">
        <v>261</v>
      </c>
      <c r="H65" s="7" t="s">
        <v>288</v>
      </c>
      <c r="I65" s="6" t="s">
        <v>7</v>
      </c>
      <c r="J65" s="5" t="s">
        <v>259</v>
      </c>
      <c r="K65" s="6" t="s">
        <v>6</v>
      </c>
      <c r="L65" s="4">
        <v>43315</v>
      </c>
      <c r="M65" s="4">
        <v>43616</v>
      </c>
      <c r="N65" s="79" t="s">
        <v>576</v>
      </c>
      <c r="O65" s="83" t="s">
        <v>443</v>
      </c>
      <c r="P65" s="83" t="s">
        <v>443</v>
      </c>
      <c r="Q65" s="83" t="s">
        <v>443</v>
      </c>
      <c r="R65" s="83" t="s">
        <v>443</v>
      </c>
      <c r="S65" s="83" t="s">
        <v>443</v>
      </c>
      <c r="T65" s="83" t="s">
        <v>443</v>
      </c>
      <c r="U65" s="83" t="s">
        <v>443</v>
      </c>
      <c r="V65" s="83" t="s">
        <v>443</v>
      </c>
      <c r="W65" s="83" t="s">
        <v>443</v>
      </c>
      <c r="X65" s="83" t="s">
        <v>443</v>
      </c>
      <c r="Y65" s="4">
        <v>43382</v>
      </c>
      <c r="Z65" s="100" t="s">
        <v>469</v>
      </c>
      <c r="AA65" s="2">
        <v>0</v>
      </c>
      <c r="AB65" s="8" t="s">
        <v>468</v>
      </c>
      <c r="AC65" s="101" t="s">
        <v>47</v>
      </c>
      <c r="AD65" s="117">
        <v>43481</v>
      </c>
      <c r="AE65" s="120" t="s">
        <v>597</v>
      </c>
      <c r="AF65" s="118">
        <v>0</v>
      </c>
      <c r="AG65" s="114" t="s">
        <v>468</v>
      </c>
      <c r="AH65" s="122" t="s">
        <v>47</v>
      </c>
      <c r="AI65" s="117">
        <v>43559</v>
      </c>
      <c r="AJ65" s="138" t="s">
        <v>753</v>
      </c>
      <c r="AK65" s="118">
        <v>0</v>
      </c>
      <c r="AL65" s="114" t="s">
        <v>468</v>
      </c>
      <c r="AM65" s="54" t="s">
        <v>47</v>
      </c>
    </row>
    <row r="66" spans="1:140" ht="62.25" customHeight="1" x14ac:dyDescent="0.2">
      <c r="A66" s="14" t="s">
        <v>256</v>
      </c>
      <c r="B66" s="1" t="s">
        <v>553</v>
      </c>
      <c r="C66" s="1" t="s">
        <v>257</v>
      </c>
      <c r="D66" s="1">
        <v>5</v>
      </c>
      <c r="E66" s="188"/>
      <c r="F66" s="7" t="s">
        <v>258</v>
      </c>
      <c r="G66" s="82" t="s">
        <v>264</v>
      </c>
      <c r="H66" s="7" t="s">
        <v>289</v>
      </c>
      <c r="I66" s="6" t="s">
        <v>7</v>
      </c>
      <c r="J66" s="5" t="s">
        <v>259</v>
      </c>
      <c r="K66" s="6" t="s">
        <v>2</v>
      </c>
      <c r="L66" s="4">
        <v>43315</v>
      </c>
      <c r="M66" s="4">
        <v>43616</v>
      </c>
      <c r="N66" s="79" t="s">
        <v>576</v>
      </c>
      <c r="O66" s="83" t="s">
        <v>443</v>
      </c>
      <c r="P66" s="83" t="s">
        <v>443</v>
      </c>
      <c r="Q66" s="83" t="s">
        <v>443</v>
      </c>
      <c r="R66" s="83" t="s">
        <v>443</v>
      </c>
      <c r="S66" s="83" t="s">
        <v>443</v>
      </c>
      <c r="T66" s="83" t="s">
        <v>443</v>
      </c>
      <c r="U66" s="83" t="s">
        <v>443</v>
      </c>
      <c r="V66" s="83" t="s">
        <v>443</v>
      </c>
      <c r="W66" s="83" t="s">
        <v>443</v>
      </c>
      <c r="X66" s="83" t="s">
        <v>443</v>
      </c>
      <c r="Y66" s="4">
        <v>43382</v>
      </c>
      <c r="Z66" s="100" t="s">
        <v>469</v>
      </c>
      <c r="AA66" s="2">
        <v>0</v>
      </c>
      <c r="AB66" s="8" t="s">
        <v>468</v>
      </c>
      <c r="AC66" s="101" t="s">
        <v>47</v>
      </c>
      <c r="AD66" s="117">
        <v>43481</v>
      </c>
      <c r="AE66" s="120" t="s">
        <v>598</v>
      </c>
      <c r="AF66" s="118">
        <v>0</v>
      </c>
      <c r="AG66" s="114" t="s">
        <v>468</v>
      </c>
      <c r="AH66" s="122" t="s">
        <v>47</v>
      </c>
      <c r="AI66" s="117">
        <v>43559</v>
      </c>
      <c r="AJ66" s="138" t="s">
        <v>753</v>
      </c>
      <c r="AK66" s="118">
        <v>0</v>
      </c>
      <c r="AL66" s="114" t="s">
        <v>468</v>
      </c>
      <c r="AM66" s="54" t="s">
        <v>47</v>
      </c>
    </row>
    <row r="67" spans="1:140" ht="92.25" customHeight="1" x14ac:dyDescent="0.2">
      <c r="A67" s="14" t="s">
        <v>256</v>
      </c>
      <c r="B67" s="1" t="s">
        <v>553</v>
      </c>
      <c r="C67" s="1" t="s">
        <v>257</v>
      </c>
      <c r="D67" s="1">
        <v>5</v>
      </c>
      <c r="E67" s="188"/>
      <c r="F67" s="7" t="s">
        <v>265</v>
      </c>
      <c r="G67" s="82" t="s">
        <v>266</v>
      </c>
      <c r="H67" s="7" t="s">
        <v>290</v>
      </c>
      <c r="I67" s="6" t="s">
        <v>7</v>
      </c>
      <c r="J67" s="5" t="s">
        <v>259</v>
      </c>
      <c r="K67" s="6" t="s">
        <v>6</v>
      </c>
      <c r="L67" s="4">
        <v>43315</v>
      </c>
      <c r="M67" s="4">
        <v>43616</v>
      </c>
      <c r="N67" s="79" t="s">
        <v>576</v>
      </c>
      <c r="O67" s="83" t="s">
        <v>443</v>
      </c>
      <c r="P67" s="83" t="s">
        <v>443</v>
      </c>
      <c r="Q67" s="83" t="s">
        <v>443</v>
      </c>
      <c r="R67" s="83" t="s">
        <v>443</v>
      </c>
      <c r="S67" s="83" t="s">
        <v>443</v>
      </c>
      <c r="T67" s="83" t="s">
        <v>443</v>
      </c>
      <c r="U67" s="83" t="s">
        <v>443</v>
      </c>
      <c r="V67" s="83" t="s">
        <v>443</v>
      </c>
      <c r="W67" s="83" t="s">
        <v>443</v>
      </c>
      <c r="X67" s="83" t="s">
        <v>443</v>
      </c>
      <c r="Y67" s="4">
        <v>43382</v>
      </c>
      <c r="Z67" s="100" t="s">
        <v>469</v>
      </c>
      <c r="AA67" s="2">
        <v>0</v>
      </c>
      <c r="AB67" s="8" t="s">
        <v>468</v>
      </c>
      <c r="AC67" s="101" t="s">
        <v>47</v>
      </c>
      <c r="AD67" s="117">
        <v>43481</v>
      </c>
      <c r="AE67" s="120" t="s">
        <v>599</v>
      </c>
      <c r="AF67" s="118">
        <v>0</v>
      </c>
      <c r="AG67" s="114" t="s">
        <v>468</v>
      </c>
      <c r="AH67" s="122" t="s">
        <v>47</v>
      </c>
      <c r="AI67" s="117">
        <v>43559</v>
      </c>
      <c r="AJ67" s="138" t="s">
        <v>753</v>
      </c>
      <c r="AK67" s="118">
        <v>0</v>
      </c>
      <c r="AL67" s="114" t="s">
        <v>468</v>
      </c>
      <c r="AM67" s="54" t="s">
        <v>47</v>
      </c>
    </row>
    <row r="68" spans="1:140" ht="162.75" customHeight="1" x14ac:dyDescent="0.2">
      <c r="A68" s="14" t="s">
        <v>388</v>
      </c>
      <c r="B68" s="1" t="s">
        <v>9</v>
      </c>
      <c r="C68" s="1" t="s">
        <v>2</v>
      </c>
      <c r="D68" s="1">
        <v>1</v>
      </c>
      <c r="E68" s="189" t="s">
        <v>389</v>
      </c>
      <c r="F68" s="7" t="s">
        <v>390</v>
      </c>
      <c r="G68" s="82" t="s">
        <v>391</v>
      </c>
      <c r="H68" s="7" t="s">
        <v>392</v>
      </c>
      <c r="I68" s="6" t="s">
        <v>7</v>
      </c>
      <c r="J68" s="5" t="s">
        <v>19</v>
      </c>
      <c r="K68" s="5" t="s">
        <v>393</v>
      </c>
      <c r="L68" s="4">
        <v>43311</v>
      </c>
      <c r="M68" s="4">
        <v>43630</v>
      </c>
      <c r="N68" s="79" t="s">
        <v>576</v>
      </c>
      <c r="O68" s="83" t="s">
        <v>443</v>
      </c>
      <c r="P68" s="83" t="s">
        <v>443</v>
      </c>
      <c r="Q68" s="83" t="s">
        <v>443</v>
      </c>
      <c r="R68" s="83" t="s">
        <v>443</v>
      </c>
      <c r="S68" s="83" t="s">
        <v>443</v>
      </c>
      <c r="T68" s="83" t="s">
        <v>443</v>
      </c>
      <c r="U68" s="83" t="s">
        <v>443</v>
      </c>
      <c r="V68" s="83" t="s">
        <v>443</v>
      </c>
      <c r="W68" s="83" t="s">
        <v>443</v>
      </c>
      <c r="X68" s="83" t="s">
        <v>443</v>
      </c>
      <c r="Y68" s="4">
        <v>43381</v>
      </c>
      <c r="Z68" s="100" t="s">
        <v>445</v>
      </c>
      <c r="AA68" s="2">
        <v>0</v>
      </c>
      <c r="AB68" s="8" t="s">
        <v>5</v>
      </c>
      <c r="AC68" s="102" t="s">
        <v>47</v>
      </c>
      <c r="AD68" s="117">
        <v>43473</v>
      </c>
      <c r="AE68" s="120" t="s">
        <v>679</v>
      </c>
      <c r="AF68" s="118">
        <v>0</v>
      </c>
      <c r="AG68" s="114" t="s">
        <v>5</v>
      </c>
      <c r="AH68" s="115" t="s">
        <v>673</v>
      </c>
      <c r="AI68" s="117">
        <v>43557</v>
      </c>
      <c r="AJ68" s="135" t="s">
        <v>757</v>
      </c>
      <c r="AK68" s="118">
        <v>0</v>
      </c>
      <c r="AL68" s="16" t="s">
        <v>5</v>
      </c>
      <c r="AM68" s="115" t="s">
        <v>741</v>
      </c>
    </row>
    <row r="69" spans="1:140" ht="198" customHeight="1" x14ac:dyDescent="0.2">
      <c r="A69" s="14" t="s">
        <v>388</v>
      </c>
      <c r="B69" s="1" t="s">
        <v>9</v>
      </c>
      <c r="C69" s="1" t="s">
        <v>2</v>
      </c>
      <c r="D69" s="1">
        <v>1</v>
      </c>
      <c r="E69" s="190"/>
      <c r="F69" s="7" t="s">
        <v>390</v>
      </c>
      <c r="G69" s="82" t="s">
        <v>394</v>
      </c>
      <c r="H69" s="7" t="s">
        <v>395</v>
      </c>
      <c r="I69" s="6" t="s">
        <v>7</v>
      </c>
      <c r="J69" s="5" t="s">
        <v>251</v>
      </c>
      <c r="K69" s="5" t="s">
        <v>393</v>
      </c>
      <c r="L69" s="4">
        <v>43306</v>
      </c>
      <c r="M69" s="4">
        <v>43630</v>
      </c>
      <c r="N69" s="79" t="s">
        <v>576</v>
      </c>
      <c r="O69" s="83" t="s">
        <v>443</v>
      </c>
      <c r="P69" s="83" t="s">
        <v>443</v>
      </c>
      <c r="Q69" s="83" t="s">
        <v>443</v>
      </c>
      <c r="R69" s="83" t="s">
        <v>443</v>
      </c>
      <c r="S69" s="83" t="s">
        <v>443</v>
      </c>
      <c r="T69" s="83" t="s">
        <v>443</v>
      </c>
      <c r="U69" s="83" t="s">
        <v>443</v>
      </c>
      <c r="V69" s="83" t="s">
        <v>443</v>
      </c>
      <c r="W69" s="83" t="s">
        <v>443</v>
      </c>
      <c r="X69" s="83" t="s">
        <v>443</v>
      </c>
      <c r="Y69" s="4">
        <v>43381</v>
      </c>
      <c r="Z69" s="100" t="s">
        <v>446</v>
      </c>
      <c r="AA69" s="2">
        <v>0</v>
      </c>
      <c r="AB69" s="8" t="s">
        <v>5</v>
      </c>
      <c r="AC69" s="102" t="s">
        <v>47</v>
      </c>
      <c r="AD69" s="117">
        <v>43473</v>
      </c>
      <c r="AE69" s="120" t="s">
        <v>680</v>
      </c>
      <c r="AF69" s="118">
        <v>0</v>
      </c>
      <c r="AG69" s="114" t="s">
        <v>5</v>
      </c>
      <c r="AH69" s="115" t="s">
        <v>673</v>
      </c>
      <c r="AI69" s="117">
        <v>43557</v>
      </c>
      <c r="AJ69" s="135" t="s">
        <v>756</v>
      </c>
      <c r="AK69" s="118">
        <v>0</v>
      </c>
      <c r="AL69" s="16" t="s">
        <v>5</v>
      </c>
      <c r="AM69" s="115" t="s">
        <v>745</v>
      </c>
    </row>
    <row r="70" spans="1:140" ht="258.75" customHeight="1" x14ac:dyDescent="0.2">
      <c r="A70" s="14" t="s">
        <v>388</v>
      </c>
      <c r="B70" s="1" t="s">
        <v>9</v>
      </c>
      <c r="C70" s="1" t="s">
        <v>2</v>
      </c>
      <c r="D70" s="1">
        <v>5</v>
      </c>
      <c r="E70" s="182" t="s">
        <v>396</v>
      </c>
      <c r="F70" s="7" t="s">
        <v>397</v>
      </c>
      <c r="G70" s="82" t="s">
        <v>816</v>
      </c>
      <c r="H70" s="7" t="s">
        <v>817</v>
      </c>
      <c r="I70" s="6" t="s">
        <v>7</v>
      </c>
      <c r="J70" s="5" t="s">
        <v>398</v>
      </c>
      <c r="K70" s="5" t="s">
        <v>399</v>
      </c>
      <c r="L70" s="4">
        <v>43313</v>
      </c>
      <c r="M70" s="4">
        <v>43465</v>
      </c>
      <c r="N70" s="79" t="s">
        <v>577</v>
      </c>
      <c r="O70" s="4" t="s">
        <v>443</v>
      </c>
      <c r="P70" s="8" t="s">
        <v>443</v>
      </c>
      <c r="Q70" s="2" t="s">
        <v>443</v>
      </c>
      <c r="R70" s="8" t="s">
        <v>443</v>
      </c>
      <c r="S70" s="14" t="s">
        <v>443</v>
      </c>
      <c r="T70" s="4" t="s">
        <v>443</v>
      </c>
      <c r="U70" s="8" t="s">
        <v>443</v>
      </c>
      <c r="V70" s="83" t="s">
        <v>443</v>
      </c>
      <c r="W70" s="83" t="s">
        <v>443</v>
      </c>
      <c r="X70" s="83" t="s">
        <v>443</v>
      </c>
      <c r="Y70" s="4">
        <v>43381</v>
      </c>
      <c r="Z70" s="100" t="s">
        <v>447</v>
      </c>
      <c r="AA70" s="2">
        <v>0</v>
      </c>
      <c r="AB70" s="8" t="s">
        <v>5</v>
      </c>
      <c r="AC70" s="102" t="s">
        <v>47</v>
      </c>
      <c r="AD70" s="117">
        <v>43473</v>
      </c>
      <c r="AE70" s="120" t="s">
        <v>681</v>
      </c>
      <c r="AF70" s="118">
        <v>0</v>
      </c>
      <c r="AG70" s="114" t="s">
        <v>5</v>
      </c>
      <c r="AH70" s="115" t="s">
        <v>47</v>
      </c>
      <c r="AI70" s="117">
        <v>43557</v>
      </c>
      <c r="AJ70" s="135" t="s">
        <v>746</v>
      </c>
      <c r="AK70" s="118">
        <v>0</v>
      </c>
      <c r="AL70" s="16" t="s">
        <v>5</v>
      </c>
      <c r="AM70" s="115" t="s">
        <v>47</v>
      </c>
    </row>
    <row r="71" spans="1:140" s="22" customFormat="1" ht="56.25" x14ac:dyDescent="0.2">
      <c r="A71" s="14" t="s">
        <v>369</v>
      </c>
      <c r="B71" s="1" t="s">
        <v>160</v>
      </c>
      <c r="C71" s="1" t="s">
        <v>99</v>
      </c>
      <c r="D71" s="1">
        <v>3</v>
      </c>
      <c r="E71" s="95" t="s">
        <v>371</v>
      </c>
      <c r="F71" s="77" t="s">
        <v>428</v>
      </c>
      <c r="G71" s="82" t="s">
        <v>372</v>
      </c>
      <c r="H71" s="77" t="s">
        <v>373</v>
      </c>
      <c r="I71" s="6" t="s">
        <v>7</v>
      </c>
      <c r="J71" s="5" t="s">
        <v>434</v>
      </c>
      <c r="K71" s="5" t="s">
        <v>434</v>
      </c>
      <c r="L71" s="4">
        <v>43326</v>
      </c>
      <c r="M71" s="4">
        <v>43465</v>
      </c>
      <c r="N71" s="79" t="s">
        <v>577</v>
      </c>
      <c r="O71" s="83" t="s">
        <v>443</v>
      </c>
      <c r="P71" s="83" t="s">
        <v>443</v>
      </c>
      <c r="Q71" s="83" t="s">
        <v>443</v>
      </c>
      <c r="R71" s="83" t="s">
        <v>443</v>
      </c>
      <c r="S71" s="83" t="s">
        <v>443</v>
      </c>
      <c r="T71" s="83" t="s">
        <v>443</v>
      </c>
      <c r="U71" s="83" t="s">
        <v>443</v>
      </c>
      <c r="V71" s="83" t="s">
        <v>443</v>
      </c>
      <c r="W71" s="83" t="s">
        <v>443</v>
      </c>
      <c r="X71" s="83" t="s">
        <v>443</v>
      </c>
      <c r="Y71" s="4">
        <v>43375</v>
      </c>
      <c r="Z71" s="100" t="s">
        <v>462</v>
      </c>
      <c r="AA71" s="2">
        <v>0</v>
      </c>
      <c r="AB71" s="1" t="s">
        <v>63</v>
      </c>
      <c r="AC71" s="101" t="s">
        <v>47</v>
      </c>
      <c r="AD71" s="117">
        <v>43479</v>
      </c>
      <c r="AE71" s="120" t="s">
        <v>659</v>
      </c>
      <c r="AF71" s="118">
        <v>0.5</v>
      </c>
      <c r="AG71" s="114" t="s">
        <v>644</v>
      </c>
      <c r="AH71" s="115" t="s">
        <v>660</v>
      </c>
      <c r="AI71" s="117">
        <v>43563</v>
      </c>
      <c r="AJ71" s="168" t="s">
        <v>781</v>
      </c>
      <c r="AK71" s="118">
        <v>0</v>
      </c>
      <c r="AL71" s="16" t="s">
        <v>765</v>
      </c>
      <c r="AM71" s="115" t="s">
        <v>782</v>
      </c>
      <c r="EI71" s="27"/>
      <c r="EJ71" s="27"/>
    </row>
    <row r="72" spans="1:140" s="22" customFormat="1" ht="163.5" customHeight="1" x14ac:dyDescent="0.2">
      <c r="A72" s="14" t="s">
        <v>369</v>
      </c>
      <c r="B72" s="1" t="s">
        <v>160</v>
      </c>
      <c r="C72" s="1" t="s">
        <v>99</v>
      </c>
      <c r="D72" s="1">
        <v>9</v>
      </c>
      <c r="E72" s="95" t="s">
        <v>374</v>
      </c>
      <c r="F72" s="77" t="s">
        <v>428</v>
      </c>
      <c r="G72" s="82" t="s">
        <v>375</v>
      </c>
      <c r="H72" s="77" t="s">
        <v>429</v>
      </c>
      <c r="I72" s="6" t="s">
        <v>7</v>
      </c>
      <c r="J72" s="5" t="s">
        <v>434</v>
      </c>
      <c r="K72" s="5" t="s">
        <v>434</v>
      </c>
      <c r="L72" s="4">
        <v>43326</v>
      </c>
      <c r="M72" s="4">
        <v>43465</v>
      </c>
      <c r="N72" s="79" t="s">
        <v>577</v>
      </c>
      <c r="O72" s="83" t="s">
        <v>443</v>
      </c>
      <c r="P72" s="83" t="s">
        <v>443</v>
      </c>
      <c r="Q72" s="83" t="s">
        <v>443</v>
      </c>
      <c r="R72" s="83" t="s">
        <v>443</v>
      </c>
      <c r="S72" s="83" t="s">
        <v>443</v>
      </c>
      <c r="T72" s="83" t="s">
        <v>443</v>
      </c>
      <c r="U72" s="83" t="s">
        <v>443</v>
      </c>
      <c r="V72" s="83" t="s">
        <v>443</v>
      </c>
      <c r="W72" s="83" t="s">
        <v>443</v>
      </c>
      <c r="X72" s="83" t="s">
        <v>443</v>
      </c>
      <c r="Y72" s="4">
        <v>43375</v>
      </c>
      <c r="Z72" s="100" t="s">
        <v>462</v>
      </c>
      <c r="AA72" s="2">
        <v>0</v>
      </c>
      <c r="AB72" s="1" t="s">
        <v>63</v>
      </c>
      <c r="AC72" s="101" t="s">
        <v>47</v>
      </c>
      <c r="AD72" s="117">
        <v>43479</v>
      </c>
      <c r="AE72" s="120" t="s">
        <v>661</v>
      </c>
      <c r="AF72" s="118">
        <v>0</v>
      </c>
      <c r="AG72" s="114" t="s">
        <v>644</v>
      </c>
      <c r="AH72" s="115" t="s">
        <v>662</v>
      </c>
      <c r="AI72" s="130">
        <v>43563</v>
      </c>
      <c r="AJ72" s="171" t="s">
        <v>783</v>
      </c>
      <c r="AK72" s="170">
        <v>0</v>
      </c>
      <c r="AL72" s="6" t="s">
        <v>559</v>
      </c>
      <c r="AM72" s="18" t="s">
        <v>784</v>
      </c>
    </row>
    <row r="73" spans="1:140" s="22" customFormat="1" ht="56.25" x14ac:dyDescent="0.2">
      <c r="A73" s="14" t="s">
        <v>369</v>
      </c>
      <c r="B73" s="1" t="s">
        <v>160</v>
      </c>
      <c r="C73" s="1" t="s">
        <v>99</v>
      </c>
      <c r="D73" s="1">
        <v>11</v>
      </c>
      <c r="E73" s="95" t="s">
        <v>376</v>
      </c>
      <c r="F73" s="77" t="s">
        <v>428</v>
      </c>
      <c r="G73" s="76" t="s">
        <v>377</v>
      </c>
      <c r="H73" s="77" t="s">
        <v>378</v>
      </c>
      <c r="I73" s="6" t="s">
        <v>7</v>
      </c>
      <c r="J73" s="5" t="s">
        <v>434</v>
      </c>
      <c r="K73" s="5" t="s">
        <v>434</v>
      </c>
      <c r="L73" s="4">
        <v>43326</v>
      </c>
      <c r="M73" s="4">
        <v>43465</v>
      </c>
      <c r="N73" s="79" t="s">
        <v>577</v>
      </c>
      <c r="O73" s="83" t="s">
        <v>443</v>
      </c>
      <c r="P73" s="83" t="s">
        <v>443</v>
      </c>
      <c r="Q73" s="83" t="s">
        <v>443</v>
      </c>
      <c r="R73" s="83" t="s">
        <v>443</v>
      </c>
      <c r="S73" s="83" t="s">
        <v>443</v>
      </c>
      <c r="T73" s="83" t="s">
        <v>443</v>
      </c>
      <c r="U73" s="83" t="s">
        <v>443</v>
      </c>
      <c r="V73" s="83" t="s">
        <v>443</v>
      </c>
      <c r="W73" s="83" t="s">
        <v>443</v>
      </c>
      <c r="X73" s="83" t="s">
        <v>443</v>
      </c>
      <c r="Y73" s="4">
        <v>43375</v>
      </c>
      <c r="Z73" s="100" t="s">
        <v>462</v>
      </c>
      <c r="AA73" s="2">
        <v>0</v>
      </c>
      <c r="AB73" s="1" t="s">
        <v>63</v>
      </c>
      <c r="AC73" s="101" t="s">
        <v>47</v>
      </c>
      <c r="AD73" s="117">
        <v>43479</v>
      </c>
      <c r="AE73" s="120" t="s">
        <v>663</v>
      </c>
      <c r="AF73" s="118">
        <v>0.4</v>
      </c>
      <c r="AG73" s="114" t="s">
        <v>644</v>
      </c>
      <c r="AH73" s="115" t="s">
        <v>664</v>
      </c>
      <c r="AI73" s="130">
        <v>43563</v>
      </c>
      <c r="AJ73" s="6" t="s">
        <v>785</v>
      </c>
      <c r="AK73" s="170">
        <v>0</v>
      </c>
      <c r="AL73" s="6" t="s">
        <v>559</v>
      </c>
      <c r="AM73" s="18" t="s">
        <v>786</v>
      </c>
    </row>
    <row r="74" spans="1:140" s="22" customFormat="1" ht="56.25" x14ac:dyDescent="0.2">
      <c r="A74" s="14" t="s">
        <v>369</v>
      </c>
      <c r="B74" s="1" t="s">
        <v>160</v>
      </c>
      <c r="C74" s="1" t="s">
        <v>99</v>
      </c>
      <c r="D74" s="1">
        <v>12</v>
      </c>
      <c r="E74" s="183" t="s">
        <v>551</v>
      </c>
      <c r="F74" s="77" t="s">
        <v>428</v>
      </c>
      <c r="G74" s="76" t="s">
        <v>379</v>
      </c>
      <c r="H74" s="74" t="s">
        <v>430</v>
      </c>
      <c r="I74" s="6" t="s">
        <v>7</v>
      </c>
      <c r="J74" s="5" t="s">
        <v>535</v>
      </c>
      <c r="K74" s="5" t="s">
        <v>435</v>
      </c>
      <c r="L74" s="4">
        <v>43326</v>
      </c>
      <c r="M74" s="4">
        <v>43465</v>
      </c>
      <c r="N74" s="79" t="s">
        <v>577</v>
      </c>
      <c r="O74" s="83" t="s">
        <v>443</v>
      </c>
      <c r="P74" s="83" t="s">
        <v>443</v>
      </c>
      <c r="Q74" s="83" t="s">
        <v>443</v>
      </c>
      <c r="R74" s="83" t="s">
        <v>443</v>
      </c>
      <c r="S74" s="83" t="s">
        <v>443</v>
      </c>
      <c r="T74" s="83" t="s">
        <v>443</v>
      </c>
      <c r="U74" s="83" t="s">
        <v>443</v>
      </c>
      <c r="V74" s="83" t="s">
        <v>443</v>
      </c>
      <c r="W74" s="83" t="s">
        <v>443</v>
      </c>
      <c r="X74" s="83" t="s">
        <v>443</v>
      </c>
      <c r="Y74" s="4">
        <v>43375</v>
      </c>
      <c r="Z74" s="100" t="s">
        <v>542</v>
      </c>
      <c r="AA74" s="2">
        <v>0</v>
      </c>
      <c r="AB74" s="1" t="s">
        <v>63</v>
      </c>
      <c r="AC74" s="101" t="s">
        <v>47</v>
      </c>
      <c r="AD74" s="117">
        <v>43479</v>
      </c>
      <c r="AE74" s="120" t="s">
        <v>656</v>
      </c>
      <c r="AF74" s="118">
        <v>0</v>
      </c>
      <c r="AG74" s="114" t="s">
        <v>644</v>
      </c>
      <c r="AH74" s="120" t="s">
        <v>656</v>
      </c>
      <c r="AI74" s="117"/>
      <c r="AJ74" s="173" t="s">
        <v>785</v>
      </c>
      <c r="AK74" s="118">
        <v>0</v>
      </c>
      <c r="AL74" s="6" t="s">
        <v>559</v>
      </c>
      <c r="AM74" s="115" t="s">
        <v>786</v>
      </c>
    </row>
    <row r="75" spans="1:140" s="22" customFormat="1" ht="67.5" x14ac:dyDescent="0.2">
      <c r="A75" s="14" t="s">
        <v>369</v>
      </c>
      <c r="B75" s="1" t="s">
        <v>160</v>
      </c>
      <c r="C75" s="1" t="s">
        <v>99</v>
      </c>
      <c r="D75" s="1">
        <v>13</v>
      </c>
      <c r="E75" s="184"/>
      <c r="F75" s="77" t="s">
        <v>428</v>
      </c>
      <c r="G75" s="82" t="s">
        <v>380</v>
      </c>
      <c r="H75" s="74" t="s">
        <v>431</v>
      </c>
      <c r="I75" s="6" t="s">
        <v>7</v>
      </c>
      <c r="J75" s="5" t="s">
        <v>535</v>
      </c>
      <c r="K75" s="5" t="s">
        <v>435</v>
      </c>
      <c r="L75" s="4">
        <v>43326</v>
      </c>
      <c r="M75" s="4">
        <v>43465</v>
      </c>
      <c r="N75" s="79" t="s">
        <v>577</v>
      </c>
      <c r="O75" s="83" t="s">
        <v>443</v>
      </c>
      <c r="P75" s="83" t="s">
        <v>443</v>
      </c>
      <c r="Q75" s="83" t="s">
        <v>443</v>
      </c>
      <c r="R75" s="83" t="s">
        <v>443</v>
      </c>
      <c r="S75" s="83" t="s">
        <v>443</v>
      </c>
      <c r="T75" s="83" t="s">
        <v>443</v>
      </c>
      <c r="U75" s="83" t="s">
        <v>443</v>
      </c>
      <c r="V75" s="83" t="s">
        <v>443</v>
      </c>
      <c r="W75" s="83" t="s">
        <v>443</v>
      </c>
      <c r="X75" s="83" t="s">
        <v>443</v>
      </c>
      <c r="Y75" s="4">
        <v>43375</v>
      </c>
      <c r="Z75" s="100" t="s">
        <v>543</v>
      </c>
      <c r="AA75" s="2">
        <v>0</v>
      </c>
      <c r="AB75" s="1" t="s">
        <v>63</v>
      </c>
      <c r="AC75" s="101" t="s">
        <v>47</v>
      </c>
      <c r="AD75" s="117">
        <v>43479</v>
      </c>
      <c r="AE75" s="120" t="s">
        <v>656</v>
      </c>
      <c r="AF75" s="118">
        <v>0</v>
      </c>
      <c r="AG75" s="114" t="s">
        <v>644</v>
      </c>
      <c r="AH75" s="120" t="s">
        <v>656</v>
      </c>
      <c r="AI75" s="130">
        <v>43563</v>
      </c>
      <c r="AJ75" s="6" t="s">
        <v>793</v>
      </c>
      <c r="AK75" s="170">
        <v>0</v>
      </c>
      <c r="AL75" s="6" t="s">
        <v>559</v>
      </c>
      <c r="AM75" s="18" t="s">
        <v>786</v>
      </c>
    </row>
    <row r="76" spans="1:140" s="22" customFormat="1" ht="101.25" x14ac:dyDescent="0.2">
      <c r="A76" s="14" t="s">
        <v>369</v>
      </c>
      <c r="B76" s="1" t="s">
        <v>160</v>
      </c>
      <c r="C76" s="1" t="s">
        <v>99</v>
      </c>
      <c r="D76" s="1">
        <v>14</v>
      </c>
      <c r="E76" s="95" t="s">
        <v>381</v>
      </c>
      <c r="F76" s="77" t="s">
        <v>428</v>
      </c>
      <c r="G76" s="82" t="s">
        <v>382</v>
      </c>
      <c r="H76" s="74" t="s">
        <v>383</v>
      </c>
      <c r="I76" s="6" t="s">
        <v>7</v>
      </c>
      <c r="J76" s="5" t="s">
        <v>434</v>
      </c>
      <c r="K76" s="5" t="s">
        <v>434</v>
      </c>
      <c r="L76" s="4">
        <v>43326</v>
      </c>
      <c r="M76" s="4">
        <v>43465</v>
      </c>
      <c r="N76" s="79" t="s">
        <v>577</v>
      </c>
      <c r="O76" s="83" t="s">
        <v>443</v>
      </c>
      <c r="P76" s="83" t="s">
        <v>443</v>
      </c>
      <c r="Q76" s="83" t="s">
        <v>443</v>
      </c>
      <c r="R76" s="83" t="s">
        <v>443</v>
      </c>
      <c r="S76" s="83" t="s">
        <v>443</v>
      </c>
      <c r="T76" s="83" t="s">
        <v>443</v>
      </c>
      <c r="U76" s="83" t="s">
        <v>443</v>
      </c>
      <c r="V76" s="83" t="s">
        <v>443</v>
      </c>
      <c r="W76" s="83" t="s">
        <v>443</v>
      </c>
      <c r="X76" s="83" t="s">
        <v>443</v>
      </c>
      <c r="Y76" s="4">
        <v>43375</v>
      </c>
      <c r="Z76" s="100" t="s">
        <v>463</v>
      </c>
      <c r="AA76" s="2">
        <v>0</v>
      </c>
      <c r="AB76" s="1" t="s">
        <v>63</v>
      </c>
      <c r="AC76" s="101" t="s">
        <v>47</v>
      </c>
      <c r="AD76" s="117">
        <v>43479</v>
      </c>
      <c r="AE76" s="120" t="s">
        <v>665</v>
      </c>
      <c r="AF76" s="118">
        <v>0.5</v>
      </c>
      <c r="AG76" s="114" t="s">
        <v>644</v>
      </c>
      <c r="AH76" s="115" t="s">
        <v>666</v>
      </c>
      <c r="AI76" s="117">
        <v>43563</v>
      </c>
      <c r="AJ76" s="6" t="s">
        <v>794</v>
      </c>
      <c r="AK76" s="118">
        <v>0</v>
      </c>
      <c r="AL76" s="6" t="s">
        <v>559</v>
      </c>
      <c r="AM76" s="18" t="s">
        <v>786</v>
      </c>
    </row>
    <row r="77" spans="1:140" s="22" customFormat="1" ht="45" x14ac:dyDescent="0.2">
      <c r="A77" s="14" t="s">
        <v>369</v>
      </c>
      <c r="B77" s="1" t="s">
        <v>160</v>
      </c>
      <c r="C77" s="1" t="s">
        <v>99</v>
      </c>
      <c r="D77" s="1">
        <v>16</v>
      </c>
      <c r="E77" s="95" t="s">
        <v>384</v>
      </c>
      <c r="F77" s="77" t="s">
        <v>428</v>
      </c>
      <c r="G77" s="82" t="s">
        <v>385</v>
      </c>
      <c r="H77" s="74" t="s">
        <v>386</v>
      </c>
      <c r="I77" s="6" t="s">
        <v>7</v>
      </c>
      <c r="J77" s="5" t="s">
        <v>211</v>
      </c>
      <c r="K77" s="5" t="s">
        <v>370</v>
      </c>
      <c r="L77" s="4">
        <v>43315</v>
      </c>
      <c r="M77" s="4">
        <v>43465</v>
      </c>
      <c r="N77" s="79" t="s">
        <v>577</v>
      </c>
      <c r="O77" s="83" t="s">
        <v>443</v>
      </c>
      <c r="P77" s="83" t="s">
        <v>443</v>
      </c>
      <c r="Q77" s="83" t="s">
        <v>443</v>
      </c>
      <c r="R77" s="83" t="s">
        <v>443</v>
      </c>
      <c r="S77" s="83" t="s">
        <v>443</v>
      </c>
      <c r="T77" s="83" t="s">
        <v>443</v>
      </c>
      <c r="U77" s="83" t="s">
        <v>443</v>
      </c>
      <c r="V77" s="83" t="s">
        <v>443</v>
      </c>
      <c r="W77" s="83" t="s">
        <v>443</v>
      </c>
      <c r="X77" s="83" t="s">
        <v>443</v>
      </c>
      <c r="Y77" s="4">
        <v>43375</v>
      </c>
      <c r="Z77" s="100" t="s">
        <v>462</v>
      </c>
      <c r="AA77" s="2">
        <v>0</v>
      </c>
      <c r="AB77" s="1" t="s">
        <v>63</v>
      </c>
      <c r="AC77" s="101" t="s">
        <v>47</v>
      </c>
      <c r="AD77" s="117">
        <v>43479</v>
      </c>
      <c r="AE77" s="115" t="s">
        <v>667</v>
      </c>
      <c r="AF77" s="118">
        <v>0</v>
      </c>
      <c r="AG77" s="114" t="s">
        <v>644</v>
      </c>
      <c r="AH77" s="115" t="s">
        <v>668</v>
      </c>
      <c r="AI77" s="117">
        <v>43563</v>
      </c>
      <c r="AJ77" s="172" t="s">
        <v>795</v>
      </c>
      <c r="AK77" s="118">
        <v>0</v>
      </c>
      <c r="AL77" s="6" t="s">
        <v>559</v>
      </c>
      <c r="AM77" s="18" t="s">
        <v>786</v>
      </c>
    </row>
    <row r="78" spans="1:140" s="22" customFormat="1" ht="45" x14ac:dyDescent="0.2">
      <c r="A78" s="14" t="s">
        <v>369</v>
      </c>
      <c r="B78" s="1" t="s">
        <v>160</v>
      </c>
      <c r="C78" s="1" t="s">
        <v>99</v>
      </c>
      <c r="D78" s="1">
        <v>17</v>
      </c>
      <c r="E78" s="95" t="s">
        <v>432</v>
      </c>
      <c r="F78" s="77" t="s">
        <v>428</v>
      </c>
      <c r="G78" s="82" t="s">
        <v>387</v>
      </c>
      <c r="H78" s="74" t="s">
        <v>386</v>
      </c>
      <c r="I78" s="6" t="s">
        <v>7</v>
      </c>
      <c r="J78" s="5" t="s">
        <v>211</v>
      </c>
      <c r="K78" s="5" t="s">
        <v>370</v>
      </c>
      <c r="L78" s="4">
        <v>43326</v>
      </c>
      <c r="M78" s="4">
        <v>43464</v>
      </c>
      <c r="N78" s="79" t="s">
        <v>577</v>
      </c>
      <c r="O78" s="83" t="s">
        <v>443</v>
      </c>
      <c r="P78" s="83" t="s">
        <v>443</v>
      </c>
      <c r="Q78" s="83" t="s">
        <v>443</v>
      </c>
      <c r="R78" s="83" t="s">
        <v>443</v>
      </c>
      <c r="S78" s="83" t="s">
        <v>443</v>
      </c>
      <c r="T78" s="83" t="s">
        <v>443</v>
      </c>
      <c r="U78" s="83" t="s">
        <v>443</v>
      </c>
      <c r="V78" s="83" t="s">
        <v>443</v>
      </c>
      <c r="W78" s="83" t="s">
        <v>443</v>
      </c>
      <c r="X78" s="83" t="s">
        <v>443</v>
      </c>
      <c r="Y78" s="4">
        <v>43375</v>
      </c>
      <c r="Z78" s="100" t="s">
        <v>464</v>
      </c>
      <c r="AA78" s="2">
        <v>0</v>
      </c>
      <c r="AB78" s="1" t="s">
        <v>63</v>
      </c>
      <c r="AC78" s="101" t="s">
        <v>47</v>
      </c>
      <c r="AD78" s="117">
        <v>43479</v>
      </c>
      <c r="AE78" s="115" t="s">
        <v>667</v>
      </c>
      <c r="AF78" s="118">
        <v>0</v>
      </c>
      <c r="AG78" s="114" t="s">
        <v>644</v>
      </c>
      <c r="AH78" s="115" t="s">
        <v>668</v>
      </c>
      <c r="AI78" s="117">
        <v>43563</v>
      </c>
      <c r="AJ78" s="172" t="s">
        <v>795</v>
      </c>
      <c r="AK78" s="170">
        <v>0</v>
      </c>
      <c r="AL78" s="6" t="s">
        <v>559</v>
      </c>
      <c r="AM78" s="18" t="s">
        <v>786</v>
      </c>
    </row>
    <row r="79" spans="1:140" s="22" customFormat="1" ht="248.25" customHeight="1" x14ac:dyDescent="0.2">
      <c r="A79" s="14" t="s">
        <v>402</v>
      </c>
      <c r="B79" s="1" t="s">
        <v>75</v>
      </c>
      <c r="C79" s="1" t="s">
        <v>2</v>
      </c>
      <c r="D79" s="1">
        <v>1</v>
      </c>
      <c r="E79" s="95" t="s">
        <v>407</v>
      </c>
      <c r="F79" s="77" t="s">
        <v>403</v>
      </c>
      <c r="G79" s="82" t="s">
        <v>404</v>
      </c>
      <c r="H79" s="82" t="s">
        <v>405</v>
      </c>
      <c r="I79" s="6" t="s">
        <v>7</v>
      </c>
      <c r="J79" s="5" t="s">
        <v>537</v>
      </c>
      <c r="K79" s="5" t="s">
        <v>406</v>
      </c>
      <c r="L79" s="4">
        <v>43374</v>
      </c>
      <c r="M79" s="133">
        <v>43524</v>
      </c>
      <c r="N79" s="79" t="s">
        <v>577</v>
      </c>
      <c r="O79" s="83" t="s">
        <v>443</v>
      </c>
      <c r="P79" s="83" t="s">
        <v>443</v>
      </c>
      <c r="Q79" s="83" t="s">
        <v>443</v>
      </c>
      <c r="R79" s="83" t="s">
        <v>443</v>
      </c>
      <c r="S79" s="83" t="s">
        <v>443</v>
      </c>
      <c r="T79" s="83" t="s">
        <v>443</v>
      </c>
      <c r="U79" s="83" t="s">
        <v>443</v>
      </c>
      <c r="V79" s="83" t="s">
        <v>443</v>
      </c>
      <c r="W79" s="83" t="s">
        <v>443</v>
      </c>
      <c r="X79" s="83" t="s">
        <v>443</v>
      </c>
      <c r="Y79" s="83" t="s">
        <v>443</v>
      </c>
      <c r="Z79" s="83" t="s">
        <v>443</v>
      </c>
      <c r="AA79" s="2" t="s">
        <v>443</v>
      </c>
      <c r="AB79" s="83" t="s">
        <v>443</v>
      </c>
      <c r="AC79" s="83" t="s">
        <v>443</v>
      </c>
      <c r="AD79" s="117">
        <v>43486</v>
      </c>
      <c r="AE79" s="120" t="s">
        <v>641</v>
      </c>
      <c r="AF79" s="118">
        <v>0.1</v>
      </c>
      <c r="AG79" s="114" t="s">
        <v>59</v>
      </c>
      <c r="AH79" s="115" t="s">
        <v>642</v>
      </c>
      <c r="AI79" s="117">
        <v>43528</v>
      </c>
      <c r="AJ79" s="135" t="s">
        <v>728</v>
      </c>
      <c r="AK79" s="118">
        <v>0.1</v>
      </c>
      <c r="AL79" s="16" t="s">
        <v>717</v>
      </c>
      <c r="AM79" s="115" t="s">
        <v>729</v>
      </c>
    </row>
    <row r="80" spans="1:140" ht="225" customHeight="1" x14ac:dyDescent="0.2">
      <c r="A80" s="14" t="s">
        <v>504</v>
      </c>
      <c r="B80" s="1" t="s">
        <v>62</v>
      </c>
      <c r="C80" s="1" t="s">
        <v>2</v>
      </c>
      <c r="D80" s="66">
        <v>1</v>
      </c>
      <c r="E80" s="99" t="s">
        <v>547</v>
      </c>
      <c r="F80" s="91" t="s">
        <v>501</v>
      </c>
      <c r="G80" s="95" t="s">
        <v>541</v>
      </c>
      <c r="H80" s="95" t="s">
        <v>502</v>
      </c>
      <c r="I80" s="95" t="s">
        <v>7</v>
      </c>
      <c r="J80" s="1" t="s">
        <v>536</v>
      </c>
      <c r="K80" s="95" t="s">
        <v>503</v>
      </c>
      <c r="L80" s="4">
        <v>43357</v>
      </c>
      <c r="M80" s="4">
        <v>43464</v>
      </c>
      <c r="N80" s="79" t="s">
        <v>576</v>
      </c>
      <c r="O80" s="83" t="s">
        <v>443</v>
      </c>
      <c r="P80" s="83" t="s">
        <v>443</v>
      </c>
      <c r="Q80" s="83" t="s">
        <v>443</v>
      </c>
      <c r="R80" s="83" t="s">
        <v>443</v>
      </c>
      <c r="S80" s="83" t="s">
        <v>443</v>
      </c>
      <c r="T80" s="83" t="s">
        <v>443</v>
      </c>
      <c r="U80" s="83" t="s">
        <v>443</v>
      </c>
      <c r="V80" s="83" t="s">
        <v>443</v>
      </c>
      <c r="W80" s="83" t="s">
        <v>443</v>
      </c>
      <c r="X80" s="83" t="s">
        <v>443</v>
      </c>
      <c r="Y80" s="83" t="s">
        <v>443</v>
      </c>
      <c r="Z80" s="100" t="s">
        <v>544</v>
      </c>
      <c r="AA80" s="2">
        <v>0</v>
      </c>
      <c r="AB80" s="83" t="s">
        <v>61</v>
      </c>
      <c r="AC80" s="101" t="s">
        <v>47</v>
      </c>
      <c r="AD80" s="117">
        <v>43473</v>
      </c>
      <c r="AE80" s="120" t="s">
        <v>607</v>
      </c>
      <c r="AF80" s="118">
        <v>0.5</v>
      </c>
      <c r="AG80" s="8" t="s">
        <v>61</v>
      </c>
      <c r="AH80" s="115" t="s">
        <v>612</v>
      </c>
      <c r="AI80" s="117">
        <v>43557</v>
      </c>
      <c r="AJ80" s="135" t="s">
        <v>766</v>
      </c>
      <c r="AK80" s="118">
        <v>0</v>
      </c>
      <c r="AL80" s="16" t="s">
        <v>765</v>
      </c>
      <c r="AM80" s="115" t="s">
        <v>767</v>
      </c>
      <c r="EI80" s="22"/>
      <c r="EJ80" s="22"/>
    </row>
    <row r="81" spans="1:140" ht="303.75" customHeight="1" x14ac:dyDescent="0.2">
      <c r="A81" s="8" t="s">
        <v>492</v>
      </c>
      <c r="B81" s="8" t="s">
        <v>400</v>
      </c>
      <c r="C81" s="1" t="s">
        <v>2</v>
      </c>
      <c r="D81" s="16">
        <v>1</v>
      </c>
      <c r="E81" s="124" t="s">
        <v>546</v>
      </c>
      <c r="F81" s="89" t="s">
        <v>493</v>
      </c>
      <c r="G81" s="89" t="s">
        <v>494</v>
      </c>
      <c r="H81" s="88" t="s">
        <v>495</v>
      </c>
      <c r="I81" s="6" t="s">
        <v>7</v>
      </c>
      <c r="J81" s="8" t="s">
        <v>496</v>
      </c>
      <c r="K81" s="8" t="s">
        <v>179</v>
      </c>
      <c r="L81" s="4">
        <v>43405</v>
      </c>
      <c r="M81" s="4">
        <v>43646</v>
      </c>
      <c r="N81" s="79" t="s">
        <v>576</v>
      </c>
      <c r="O81" s="83" t="s">
        <v>443</v>
      </c>
      <c r="P81" s="83" t="s">
        <v>443</v>
      </c>
      <c r="Q81" s="83" t="s">
        <v>443</v>
      </c>
      <c r="R81" s="83" t="s">
        <v>443</v>
      </c>
      <c r="S81" s="83" t="s">
        <v>443</v>
      </c>
      <c r="T81" s="83" t="s">
        <v>443</v>
      </c>
      <c r="U81" s="83" t="s">
        <v>443</v>
      </c>
      <c r="V81" s="83" t="s">
        <v>443</v>
      </c>
      <c r="W81" s="83" t="s">
        <v>443</v>
      </c>
      <c r="X81" s="83" t="s">
        <v>443</v>
      </c>
      <c r="Y81" s="83" t="s">
        <v>443</v>
      </c>
      <c r="Z81" s="83" t="s">
        <v>443</v>
      </c>
      <c r="AA81" s="83" t="s">
        <v>443</v>
      </c>
      <c r="AB81" s="83" t="s">
        <v>443</v>
      </c>
      <c r="AC81" s="83" t="s">
        <v>443</v>
      </c>
      <c r="AD81" s="117">
        <v>43473</v>
      </c>
      <c r="AE81" s="120" t="s">
        <v>579</v>
      </c>
      <c r="AF81" s="118">
        <v>0.5</v>
      </c>
      <c r="AG81" s="114" t="s">
        <v>578</v>
      </c>
      <c r="AH81" s="115" t="s">
        <v>580</v>
      </c>
      <c r="AI81" s="117">
        <v>43557</v>
      </c>
      <c r="AJ81" s="135" t="s">
        <v>712</v>
      </c>
      <c r="AK81" s="118">
        <v>0.7</v>
      </c>
      <c r="AL81" s="16" t="s">
        <v>578</v>
      </c>
      <c r="AM81" s="115" t="s">
        <v>713</v>
      </c>
    </row>
    <row r="82" spans="1:140" s="22" customFormat="1" ht="96.75" customHeight="1" x14ac:dyDescent="0.2">
      <c r="A82" s="14" t="s">
        <v>505</v>
      </c>
      <c r="B82" s="1" t="s">
        <v>46</v>
      </c>
      <c r="C82" s="1" t="s">
        <v>2</v>
      </c>
      <c r="D82" s="1">
        <v>1</v>
      </c>
      <c r="E82" s="183" t="s">
        <v>583</v>
      </c>
      <c r="F82" s="77" t="s">
        <v>506</v>
      </c>
      <c r="G82" s="77" t="s">
        <v>565</v>
      </c>
      <c r="H82" s="75" t="s">
        <v>507</v>
      </c>
      <c r="I82" s="6" t="s">
        <v>7</v>
      </c>
      <c r="J82" s="5" t="s">
        <v>348</v>
      </c>
      <c r="K82" s="5" t="s">
        <v>100</v>
      </c>
      <c r="L82" s="4">
        <v>43374</v>
      </c>
      <c r="M82" s="4">
        <v>43434</v>
      </c>
      <c r="N82" s="79" t="s">
        <v>577</v>
      </c>
      <c r="O82" s="83" t="s">
        <v>443</v>
      </c>
      <c r="P82" s="83" t="s">
        <v>443</v>
      </c>
      <c r="Q82" s="83" t="s">
        <v>443</v>
      </c>
      <c r="R82" s="83" t="s">
        <v>443</v>
      </c>
      <c r="S82" s="83" t="s">
        <v>443</v>
      </c>
      <c r="T82" s="4" t="s">
        <v>443</v>
      </c>
      <c r="U82" s="83" t="s">
        <v>443</v>
      </c>
      <c r="V82" s="83" t="s">
        <v>443</v>
      </c>
      <c r="W82" s="83" t="s">
        <v>443</v>
      </c>
      <c r="X82" s="83" t="s">
        <v>443</v>
      </c>
      <c r="Y82" s="4" t="s">
        <v>443</v>
      </c>
      <c r="Z82" s="4" t="s">
        <v>443</v>
      </c>
      <c r="AA82" s="2" t="s">
        <v>443</v>
      </c>
      <c r="AB82" s="4" t="s">
        <v>443</v>
      </c>
      <c r="AC82" s="4" t="s">
        <v>443</v>
      </c>
      <c r="AD82" s="117">
        <v>43476</v>
      </c>
      <c r="AE82" s="120" t="s">
        <v>617</v>
      </c>
      <c r="AF82" s="118">
        <v>0.5</v>
      </c>
      <c r="AG82" s="114" t="s">
        <v>558</v>
      </c>
      <c r="AH82" s="115" t="s">
        <v>618</v>
      </c>
      <c r="AI82" s="117" t="s">
        <v>802</v>
      </c>
      <c r="AJ82" s="65" t="s">
        <v>807</v>
      </c>
      <c r="AK82" s="118">
        <v>0.9</v>
      </c>
      <c r="AL82" s="114" t="s">
        <v>558</v>
      </c>
      <c r="AM82" s="179" t="s">
        <v>808</v>
      </c>
      <c r="EI82" s="27"/>
      <c r="EJ82" s="27"/>
    </row>
    <row r="83" spans="1:140" s="22" customFormat="1" ht="96.75" customHeight="1" x14ac:dyDescent="0.2">
      <c r="A83" s="14" t="s">
        <v>505</v>
      </c>
      <c r="B83" s="1" t="s">
        <v>46</v>
      </c>
      <c r="C83" s="1" t="s">
        <v>2</v>
      </c>
      <c r="D83" s="1">
        <v>1</v>
      </c>
      <c r="E83" s="186"/>
      <c r="F83" s="77" t="s">
        <v>566</v>
      </c>
      <c r="G83" s="77" t="s">
        <v>567</v>
      </c>
      <c r="H83" s="75" t="s">
        <v>508</v>
      </c>
      <c r="I83" s="6" t="s">
        <v>1</v>
      </c>
      <c r="J83" s="5" t="s">
        <v>348</v>
      </c>
      <c r="K83" s="5" t="s">
        <v>100</v>
      </c>
      <c r="L83" s="4">
        <v>43466</v>
      </c>
      <c r="M83" s="4">
        <v>43524</v>
      </c>
      <c r="N83" s="79" t="s">
        <v>577</v>
      </c>
      <c r="O83" s="83" t="s">
        <v>443</v>
      </c>
      <c r="P83" s="83" t="s">
        <v>443</v>
      </c>
      <c r="Q83" s="83" t="s">
        <v>443</v>
      </c>
      <c r="R83" s="83" t="s">
        <v>443</v>
      </c>
      <c r="S83" s="83" t="s">
        <v>443</v>
      </c>
      <c r="T83" s="4" t="s">
        <v>443</v>
      </c>
      <c r="U83" s="83" t="s">
        <v>443</v>
      </c>
      <c r="V83" s="83" t="s">
        <v>443</v>
      </c>
      <c r="W83" s="83" t="s">
        <v>443</v>
      </c>
      <c r="X83" s="83" t="s">
        <v>443</v>
      </c>
      <c r="Y83" s="4" t="s">
        <v>443</v>
      </c>
      <c r="Z83" s="4" t="s">
        <v>443</v>
      </c>
      <c r="AA83" s="2" t="s">
        <v>443</v>
      </c>
      <c r="AB83" s="4" t="s">
        <v>443</v>
      </c>
      <c r="AC83" s="4" t="s">
        <v>443</v>
      </c>
      <c r="AD83" s="117">
        <v>43476</v>
      </c>
      <c r="AE83" s="8" t="s">
        <v>443</v>
      </c>
      <c r="AF83" s="118">
        <v>0</v>
      </c>
      <c r="AG83" s="114" t="s">
        <v>558</v>
      </c>
      <c r="AH83" s="115" t="s">
        <v>620</v>
      </c>
      <c r="AI83" s="117" t="s">
        <v>802</v>
      </c>
      <c r="AJ83" s="65" t="s">
        <v>807</v>
      </c>
      <c r="AK83" s="118">
        <v>0</v>
      </c>
      <c r="AL83" s="114" t="s">
        <v>558</v>
      </c>
      <c r="AM83" s="180" t="s">
        <v>809</v>
      </c>
    </row>
    <row r="84" spans="1:140" s="22" customFormat="1" ht="63" customHeight="1" x14ac:dyDescent="0.2">
      <c r="A84" s="14" t="s">
        <v>505</v>
      </c>
      <c r="B84" s="1" t="s">
        <v>46</v>
      </c>
      <c r="C84" s="1" t="s">
        <v>2</v>
      </c>
      <c r="D84" s="1">
        <v>2</v>
      </c>
      <c r="E84" s="183" t="s">
        <v>584</v>
      </c>
      <c r="F84" s="77" t="s">
        <v>514</v>
      </c>
      <c r="G84" s="77" t="s">
        <v>509</v>
      </c>
      <c r="H84" s="76" t="s">
        <v>515</v>
      </c>
      <c r="I84" s="6" t="s">
        <v>1</v>
      </c>
      <c r="J84" s="5" t="s">
        <v>348</v>
      </c>
      <c r="K84" s="5" t="s">
        <v>100</v>
      </c>
      <c r="L84" s="4">
        <v>43511</v>
      </c>
      <c r="M84" s="4">
        <v>43539</v>
      </c>
      <c r="N84" s="79" t="s">
        <v>577</v>
      </c>
      <c r="O84" s="83" t="s">
        <v>443</v>
      </c>
      <c r="P84" s="83" t="s">
        <v>443</v>
      </c>
      <c r="Q84" s="83" t="s">
        <v>443</v>
      </c>
      <c r="R84" s="83" t="s">
        <v>443</v>
      </c>
      <c r="S84" s="83" t="s">
        <v>443</v>
      </c>
      <c r="T84" s="4" t="s">
        <v>443</v>
      </c>
      <c r="U84" s="83" t="s">
        <v>443</v>
      </c>
      <c r="V84" s="83" t="s">
        <v>443</v>
      </c>
      <c r="W84" s="83" t="s">
        <v>443</v>
      </c>
      <c r="X84" s="83" t="s">
        <v>443</v>
      </c>
      <c r="Y84" s="4" t="s">
        <v>443</v>
      </c>
      <c r="Z84" s="4" t="s">
        <v>443</v>
      </c>
      <c r="AA84" s="2" t="s">
        <v>443</v>
      </c>
      <c r="AB84" s="4" t="s">
        <v>443</v>
      </c>
      <c r="AC84" s="4" t="s">
        <v>443</v>
      </c>
      <c r="AD84" s="117">
        <v>43476</v>
      </c>
      <c r="AE84" s="8" t="s">
        <v>443</v>
      </c>
      <c r="AF84" s="118">
        <v>0</v>
      </c>
      <c r="AG84" s="114" t="s">
        <v>558</v>
      </c>
      <c r="AH84" s="115" t="s">
        <v>620</v>
      </c>
      <c r="AI84" s="117" t="s">
        <v>802</v>
      </c>
      <c r="AJ84" s="65" t="s">
        <v>810</v>
      </c>
      <c r="AK84" s="118">
        <v>0</v>
      </c>
      <c r="AL84" s="114" t="s">
        <v>558</v>
      </c>
      <c r="AM84" s="179" t="s">
        <v>811</v>
      </c>
    </row>
    <row r="85" spans="1:140" s="22" customFormat="1" ht="41.25" customHeight="1" x14ac:dyDescent="0.2">
      <c r="A85" s="14" t="s">
        <v>505</v>
      </c>
      <c r="B85" s="1" t="s">
        <v>46</v>
      </c>
      <c r="C85" s="1" t="s">
        <v>2</v>
      </c>
      <c r="D85" s="1">
        <v>2</v>
      </c>
      <c r="E85" s="185"/>
      <c r="F85" s="77" t="s">
        <v>514</v>
      </c>
      <c r="G85" s="77" t="s">
        <v>510</v>
      </c>
      <c r="H85" s="175" t="s">
        <v>512</v>
      </c>
      <c r="I85" s="6" t="s">
        <v>7</v>
      </c>
      <c r="J85" s="5" t="s">
        <v>348</v>
      </c>
      <c r="K85" s="5" t="s">
        <v>100</v>
      </c>
      <c r="L85" s="4">
        <v>43540</v>
      </c>
      <c r="M85" s="4">
        <v>43829</v>
      </c>
      <c r="N85" s="79" t="s">
        <v>576</v>
      </c>
      <c r="O85" s="83" t="s">
        <v>443</v>
      </c>
      <c r="P85" s="83" t="s">
        <v>443</v>
      </c>
      <c r="Q85" s="83" t="s">
        <v>443</v>
      </c>
      <c r="R85" s="83" t="s">
        <v>443</v>
      </c>
      <c r="S85" s="83" t="s">
        <v>443</v>
      </c>
      <c r="T85" s="4" t="s">
        <v>443</v>
      </c>
      <c r="U85" s="83" t="s">
        <v>443</v>
      </c>
      <c r="V85" s="83" t="s">
        <v>443</v>
      </c>
      <c r="W85" s="83" t="s">
        <v>443</v>
      </c>
      <c r="X85" s="83" t="s">
        <v>443</v>
      </c>
      <c r="Y85" s="4" t="s">
        <v>443</v>
      </c>
      <c r="Z85" s="4" t="s">
        <v>443</v>
      </c>
      <c r="AA85" s="2" t="s">
        <v>443</v>
      </c>
      <c r="AB85" s="4" t="s">
        <v>443</v>
      </c>
      <c r="AC85" s="4" t="s">
        <v>443</v>
      </c>
      <c r="AD85" s="117">
        <v>43476</v>
      </c>
      <c r="AE85" s="8" t="s">
        <v>443</v>
      </c>
      <c r="AF85" s="118">
        <v>0</v>
      </c>
      <c r="AG85" s="114" t="s">
        <v>558</v>
      </c>
      <c r="AH85" s="115" t="s">
        <v>620</v>
      </c>
      <c r="AI85" s="117" t="s">
        <v>802</v>
      </c>
      <c r="AJ85" s="65" t="s">
        <v>812</v>
      </c>
      <c r="AK85" s="118">
        <v>0</v>
      </c>
      <c r="AL85" s="114" t="s">
        <v>558</v>
      </c>
      <c r="AM85" s="178" t="s">
        <v>813</v>
      </c>
    </row>
    <row r="86" spans="1:140" s="22" customFormat="1" ht="41.25" customHeight="1" x14ac:dyDescent="0.2">
      <c r="A86" s="14" t="s">
        <v>505</v>
      </c>
      <c r="B86" s="1" t="s">
        <v>46</v>
      </c>
      <c r="C86" s="1" t="s">
        <v>2</v>
      </c>
      <c r="D86" s="1">
        <v>2</v>
      </c>
      <c r="E86" s="186"/>
      <c r="F86" s="77" t="s">
        <v>514</v>
      </c>
      <c r="G86" s="77" t="s">
        <v>511</v>
      </c>
      <c r="H86" s="175" t="s">
        <v>513</v>
      </c>
      <c r="I86" s="6" t="s">
        <v>7</v>
      </c>
      <c r="J86" s="5" t="s">
        <v>348</v>
      </c>
      <c r="K86" s="5" t="s">
        <v>100</v>
      </c>
      <c r="L86" s="4">
        <v>43692</v>
      </c>
      <c r="M86" s="4">
        <v>43829</v>
      </c>
      <c r="N86" s="79" t="s">
        <v>576</v>
      </c>
      <c r="O86" s="83" t="s">
        <v>443</v>
      </c>
      <c r="P86" s="83" t="s">
        <v>443</v>
      </c>
      <c r="Q86" s="83" t="s">
        <v>443</v>
      </c>
      <c r="R86" s="83" t="s">
        <v>443</v>
      </c>
      <c r="S86" s="83" t="s">
        <v>443</v>
      </c>
      <c r="T86" s="4" t="s">
        <v>443</v>
      </c>
      <c r="U86" s="83" t="s">
        <v>443</v>
      </c>
      <c r="V86" s="83" t="s">
        <v>443</v>
      </c>
      <c r="W86" s="83" t="s">
        <v>443</v>
      </c>
      <c r="X86" s="83" t="s">
        <v>443</v>
      </c>
      <c r="Y86" s="4" t="s">
        <v>443</v>
      </c>
      <c r="Z86" s="4" t="s">
        <v>443</v>
      </c>
      <c r="AA86" s="2" t="s">
        <v>443</v>
      </c>
      <c r="AB86" s="4" t="s">
        <v>443</v>
      </c>
      <c r="AC86" s="4" t="s">
        <v>443</v>
      </c>
      <c r="AD86" s="117">
        <v>43476</v>
      </c>
      <c r="AE86" s="8" t="s">
        <v>443</v>
      </c>
      <c r="AF86" s="118">
        <v>0</v>
      </c>
      <c r="AG86" s="114" t="s">
        <v>558</v>
      </c>
      <c r="AH86" s="115" t="s">
        <v>620</v>
      </c>
      <c r="AI86" s="117" t="s">
        <v>802</v>
      </c>
      <c r="AJ86" s="65" t="s">
        <v>812</v>
      </c>
      <c r="AK86" s="118">
        <v>0</v>
      </c>
      <c r="AL86" s="114" t="s">
        <v>558</v>
      </c>
      <c r="AM86" s="178" t="s">
        <v>813</v>
      </c>
    </row>
    <row r="87" spans="1:140" s="22" customFormat="1" ht="56.25" customHeight="1" x14ac:dyDescent="0.2">
      <c r="A87" s="14" t="s">
        <v>505</v>
      </c>
      <c r="B87" s="1" t="s">
        <v>46</v>
      </c>
      <c r="C87" s="1" t="s">
        <v>2</v>
      </c>
      <c r="D87" s="1">
        <v>3</v>
      </c>
      <c r="E87" s="183" t="s">
        <v>585</v>
      </c>
      <c r="F87" s="77" t="s">
        <v>516</v>
      </c>
      <c r="G87" s="77" t="s">
        <v>526</v>
      </c>
      <c r="H87" s="75" t="s">
        <v>517</v>
      </c>
      <c r="I87" s="6" t="s">
        <v>7</v>
      </c>
      <c r="J87" s="5" t="s">
        <v>348</v>
      </c>
      <c r="K87" s="5" t="s">
        <v>518</v>
      </c>
      <c r="L87" s="4">
        <v>43435</v>
      </c>
      <c r="M87" s="4">
        <v>43646</v>
      </c>
      <c r="N87" s="79" t="s">
        <v>576</v>
      </c>
      <c r="O87" s="83" t="s">
        <v>443</v>
      </c>
      <c r="P87" s="83" t="s">
        <v>443</v>
      </c>
      <c r="Q87" s="83" t="s">
        <v>443</v>
      </c>
      <c r="R87" s="83" t="s">
        <v>443</v>
      </c>
      <c r="S87" s="83" t="s">
        <v>443</v>
      </c>
      <c r="T87" s="4" t="s">
        <v>443</v>
      </c>
      <c r="U87" s="83" t="s">
        <v>443</v>
      </c>
      <c r="V87" s="83" t="s">
        <v>443</v>
      </c>
      <c r="W87" s="83" t="s">
        <v>443</v>
      </c>
      <c r="X87" s="83" t="s">
        <v>443</v>
      </c>
      <c r="Y87" s="4" t="s">
        <v>443</v>
      </c>
      <c r="Z87" s="4" t="s">
        <v>443</v>
      </c>
      <c r="AA87" s="2" t="s">
        <v>443</v>
      </c>
      <c r="AB87" s="4" t="s">
        <v>443</v>
      </c>
      <c r="AC87" s="4" t="s">
        <v>443</v>
      </c>
      <c r="AD87" s="117">
        <v>43476</v>
      </c>
      <c r="AE87" s="8" t="s">
        <v>443</v>
      </c>
      <c r="AF87" s="118">
        <v>0</v>
      </c>
      <c r="AG87" s="114" t="s">
        <v>558</v>
      </c>
      <c r="AH87" s="115" t="s">
        <v>620</v>
      </c>
      <c r="AI87" s="117" t="s">
        <v>802</v>
      </c>
      <c r="AJ87" s="65" t="s">
        <v>812</v>
      </c>
      <c r="AK87" s="118">
        <v>0</v>
      </c>
      <c r="AL87" s="114" t="s">
        <v>558</v>
      </c>
      <c r="AM87" s="178" t="s">
        <v>813</v>
      </c>
    </row>
    <row r="88" spans="1:140" s="22" customFormat="1" ht="56.25" x14ac:dyDescent="0.2">
      <c r="A88" s="14" t="s">
        <v>505</v>
      </c>
      <c r="B88" s="1" t="s">
        <v>46</v>
      </c>
      <c r="C88" s="1" t="s">
        <v>2</v>
      </c>
      <c r="D88" s="1">
        <v>3</v>
      </c>
      <c r="E88" s="185"/>
      <c r="F88" s="77" t="s">
        <v>568</v>
      </c>
      <c r="G88" s="77" t="s">
        <v>527</v>
      </c>
      <c r="H88" s="90" t="s">
        <v>531</v>
      </c>
      <c r="I88" s="6" t="s">
        <v>1</v>
      </c>
      <c r="J88" s="5" t="s">
        <v>348</v>
      </c>
      <c r="K88" s="5" t="s">
        <v>518</v>
      </c>
      <c r="L88" s="4">
        <v>43435</v>
      </c>
      <c r="M88" s="4">
        <v>43829</v>
      </c>
      <c r="N88" s="79" t="s">
        <v>576</v>
      </c>
      <c r="O88" s="83" t="s">
        <v>443</v>
      </c>
      <c r="P88" s="83" t="s">
        <v>443</v>
      </c>
      <c r="Q88" s="83" t="s">
        <v>443</v>
      </c>
      <c r="R88" s="83" t="s">
        <v>443</v>
      </c>
      <c r="S88" s="83" t="s">
        <v>443</v>
      </c>
      <c r="T88" s="4" t="s">
        <v>443</v>
      </c>
      <c r="U88" s="83" t="s">
        <v>443</v>
      </c>
      <c r="V88" s="83" t="s">
        <v>443</v>
      </c>
      <c r="W88" s="83" t="s">
        <v>443</v>
      </c>
      <c r="X88" s="83" t="s">
        <v>443</v>
      </c>
      <c r="Y88" s="4" t="s">
        <v>443</v>
      </c>
      <c r="Z88" s="4" t="s">
        <v>443</v>
      </c>
      <c r="AA88" s="2" t="s">
        <v>443</v>
      </c>
      <c r="AB88" s="4" t="s">
        <v>443</v>
      </c>
      <c r="AC88" s="4" t="s">
        <v>443</v>
      </c>
      <c r="AD88" s="117">
        <v>43476</v>
      </c>
      <c r="AE88" s="8" t="s">
        <v>443</v>
      </c>
      <c r="AF88" s="118">
        <v>0</v>
      </c>
      <c r="AG88" s="114" t="s">
        <v>558</v>
      </c>
      <c r="AH88" s="115" t="s">
        <v>620</v>
      </c>
      <c r="AI88" s="117" t="s">
        <v>802</v>
      </c>
      <c r="AJ88" s="65" t="s">
        <v>812</v>
      </c>
      <c r="AK88" s="118">
        <v>0</v>
      </c>
      <c r="AL88" s="114" t="s">
        <v>558</v>
      </c>
      <c r="AM88" s="178" t="s">
        <v>813</v>
      </c>
    </row>
    <row r="89" spans="1:140" s="22" customFormat="1" ht="56.25" x14ac:dyDescent="0.2">
      <c r="A89" s="14" t="s">
        <v>505</v>
      </c>
      <c r="B89" s="1" t="s">
        <v>46</v>
      </c>
      <c r="C89" s="1" t="s">
        <v>2</v>
      </c>
      <c r="D89" s="1">
        <v>3</v>
      </c>
      <c r="E89" s="185"/>
      <c r="F89" s="77" t="s">
        <v>568</v>
      </c>
      <c r="G89" s="77" t="s">
        <v>528</v>
      </c>
      <c r="H89" s="90" t="s">
        <v>532</v>
      </c>
      <c r="I89" s="6" t="s">
        <v>1</v>
      </c>
      <c r="J89" s="5" t="s">
        <v>348</v>
      </c>
      <c r="K89" s="5" t="s">
        <v>518</v>
      </c>
      <c r="L89" s="4">
        <v>43435</v>
      </c>
      <c r="M89" s="4">
        <v>43829</v>
      </c>
      <c r="N89" s="79" t="s">
        <v>576</v>
      </c>
      <c r="O89" s="83" t="s">
        <v>443</v>
      </c>
      <c r="P89" s="83" t="s">
        <v>443</v>
      </c>
      <c r="Q89" s="83" t="s">
        <v>443</v>
      </c>
      <c r="R89" s="83" t="s">
        <v>443</v>
      </c>
      <c r="S89" s="83" t="s">
        <v>443</v>
      </c>
      <c r="T89" s="4" t="s">
        <v>443</v>
      </c>
      <c r="U89" s="83" t="s">
        <v>443</v>
      </c>
      <c r="V89" s="83" t="s">
        <v>443</v>
      </c>
      <c r="W89" s="83" t="s">
        <v>443</v>
      </c>
      <c r="X89" s="83" t="s">
        <v>443</v>
      </c>
      <c r="Y89" s="4" t="s">
        <v>443</v>
      </c>
      <c r="Z89" s="4" t="s">
        <v>443</v>
      </c>
      <c r="AA89" s="2" t="s">
        <v>443</v>
      </c>
      <c r="AB89" s="4" t="s">
        <v>443</v>
      </c>
      <c r="AC89" s="4" t="s">
        <v>443</v>
      </c>
      <c r="AD89" s="117">
        <v>43476</v>
      </c>
      <c r="AE89" s="8" t="s">
        <v>443</v>
      </c>
      <c r="AF89" s="118">
        <v>0</v>
      </c>
      <c r="AG89" s="114" t="s">
        <v>558</v>
      </c>
      <c r="AH89" s="115" t="s">
        <v>620</v>
      </c>
      <c r="AI89" s="117" t="s">
        <v>802</v>
      </c>
      <c r="AJ89" s="65" t="s">
        <v>812</v>
      </c>
      <c r="AK89" s="118">
        <v>0</v>
      </c>
      <c r="AL89" s="114" t="s">
        <v>558</v>
      </c>
      <c r="AM89" s="178" t="s">
        <v>813</v>
      </c>
    </row>
    <row r="90" spans="1:140" s="22" customFormat="1" ht="56.25" x14ac:dyDescent="0.2">
      <c r="A90" s="14" t="s">
        <v>505</v>
      </c>
      <c r="B90" s="1" t="s">
        <v>46</v>
      </c>
      <c r="C90" s="1" t="s">
        <v>2</v>
      </c>
      <c r="D90" s="1">
        <v>3</v>
      </c>
      <c r="E90" s="185"/>
      <c r="F90" s="77" t="s">
        <v>568</v>
      </c>
      <c r="G90" s="77" t="s">
        <v>529</v>
      </c>
      <c r="H90" s="90" t="s">
        <v>533</v>
      </c>
      <c r="I90" s="6" t="s">
        <v>1</v>
      </c>
      <c r="J90" s="5" t="s">
        <v>348</v>
      </c>
      <c r="K90" s="5" t="s">
        <v>518</v>
      </c>
      <c r="L90" s="4">
        <v>43435</v>
      </c>
      <c r="M90" s="4">
        <v>43829</v>
      </c>
      <c r="N90" s="79" t="s">
        <v>576</v>
      </c>
      <c r="O90" s="83" t="s">
        <v>443</v>
      </c>
      <c r="P90" s="83" t="s">
        <v>443</v>
      </c>
      <c r="Q90" s="83" t="s">
        <v>443</v>
      </c>
      <c r="R90" s="83" t="s">
        <v>443</v>
      </c>
      <c r="S90" s="83" t="s">
        <v>443</v>
      </c>
      <c r="T90" s="4" t="s">
        <v>443</v>
      </c>
      <c r="U90" s="83" t="s">
        <v>443</v>
      </c>
      <c r="V90" s="83" t="s">
        <v>443</v>
      </c>
      <c r="W90" s="83" t="s">
        <v>443</v>
      </c>
      <c r="X90" s="83" t="s">
        <v>443</v>
      </c>
      <c r="Y90" s="4" t="s">
        <v>443</v>
      </c>
      <c r="Z90" s="4" t="s">
        <v>443</v>
      </c>
      <c r="AA90" s="2" t="s">
        <v>443</v>
      </c>
      <c r="AB90" s="4" t="s">
        <v>443</v>
      </c>
      <c r="AC90" s="4" t="s">
        <v>443</v>
      </c>
      <c r="AD90" s="117">
        <v>43476</v>
      </c>
      <c r="AE90" s="8" t="s">
        <v>443</v>
      </c>
      <c r="AF90" s="118">
        <v>0</v>
      </c>
      <c r="AG90" s="114" t="s">
        <v>558</v>
      </c>
      <c r="AH90" s="115" t="s">
        <v>620</v>
      </c>
      <c r="AI90" s="117" t="s">
        <v>802</v>
      </c>
      <c r="AJ90" s="65" t="s">
        <v>812</v>
      </c>
      <c r="AK90" s="118">
        <v>0</v>
      </c>
      <c r="AL90" s="114" t="s">
        <v>558</v>
      </c>
      <c r="AM90" s="178" t="s">
        <v>813</v>
      </c>
    </row>
    <row r="91" spans="1:140" s="22" customFormat="1" ht="56.25" x14ac:dyDescent="0.2">
      <c r="A91" s="14" t="s">
        <v>505</v>
      </c>
      <c r="B91" s="1" t="s">
        <v>46</v>
      </c>
      <c r="C91" s="1" t="s">
        <v>2</v>
      </c>
      <c r="D91" s="1">
        <v>3</v>
      </c>
      <c r="E91" s="186"/>
      <c r="F91" s="77" t="s">
        <v>568</v>
      </c>
      <c r="G91" s="77" t="s">
        <v>530</v>
      </c>
      <c r="H91" s="75" t="s">
        <v>534</v>
      </c>
      <c r="I91" s="6" t="s">
        <v>1</v>
      </c>
      <c r="J91" s="5" t="s">
        <v>348</v>
      </c>
      <c r="K91" s="5" t="s">
        <v>518</v>
      </c>
      <c r="L91" s="4">
        <v>43435</v>
      </c>
      <c r="M91" s="4">
        <v>43829</v>
      </c>
      <c r="N91" s="79" t="s">
        <v>576</v>
      </c>
      <c r="O91" s="83" t="s">
        <v>443</v>
      </c>
      <c r="P91" s="83" t="s">
        <v>443</v>
      </c>
      <c r="Q91" s="83" t="s">
        <v>443</v>
      </c>
      <c r="R91" s="83" t="s">
        <v>443</v>
      </c>
      <c r="S91" s="83" t="s">
        <v>443</v>
      </c>
      <c r="T91" s="4" t="s">
        <v>443</v>
      </c>
      <c r="U91" s="83" t="s">
        <v>443</v>
      </c>
      <c r="V91" s="83" t="s">
        <v>443</v>
      </c>
      <c r="W91" s="83" t="s">
        <v>443</v>
      </c>
      <c r="X91" s="83" t="s">
        <v>443</v>
      </c>
      <c r="Y91" s="4" t="s">
        <v>443</v>
      </c>
      <c r="Z91" s="4" t="s">
        <v>443</v>
      </c>
      <c r="AA91" s="2" t="s">
        <v>443</v>
      </c>
      <c r="AB91" s="4" t="s">
        <v>443</v>
      </c>
      <c r="AC91" s="4" t="s">
        <v>443</v>
      </c>
      <c r="AD91" s="117">
        <v>43476</v>
      </c>
      <c r="AE91" s="8" t="s">
        <v>443</v>
      </c>
      <c r="AF91" s="118">
        <v>0</v>
      </c>
      <c r="AG91" s="114" t="s">
        <v>558</v>
      </c>
      <c r="AH91" s="115" t="s">
        <v>620</v>
      </c>
      <c r="AI91" s="117" t="s">
        <v>802</v>
      </c>
      <c r="AJ91" s="65" t="s">
        <v>812</v>
      </c>
      <c r="AK91" s="118">
        <v>0</v>
      </c>
      <c r="AL91" s="114" t="s">
        <v>558</v>
      </c>
      <c r="AM91" s="178" t="s">
        <v>813</v>
      </c>
    </row>
    <row r="92" spans="1:140" s="22" customFormat="1" ht="235.5" customHeight="1" x14ac:dyDescent="0.2">
      <c r="A92" s="14" t="s">
        <v>505</v>
      </c>
      <c r="B92" s="1" t="s">
        <v>46</v>
      </c>
      <c r="C92" s="1" t="s">
        <v>2</v>
      </c>
      <c r="D92" s="1">
        <v>4</v>
      </c>
      <c r="E92" s="92" t="s">
        <v>586</v>
      </c>
      <c r="F92" s="77" t="s">
        <v>523</v>
      </c>
      <c r="G92" s="77" t="s">
        <v>524</v>
      </c>
      <c r="H92" s="90" t="s">
        <v>525</v>
      </c>
      <c r="I92" s="6" t="s">
        <v>7</v>
      </c>
      <c r="J92" s="5" t="s">
        <v>538</v>
      </c>
      <c r="K92" s="5" t="s">
        <v>522</v>
      </c>
      <c r="L92" s="4">
        <v>43405</v>
      </c>
      <c r="M92" s="4">
        <v>43419</v>
      </c>
      <c r="N92" s="79" t="s">
        <v>577</v>
      </c>
      <c r="O92" s="83" t="s">
        <v>443</v>
      </c>
      <c r="P92" s="83" t="s">
        <v>443</v>
      </c>
      <c r="Q92" s="83" t="s">
        <v>443</v>
      </c>
      <c r="R92" s="83" t="s">
        <v>443</v>
      </c>
      <c r="S92" s="83" t="s">
        <v>443</v>
      </c>
      <c r="T92" s="4" t="s">
        <v>443</v>
      </c>
      <c r="U92" s="83" t="s">
        <v>443</v>
      </c>
      <c r="V92" s="83" t="s">
        <v>443</v>
      </c>
      <c r="W92" s="83" t="s">
        <v>443</v>
      </c>
      <c r="X92" s="83" t="s">
        <v>443</v>
      </c>
      <c r="Y92" s="4" t="s">
        <v>443</v>
      </c>
      <c r="Z92" s="4" t="s">
        <v>443</v>
      </c>
      <c r="AA92" s="2" t="s">
        <v>443</v>
      </c>
      <c r="AB92" s="4" t="s">
        <v>443</v>
      </c>
      <c r="AC92" s="4" t="s">
        <v>443</v>
      </c>
      <c r="AD92" s="117">
        <v>43476</v>
      </c>
      <c r="AE92" s="8" t="s">
        <v>443</v>
      </c>
      <c r="AF92" s="118">
        <v>0.2</v>
      </c>
      <c r="AG92" s="114" t="s">
        <v>558</v>
      </c>
      <c r="AH92" s="115" t="s">
        <v>619</v>
      </c>
      <c r="AI92" s="117" t="s">
        <v>802</v>
      </c>
      <c r="AJ92" s="176" t="s">
        <v>814</v>
      </c>
      <c r="AK92" s="118">
        <v>0.9</v>
      </c>
      <c r="AL92" s="114" t="s">
        <v>558</v>
      </c>
      <c r="AM92" s="178" t="s">
        <v>815</v>
      </c>
    </row>
    <row r="93" spans="1:140" s="22" customFormat="1" ht="75" customHeight="1" x14ac:dyDescent="0.2">
      <c r="A93" s="14" t="s">
        <v>505</v>
      </c>
      <c r="B93" s="1" t="s">
        <v>46</v>
      </c>
      <c r="C93" s="1" t="s">
        <v>2</v>
      </c>
      <c r="D93" s="1">
        <v>5</v>
      </c>
      <c r="E93" s="181" t="s">
        <v>587</v>
      </c>
      <c r="F93" s="77" t="s">
        <v>520</v>
      </c>
      <c r="G93" s="77" t="s">
        <v>519</v>
      </c>
      <c r="H93" s="90" t="s">
        <v>521</v>
      </c>
      <c r="I93" s="6" t="s">
        <v>7</v>
      </c>
      <c r="J93" s="5" t="s">
        <v>539</v>
      </c>
      <c r="K93" s="11" t="s">
        <v>163</v>
      </c>
      <c r="L93" s="4">
        <v>43405</v>
      </c>
      <c r="M93" s="4">
        <v>43585</v>
      </c>
      <c r="N93" s="79" t="s">
        <v>576</v>
      </c>
      <c r="O93" s="83" t="s">
        <v>443</v>
      </c>
      <c r="P93" s="83" t="s">
        <v>443</v>
      </c>
      <c r="Q93" s="83" t="s">
        <v>443</v>
      </c>
      <c r="R93" s="83" t="s">
        <v>443</v>
      </c>
      <c r="S93" s="83" t="s">
        <v>443</v>
      </c>
      <c r="T93" s="4" t="s">
        <v>443</v>
      </c>
      <c r="U93" s="83" t="s">
        <v>443</v>
      </c>
      <c r="V93" s="83" t="s">
        <v>443</v>
      </c>
      <c r="W93" s="83" t="s">
        <v>443</v>
      </c>
      <c r="X93" s="83" t="s">
        <v>443</v>
      </c>
      <c r="Y93" s="4" t="s">
        <v>443</v>
      </c>
      <c r="Z93" s="4" t="s">
        <v>443</v>
      </c>
      <c r="AA93" s="2" t="s">
        <v>443</v>
      </c>
      <c r="AB93" s="4" t="s">
        <v>443</v>
      </c>
      <c r="AC93" s="4" t="s">
        <v>443</v>
      </c>
      <c r="AD93" s="117">
        <v>43476</v>
      </c>
      <c r="AE93" s="120"/>
      <c r="AF93" s="118">
        <v>0</v>
      </c>
      <c r="AG93" s="114" t="s">
        <v>558</v>
      </c>
      <c r="AH93" s="115" t="s">
        <v>620</v>
      </c>
      <c r="AI93" s="117" t="s">
        <v>802</v>
      </c>
      <c r="AJ93" s="65" t="s">
        <v>812</v>
      </c>
      <c r="AK93" s="118">
        <v>0</v>
      </c>
      <c r="AL93" s="114" t="s">
        <v>558</v>
      </c>
      <c r="AM93" s="178" t="s">
        <v>813</v>
      </c>
    </row>
    <row r="94" spans="1:140" s="22" customFormat="1" ht="194.25" customHeight="1" x14ac:dyDescent="0.2">
      <c r="A94" s="14" t="s">
        <v>471</v>
      </c>
      <c r="B94" s="1" t="s">
        <v>472</v>
      </c>
      <c r="C94" s="1" t="s">
        <v>2</v>
      </c>
      <c r="D94" s="1">
        <v>1</v>
      </c>
      <c r="E94" s="97" t="s">
        <v>473</v>
      </c>
      <c r="F94" s="77" t="s">
        <v>474</v>
      </c>
      <c r="G94" s="76" t="s">
        <v>475</v>
      </c>
      <c r="H94" s="75" t="s">
        <v>476</v>
      </c>
      <c r="I94" s="6" t="s">
        <v>7</v>
      </c>
      <c r="J94" s="5" t="s">
        <v>477</v>
      </c>
      <c r="K94" s="5" t="s">
        <v>100</v>
      </c>
      <c r="L94" s="4">
        <v>43424</v>
      </c>
      <c r="M94" s="4">
        <v>43646</v>
      </c>
      <c r="N94" s="79" t="s">
        <v>576</v>
      </c>
      <c r="O94" s="83" t="s">
        <v>443</v>
      </c>
      <c r="P94" s="83" t="s">
        <v>443</v>
      </c>
      <c r="Q94" s="83" t="s">
        <v>443</v>
      </c>
      <c r="R94" s="83" t="s">
        <v>443</v>
      </c>
      <c r="S94" s="83" t="s">
        <v>443</v>
      </c>
      <c r="T94" s="4" t="s">
        <v>443</v>
      </c>
      <c r="U94" s="83" t="s">
        <v>443</v>
      </c>
      <c r="V94" s="83" t="s">
        <v>443</v>
      </c>
      <c r="W94" s="83" t="s">
        <v>443</v>
      </c>
      <c r="X94" s="83" t="s">
        <v>443</v>
      </c>
      <c r="Y94" s="4" t="s">
        <v>443</v>
      </c>
      <c r="Z94" s="4" t="s">
        <v>443</v>
      </c>
      <c r="AA94" s="2" t="s">
        <v>443</v>
      </c>
      <c r="AB94" s="4" t="s">
        <v>443</v>
      </c>
      <c r="AC94" s="4" t="s">
        <v>443</v>
      </c>
      <c r="AD94" s="117">
        <v>43479</v>
      </c>
      <c r="AE94" s="120" t="s">
        <v>589</v>
      </c>
      <c r="AF94" s="118">
        <v>0</v>
      </c>
      <c r="AG94" s="114" t="s">
        <v>468</v>
      </c>
      <c r="AH94" s="54" t="s">
        <v>47</v>
      </c>
      <c r="AI94" s="117">
        <v>43558</v>
      </c>
      <c r="AJ94" s="135" t="s">
        <v>714</v>
      </c>
      <c r="AK94" s="118">
        <v>0</v>
      </c>
      <c r="AL94" s="16" t="s">
        <v>468</v>
      </c>
      <c r="AM94" s="115" t="s">
        <v>47</v>
      </c>
    </row>
    <row r="95" spans="1:140" s="22" customFormat="1" ht="67.5" x14ac:dyDescent="0.2">
      <c r="A95" s="14" t="s">
        <v>471</v>
      </c>
      <c r="B95" s="1" t="s">
        <v>472</v>
      </c>
      <c r="C95" s="1" t="s">
        <v>2</v>
      </c>
      <c r="D95" s="1">
        <v>3</v>
      </c>
      <c r="E95" s="183" t="s">
        <v>552</v>
      </c>
      <c r="F95" s="77" t="s">
        <v>478</v>
      </c>
      <c r="G95" s="77" t="s">
        <v>479</v>
      </c>
      <c r="H95" s="77" t="s">
        <v>480</v>
      </c>
      <c r="I95" s="6" t="s">
        <v>7</v>
      </c>
      <c r="J95" s="5" t="s">
        <v>477</v>
      </c>
      <c r="K95" s="5" t="s">
        <v>100</v>
      </c>
      <c r="L95" s="4">
        <v>43432</v>
      </c>
      <c r="M95" s="4">
        <v>43646</v>
      </c>
      <c r="N95" s="79" t="s">
        <v>576</v>
      </c>
      <c r="O95" s="83" t="s">
        <v>443</v>
      </c>
      <c r="P95" s="83" t="s">
        <v>443</v>
      </c>
      <c r="Q95" s="83" t="s">
        <v>443</v>
      </c>
      <c r="R95" s="83" t="s">
        <v>443</v>
      </c>
      <c r="S95" s="83" t="s">
        <v>443</v>
      </c>
      <c r="T95" s="4" t="s">
        <v>443</v>
      </c>
      <c r="U95" s="83" t="s">
        <v>443</v>
      </c>
      <c r="V95" s="83" t="s">
        <v>443</v>
      </c>
      <c r="W95" s="83" t="s">
        <v>443</v>
      </c>
      <c r="X95" s="83" t="s">
        <v>443</v>
      </c>
      <c r="Y95" s="4" t="s">
        <v>443</v>
      </c>
      <c r="Z95" s="4" t="s">
        <v>443</v>
      </c>
      <c r="AA95" s="2" t="s">
        <v>443</v>
      </c>
      <c r="AB95" s="4" t="s">
        <v>443</v>
      </c>
      <c r="AC95" s="4" t="s">
        <v>443</v>
      </c>
      <c r="AD95" s="117">
        <v>43479</v>
      </c>
      <c r="AE95" s="120" t="s">
        <v>590</v>
      </c>
      <c r="AF95" s="118">
        <v>0.5</v>
      </c>
      <c r="AG95" s="114" t="s">
        <v>468</v>
      </c>
      <c r="AH95" s="54" t="s">
        <v>47</v>
      </c>
      <c r="AI95" s="117">
        <v>43558</v>
      </c>
      <c r="AJ95" s="135" t="s">
        <v>715</v>
      </c>
      <c r="AK95" s="118">
        <v>0.5</v>
      </c>
      <c r="AL95" s="16" t="s">
        <v>468</v>
      </c>
      <c r="AM95" s="115" t="s">
        <v>47</v>
      </c>
    </row>
    <row r="96" spans="1:140" s="22" customFormat="1" ht="67.5" x14ac:dyDescent="0.2">
      <c r="A96" s="14" t="s">
        <v>471</v>
      </c>
      <c r="B96" s="1" t="s">
        <v>472</v>
      </c>
      <c r="C96" s="1" t="s">
        <v>2</v>
      </c>
      <c r="D96" s="1">
        <v>3</v>
      </c>
      <c r="E96" s="185"/>
      <c r="F96" s="77" t="s">
        <v>481</v>
      </c>
      <c r="G96" s="77" t="s">
        <v>482</v>
      </c>
      <c r="H96" s="77" t="s">
        <v>480</v>
      </c>
      <c r="I96" s="6" t="s">
        <v>7</v>
      </c>
      <c r="J96" s="5" t="s">
        <v>477</v>
      </c>
      <c r="K96" s="5" t="s">
        <v>100</v>
      </c>
      <c r="L96" s="4">
        <v>43432</v>
      </c>
      <c r="M96" s="4">
        <v>43646</v>
      </c>
      <c r="N96" s="79" t="s">
        <v>576</v>
      </c>
      <c r="O96" s="83" t="s">
        <v>443</v>
      </c>
      <c r="P96" s="83" t="s">
        <v>443</v>
      </c>
      <c r="Q96" s="83" t="s">
        <v>443</v>
      </c>
      <c r="R96" s="83" t="s">
        <v>443</v>
      </c>
      <c r="S96" s="83" t="s">
        <v>443</v>
      </c>
      <c r="T96" s="4" t="s">
        <v>443</v>
      </c>
      <c r="U96" s="83" t="s">
        <v>443</v>
      </c>
      <c r="V96" s="83" t="s">
        <v>443</v>
      </c>
      <c r="W96" s="83" t="s">
        <v>443</v>
      </c>
      <c r="X96" s="83" t="s">
        <v>443</v>
      </c>
      <c r="Y96" s="4" t="s">
        <v>443</v>
      </c>
      <c r="Z96" s="4" t="s">
        <v>443</v>
      </c>
      <c r="AA96" s="2" t="s">
        <v>443</v>
      </c>
      <c r="AB96" s="4" t="s">
        <v>443</v>
      </c>
      <c r="AC96" s="4" t="s">
        <v>443</v>
      </c>
      <c r="AD96" s="117">
        <v>43479</v>
      </c>
      <c r="AE96" s="120" t="s">
        <v>590</v>
      </c>
      <c r="AF96" s="118">
        <v>0.5</v>
      </c>
      <c r="AG96" s="114" t="s">
        <v>468</v>
      </c>
      <c r="AH96" s="54" t="s">
        <v>47</v>
      </c>
      <c r="AI96" s="117">
        <v>43558</v>
      </c>
      <c r="AJ96" s="135" t="s">
        <v>715</v>
      </c>
      <c r="AK96" s="118">
        <v>0.5</v>
      </c>
      <c r="AL96" s="16" t="s">
        <v>468</v>
      </c>
      <c r="AM96" s="115" t="s">
        <v>47</v>
      </c>
    </row>
    <row r="97" spans="1:39" s="22" customFormat="1" ht="67.5" x14ac:dyDescent="0.2">
      <c r="A97" s="14" t="s">
        <v>471</v>
      </c>
      <c r="B97" s="1" t="s">
        <v>472</v>
      </c>
      <c r="C97" s="1" t="s">
        <v>2</v>
      </c>
      <c r="D97" s="1">
        <v>3</v>
      </c>
      <c r="E97" s="185"/>
      <c r="F97" s="77" t="s">
        <v>483</v>
      </c>
      <c r="G97" s="77" t="s">
        <v>482</v>
      </c>
      <c r="H97" s="77" t="s">
        <v>480</v>
      </c>
      <c r="I97" s="6" t="s">
        <v>7</v>
      </c>
      <c r="J97" s="5" t="s">
        <v>477</v>
      </c>
      <c r="K97" s="5" t="s">
        <v>100</v>
      </c>
      <c r="L97" s="4">
        <v>43432</v>
      </c>
      <c r="M97" s="4">
        <v>43646</v>
      </c>
      <c r="N97" s="79" t="s">
        <v>576</v>
      </c>
      <c r="O97" s="83" t="s">
        <v>443</v>
      </c>
      <c r="P97" s="83" t="s">
        <v>443</v>
      </c>
      <c r="Q97" s="83" t="s">
        <v>443</v>
      </c>
      <c r="R97" s="83" t="s">
        <v>443</v>
      </c>
      <c r="S97" s="83" t="s">
        <v>443</v>
      </c>
      <c r="T97" s="4" t="s">
        <v>443</v>
      </c>
      <c r="U97" s="83" t="s">
        <v>443</v>
      </c>
      <c r="V97" s="83" t="s">
        <v>443</v>
      </c>
      <c r="W97" s="83" t="s">
        <v>443</v>
      </c>
      <c r="X97" s="83" t="s">
        <v>443</v>
      </c>
      <c r="Y97" s="4" t="s">
        <v>443</v>
      </c>
      <c r="Z97" s="4" t="s">
        <v>443</v>
      </c>
      <c r="AA97" s="2" t="s">
        <v>443</v>
      </c>
      <c r="AB97" s="4" t="s">
        <v>443</v>
      </c>
      <c r="AC97" s="4" t="s">
        <v>443</v>
      </c>
      <c r="AD97" s="117">
        <v>43479</v>
      </c>
      <c r="AE97" s="120" t="s">
        <v>590</v>
      </c>
      <c r="AF97" s="118">
        <v>0.5</v>
      </c>
      <c r="AG97" s="114" t="s">
        <v>468</v>
      </c>
      <c r="AH97" s="54" t="s">
        <v>47</v>
      </c>
      <c r="AI97" s="117">
        <v>43558</v>
      </c>
      <c r="AJ97" s="135" t="s">
        <v>715</v>
      </c>
      <c r="AK97" s="118">
        <v>0.5</v>
      </c>
      <c r="AL97" s="16" t="s">
        <v>468</v>
      </c>
      <c r="AM97" s="115" t="s">
        <v>47</v>
      </c>
    </row>
    <row r="98" spans="1:39" s="22" customFormat="1" ht="67.5" x14ac:dyDescent="0.2">
      <c r="A98" s="14" t="s">
        <v>471</v>
      </c>
      <c r="B98" s="1" t="s">
        <v>472</v>
      </c>
      <c r="C98" s="1" t="s">
        <v>2</v>
      </c>
      <c r="D98" s="1">
        <v>3</v>
      </c>
      <c r="E98" s="186"/>
      <c r="F98" s="77" t="s">
        <v>484</v>
      </c>
      <c r="G98" s="77" t="s">
        <v>482</v>
      </c>
      <c r="H98" s="77" t="s">
        <v>480</v>
      </c>
      <c r="I98" s="6" t="s">
        <v>7</v>
      </c>
      <c r="J98" s="5" t="s">
        <v>477</v>
      </c>
      <c r="K98" s="5" t="s">
        <v>100</v>
      </c>
      <c r="L98" s="4">
        <v>43432</v>
      </c>
      <c r="M98" s="4">
        <v>43646</v>
      </c>
      <c r="N98" s="79" t="s">
        <v>576</v>
      </c>
      <c r="O98" s="83" t="s">
        <v>443</v>
      </c>
      <c r="P98" s="83" t="s">
        <v>443</v>
      </c>
      <c r="Q98" s="83" t="s">
        <v>443</v>
      </c>
      <c r="R98" s="83" t="s">
        <v>443</v>
      </c>
      <c r="S98" s="83" t="s">
        <v>443</v>
      </c>
      <c r="T98" s="4" t="s">
        <v>443</v>
      </c>
      <c r="U98" s="83" t="s">
        <v>443</v>
      </c>
      <c r="V98" s="83" t="s">
        <v>443</v>
      </c>
      <c r="W98" s="83" t="s">
        <v>443</v>
      </c>
      <c r="X98" s="83" t="s">
        <v>443</v>
      </c>
      <c r="Y98" s="4" t="s">
        <v>443</v>
      </c>
      <c r="Z98" s="4" t="s">
        <v>443</v>
      </c>
      <c r="AA98" s="2" t="s">
        <v>443</v>
      </c>
      <c r="AB98" s="4" t="s">
        <v>443</v>
      </c>
      <c r="AC98" s="4" t="s">
        <v>443</v>
      </c>
      <c r="AD98" s="117">
        <v>43479</v>
      </c>
      <c r="AE98" s="120" t="s">
        <v>590</v>
      </c>
      <c r="AF98" s="118">
        <v>0.5</v>
      </c>
      <c r="AG98" s="114" t="s">
        <v>468</v>
      </c>
      <c r="AH98" s="54" t="s">
        <v>47</v>
      </c>
      <c r="AI98" s="117">
        <v>43558</v>
      </c>
      <c r="AJ98" s="135" t="s">
        <v>715</v>
      </c>
      <c r="AK98" s="118">
        <v>0.5</v>
      </c>
      <c r="AL98" s="16" t="s">
        <v>468</v>
      </c>
      <c r="AM98" s="115" t="s">
        <v>47</v>
      </c>
    </row>
    <row r="99" spans="1:39" s="22" customFormat="1" ht="207.75" customHeight="1" x14ac:dyDescent="0.2">
      <c r="A99" s="14" t="s">
        <v>570</v>
      </c>
      <c r="B99" s="1" t="s">
        <v>60</v>
      </c>
      <c r="C99" s="1" t="s">
        <v>2</v>
      </c>
      <c r="D99" s="1">
        <v>3</v>
      </c>
      <c r="E99" s="106" t="s">
        <v>571</v>
      </c>
      <c r="F99" s="77" t="s">
        <v>572</v>
      </c>
      <c r="G99" s="77" t="s">
        <v>573</v>
      </c>
      <c r="H99" s="77" t="s">
        <v>574</v>
      </c>
      <c r="I99" s="6" t="s">
        <v>7</v>
      </c>
      <c r="J99" s="5" t="s">
        <v>575</v>
      </c>
      <c r="K99" s="5" t="s">
        <v>6</v>
      </c>
      <c r="L99" s="4">
        <v>43466</v>
      </c>
      <c r="M99" s="4">
        <v>43830</v>
      </c>
      <c r="N99" s="79" t="s">
        <v>576</v>
      </c>
      <c r="O99" s="83" t="s">
        <v>443</v>
      </c>
      <c r="P99" s="83" t="s">
        <v>443</v>
      </c>
      <c r="Q99" s="83" t="s">
        <v>443</v>
      </c>
      <c r="R99" s="83" t="s">
        <v>443</v>
      </c>
      <c r="S99" s="83" t="s">
        <v>443</v>
      </c>
      <c r="T99" s="4" t="s">
        <v>443</v>
      </c>
      <c r="U99" s="83" t="s">
        <v>443</v>
      </c>
      <c r="V99" s="83" t="s">
        <v>443</v>
      </c>
      <c r="W99" s="83" t="s">
        <v>443</v>
      </c>
      <c r="X99" s="83" t="s">
        <v>443</v>
      </c>
      <c r="Y99" s="4" t="s">
        <v>443</v>
      </c>
      <c r="Z99" s="4" t="s">
        <v>443</v>
      </c>
      <c r="AA99" s="2" t="s">
        <v>443</v>
      </c>
      <c r="AB99" s="4" t="s">
        <v>443</v>
      </c>
      <c r="AC99" s="4" t="s">
        <v>443</v>
      </c>
      <c r="AD99" s="117">
        <v>43481</v>
      </c>
      <c r="AE99" s="8" t="s">
        <v>47</v>
      </c>
      <c r="AF99" s="118">
        <v>0</v>
      </c>
      <c r="AG99" s="16" t="s">
        <v>59</v>
      </c>
      <c r="AH99" s="115" t="s">
        <v>594</v>
      </c>
      <c r="AI99" s="117">
        <v>43559</v>
      </c>
      <c r="AJ99" s="135" t="s">
        <v>731</v>
      </c>
      <c r="AK99" s="118">
        <v>0</v>
      </c>
      <c r="AL99" s="16" t="s">
        <v>468</v>
      </c>
      <c r="AM99" s="115" t="s">
        <v>47</v>
      </c>
    </row>
    <row r="100" spans="1:39" s="22" customFormat="1" ht="201" customHeight="1" x14ac:dyDescent="0.2">
      <c r="A100" s="14" t="s">
        <v>684</v>
      </c>
      <c r="B100" s="1" t="s">
        <v>160</v>
      </c>
      <c r="C100" s="1" t="s">
        <v>2</v>
      </c>
      <c r="D100" s="1">
        <v>1</v>
      </c>
      <c r="E100" s="129" t="s">
        <v>711</v>
      </c>
      <c r="F100" s="77" t="s">
        <v>685</v>
      </c>
      <c r="G100" s="77" t="s">
        <v>686</v>
      </c>
      <c r="H100" s="77" t="s">
        <v>687</v>
      </c>
      <c r="I100" s="6" t="s">
        <v>7</v>
      </c>
      <c r="J100" s="5" t="s">
        <v>688</v>
      </c>
      <c r="K100" s="5" t="s">
        <v>689</v>
      </c>
      <c r="L100" s="4">
        <v>43454</v>
      </c>
      <c r="M100" s="4">
        <v>43524</v>
      </c>
      <c r="N100" s="78" t="s">
        <v>577</v>
      </c>
      <c r="O100" s="83" t="s">
        <v>443</v>
      </c>
      <c r="P100" s="83" t="s">
        <v>443</v>
      </c>
      <c r="Q100" s="83" t="s">
        <v>443</v>
      </c>
      <c r="R100" s="83" t="s">
        <v>443</v>
      </c>
      <c r="S100" s="83" t="s">
        <v>443</v>
      </c>
      <c r="T100" s="4" t="s">
        <v>443</v>
      </c>
      <c r="U100" s="83" t="s">
        <v>443</v>
      </c>
      <c r="V100" s="83" t="s">
        <v>443</v>
      </c>
      <c r="W100" s="83" t="s">
        <v>443</v>
      </c>
      <c r="X100" s="83" t="s">
        <v>443</v>
      </c>
      <c r="Y100" s="4" t="s">
        <v>443</v>
      </c>
      <c r="Z100" s="4" t="s">
        <v>443</v>
      </c>
      <c r="AA100" s="2" t="s">
        <v>443</v>
      </c>
      <c r="AB100" s="4" t="s">
        <v>443</v>
      </c>
      <c r="AC100" s="4" t="s">
        <v>443</v>
      </c>
      <c r="AD100" s="83" t="s">
        <v>443</v>
      </c>
      <c r="AE100" s="83" t="s">
        <v>443</v>
      </c>
      <c r="AF100" s="83" t="s">
        <v>443</v>
      </c>
      <c r="AG100" s="83" t="s">
        <v>443</v>
      </c>
      <c r="AH100" s="83" t="s">
        <v>443</v>
      </c>
      <c r="AI100" s="83">
        <v>43563</v>
      </c>
      <c r="AJ100" s="6" t="s">
        <v>796</v>
      </c>
      <c r="AK100" s="170">
        <v>0</v>
      </c>
      <c r="AL100" s="6" t="s">
        <v>559</v>
      </c>
      <c r="AM100" s="18" t="s">
        <v>797</v>
      </c>
    </row>
    <row r="101" spans="1:39" s="22" customFormat="1" ht="153" customHeight="1" x14ac:dyDescent="0.2">
      <c r="A101" s="14" t="s">
        <v>684</v>
      </c>
      <c r="B101" s="1" t="s">
        <v>160</v>
      </c>
      <c r="C101" s="1" t="s">
        <v>106</v>
      </c>
      <c r="D101" s="1">
        <v>4</v>
      </c>
      <c r="E101" s="106" t="s">
        <v>707</v>
      </c>
      <c r="F101" s="77" t="s">
        <v>690</v>
      </c>
      <c r="G101" s="77" t="s">
        <v>691</v>
      </c>
      <c r="H101" s="77" t="s">
        <v>692</v>
      </c>
      <c r="I101" s="6" t="s">
        <v>7</v>
      </c>
      <c r="J101" s="5" t="s">
        <v>693</v>
      </c>
      <c r="K101" s="5" t="s">
        <v>694</v>
      </c>
      <c r="L101" s="4">
        <v>43454</v>
      </c>
      <c r="M101" s="4">
        <v>43830</v>
      </c>
      <c r="N101" s="78" t="s">
        <v>576</v>
      </c>
      <c r="O101" s="83" t="s">
        <v>443</v>
      </c>
      <c r="P101" s="83" t="s">
        <v>443</v>
      </c>
      <c r="Q101" s="83" t="s">
        <v>443</v>
      </c>
      <c r="R101" s="83" t="s">
        <v>443</v>
      </c>
      <c r="S101" s="83" t="s">
        <v>443</v>
      </c>
      <c r="T101" s="4" t="s">
        <v>443</v>
      </c>
      <c r="U101" s="83" t="s">
        <v>443</v>
      </c>
      <c r="V101" s="83" t="s">
        <v>443</v>
      </c>
      <c r="W101" s="83" t="s">
        <v>443</v>
      </c>
      <c r="X101" s="83" t="s">
        <v>443</v>
      </c>
      <c r="Y101" s="4" t="s">
        <v>443</v>
      </c>
      <c r="Z101" s="4" t="s">
        <v>443</v>
      </c>
      <c r="AA101" s="2" t="s">
        <v>443</v>
      </c>
      <c r="AB101" s="4" t="s">
        <v>443</v>
      </c>
      <c r="AC101" s="4" t="s">
        <v>443</v>
      </c>
      <c r="AD101" s="83" t="s">
        <v>443</v>
      </c>
      <c r="AE101" s="83" t="s">
        <v>443</v>
      </c>
      <c r="AF101" s="83" t="s">
        <v>443</v>
      </c>
      <c r="AG101" s="83" t="s">
        <v>443</v>
      </c>
      <c r="AH101" s="83" t="s">
        <v>443</v>
      </c>
      <c r="AI101" s="83">
        <v>43563</v>
      </c>
      <c r="AJ101" s="6" t="s">
        <v>798</v>
      </c>
      <c r="AK101" s="170">
        <v>0</v>
      </c>
      <c r="AL101" s="6" t="s">
        <v>559</v>
      </c>
      <c r="AM101" s="18" t="s">
        <v>799</v>
      </c>
    </row>
    <row r="102" spans="1:39" s="22" customFormat="1" ht="138" customHeight="1" x14ac:dyDescent="0.2">
      <c r="A102" s="14" t="s">
        <v>684</v>
      </c>
      <c r="B102" s="1" t="s">
        <v>160</v>
      </c>
      <c r="C102" s="1" t="s">
        <v>695</v>
      </c>
      <c r="D102" s="1">
        <v>5</v>
      </c>
      <c r="E102" s="181" t="s">
        <v>708</v>
      </c>
      <c r="F102" s="77" t="s">
        <v>696</v>
      </c>
      <c r="G102" s="77" t="s">
        <v>697</v>
      </c>
      <c r="H102" s="77" t="s">
        <v>698</v>
      </c>
      <c r="I102" s="6" t="s">
        <v>7</v>
      </c>
      <c r="J102" s="5" t="s">
        <v>699</v>
      </c>
      <c r="K102" s="5"/>
      <c r="L102" s="4">
        <v>43453</v>
      </c>
      <c r="M102" s="4">
        <v>43630</v>
      </c>
      <c r="N102" s="78" t="s">
        <v>576</v>
      </c>
      <c r="O102" s="83" t="s">
        <v>443</v>
      </c>
      <c r="P102" s="83" t="s">
        <v>443</v>
      </c>
      <c r="Q102" s="83" t="s">
        <v>443</v>
      </c>
      <c r="R102" s="83" t="s">
        <v>443</v>
      </c>
      <c r="S102" s="83" t="s">
        <v>443</v>
      </c>
      <c r="T102" s="4" t="s">
        <v>443</v>
      </c>
      <c r="U102" s="83" t="s">
        <v>443</v>
      </c>
      <c r="V102" s="83" t="s">
        <v>443</v>
      </c>
      <c r="W102" s="83" t="s">
        <v>443</v>
      </c>
      <c r="X102" s="83" t="s">
        <v>443</v>
      </c>
      <c r="Y102" s="4" t="s">
        <v>443</v>
      </c>
      <c r="Z102" s="4" t="s">
        <v>443</v>
      </c>
      <c r="AA102" s="2" t="s">
        <v>443</v>
      </c>
      <c r="AB102" s="4" t="s">
        <v>443</v>
      </c>
      <c r="AC102" s="4" t="s">
        <v>443</v>
      </c>
      <c r="AD102" s="83" t="s">
        <v>443</v>
      </c>
      <c r="AE102" s="83" t="s">
        <v>443</v>
      </c>
      <c r="AF102" s="83" t="s">
        <v>443</v>
      </c>
      <c r="AG102" s="83" t="s">
        <v>443</v>
      </c>
      <c r="AH102" s="83" t="s">
        <v>443</v>
      </c>
      <c r="AI102" s="83">
        <v>43563</v>
      </c>
      <c r="AJ102" s="6" t="s">
        <v>777</v>
      </c>
      <c r="AK102" s="170">
        <v>0</v>
      </c>
      <c r="AL102" s="6" t="s">
        <v>559</v>
      </c>
      <c r="AM102" s="18" t="s">
        <v>800</v>
      </c>
    </row>
    <row r="103" spans="1:39" s="22" customFormat="1" ht="177" customHeight="1" x14ac:dyDescent="0.2">
      <c r="A103" s="14" t="s">
        <v>684</v>
      </c>
      <c r="B103" s="1" t="s">
        <v>160</v>
      </c>
      <c r="C103" s="1" t="s">
        <v>695</v>
      </c>
      <c r="D103" s="1">
        <v>8</v>
      </c>
      <c r="E103" s="106" t="s">
        <v>710</v>
      </c>
      <c r="F103" s="77" t="s">
        <v>700</v>
      </c>
      <c r="G103" s="77" t="s">
        <v>701</v>
      </c>
      <c r="H103" s="77" t="s">
        <v>702</v>
      </c>
      <c r="I103" s="6" t="s">
        <v>1</v>
      </c>
      <c r="J103" s="5" t="s">
        <v>699</v>
      </c>
      <c r="K103" s="5" t="s">
        <v>703</v>
      </c>
      <c r="L103" s="4">
        <v>43466</v>
      </c>
      <c r="M103" s="4">
        <v>43646</v>
      </c>
      <c r="N103" s="78" t="s">
        <v>576</v>
      </c>
      <c r="O103" s="83" t="s">
        <v>443</v>
      </c>
      <c r="P103" s="83" t="s">
        <v>443</v>
      </c>
      <c r="Q103" s="83" t="s">
        <v>443</v>
      </c>
      <c r="R103" s="83" t="s">
        <v>443</v>
      </c>
      <c r="S103" s="83" t="s">
        <v>443</v>
      </c>
      <c r="T103" s="4" t="s">
        <v>443</v>
      </c>
      <c r="U103" s="83" t="s">
        <v>443</v>
      </c>
      <c r="V103" s="83" t="s">
        <v>443</v>
      </c>
      <c r="W103" s="83" t="s">
        <v>443</v>
      </c>
      <c r="X103" s="83" t="s">
        <v>443</v>
      </c>
      <c r="Y103" s="4" t="s">
        <v>443</v>
      </c>
      <c r="Z103" s="4" t="s">
        <v>443</v>
      </c>
      <c r="AA103" s="2" t="s">
        <v>443</v>
      </c>
      <c r="AB103" s="4" t="s">
        <v>443</v>
      </c>
      <c r="AC103" s="4" t="s">
        <v>443</v>
      </c>
      <c r="AD103" s="83" t="s">
        <v>443</v>
      </c>
      <c r="AE103" s="83" t="s">
        <v>443</v>
      </c>
      <c r="AF103" s="83" t="s">
        <v>443</v>
      </c>
      <c r="AG103" s="83" t="s">
        <v>443</v>
      </c>
      <c r="AH103" s="83" t="s">
        <v>443</v>
      </c>
      <c r="AI103" s="83">
        <v>43563</v>
      </c>
      <c r="AJ103" s="6" t="s">
        <v>801</v>
      </c>
      <c r="AK103" s="170">
        <v>0</v>
      </c>
      <c r="AL103" s="6" t="s">
        <v>559</v>
      </c>
      <c r="AM103" s="6" t="s">
        <v>47</v>
      </c>
    </row>
    <row r="104" spans="1:39" s="22" customFormat="1" ht="123.75" x14ac:dyDescent="0.2">
      <c r="A104" s="114" t="s">
        <v>684</v>
      </c>
      <c r="B104" s="1" t="s">
        <v>160</v>
      </c>
      <c r="C104" s="1" t="s">
        <v>2</v>
      </c>
      <c r="D104" s="1">
        <v>10</v>
      </c>
      <c r="E104" s="127" t="s">
        <v>709</v>
      </c>
      <c r="F104" s="77" t="s">
        <v>222</v>
      </c>
      <c r="G104" s="77" t="s">
        <v>352</v>
      </c>
      <c r="H104" s="77" t="s">
        <v>704</v>
      </c>
      <c r="I104" s="6" t="s">
        <v>705</v>
      </c>
      <c r="J104" s="5" t="s">
        <v>694</v>
      </c>
      <c r="K104" s="5" t="s">
        <v>706</v>
      </c>
      <c r="L104" s="4">
        <v>43454</v>
      </c>
      <c r="M104" s="4">
        <v>43617</v>
      </c>
      <c r="N104" s="78" t="s">
        <v>576</v>
      </c>
      <c r="O104" s="83" t="s">
        <v>443</v>
      </c>
      <c r="P104" s="83" t="s">
        <v>443</v>
      </c>
      <c r="Q104" s="83" t="s">
        <v>443</v>
      </c>
      <c r="R104" s="83" t="s">
        <v>443</v>
      </c>
      <c r="S104" s="83" t="s">
        <v>443</v>
      </c>
      <c r="T104" s="4" t="s">
        <v>443</v>
      </c>
      <c r="U104" s="83" t="s">
        <v>443</v>
      </c>
      <c r="V104" s="83" t="s">
        <v>443</v>
      </c>
      <c r="W104" s="83" t="s">
        <v>443</v>
      </c>
      <c r="X104" s="83" t="s">
        <v>443</v>
      </c>
      <c r="Y104" s="4" t="s">
        <v>443</v>
      </c>
      <c r="Z104" s="4" t="s">
        <v>443</v>
      </c>
      <c r="AA104" s="2" t="s">
        <v>443</v>
      </c>
      <c r="AB104" s="4" t="s">
        <v>443</v>
      </c>
      <c r="AC104" s="4" t="s">
        <v>443</v>
      </c>
      <c r="AD104" s="83" t="s">
        <v>443</v>
      </c>
      <c r="AE104" s="83" t="s">
        <v>443</v>
      </c>
      <c r="AF104" s="83" t="s">
        <v>443</v>
      </c>
      <c r="AG104" s="83" t="s">
        <v>443</v>
      </c>
      <c r="AH104" s="83" t="s">
        <v>443</v>
      </c>
      <c r="AI104" s="83">
        <v>43563</v>
      </c>
      <c r="AJ104" s="6" t="s">
        <v>801</v>
      </c>
      <c r="AK104" s="170">
        <v>0</v>
      </c>
      <c r="AL104" s="6" t="s">
        <v>559</v>
      </c>
      <c r="AM104" s="6" t="s">
        <v>47</v>
      </c>
    </row>
    <row r="105" spans="1:39" s="22" customFormat="1" ht="14.25" x14ac:dyDescent="0.2">
      <c r="A105" s="114"/>
      <c r="B105" s="1"/>
      <c r="C105" s="1"/>
      <c r="D105" s="1"/>
      <c r="E105" s="127"/>
      <c r="F105" s="77"/>
      <c r="G105" s="77"/>
      <c r="H105" s="77"/>
      <c r="I105" s="6"/>
      <c r="J105" s="5"/>
      <c r="K105" s="5"/>
      <c r="L105" s="4"/>
      <c r="M105" s="4"/>
      <c r="N105" s="78"/>
      <c r="O105" s="83"/>
      <c r="P105" s="83"/>
      <c r="Q105" s="83"/>
      <c r="R105" s="83"/>
      <c r="S105" s="83"/>
      <c r="T105" s="4"/>
      <c r="U105" s="83"/>
      <c r="V105" s="83"/>
      <c r="W105" s="83"/>
      <c r="X105" s="83"/>
      <c r="Y105" s="4"/>
      <c r="Z105" s="4"/>
      <c r="AA105" s="2"/>
      <c r="AB105" s="4"/>
      <c r="AC105" s="4"/>
      <c r="AD105" s="117"/>
      <c r="AE105" s="128"/>
      <c r="AF105" s="118"/>
      <c r="AG105" s="114"/>
      <c r="AH105" s="115"/>
      <c r="AI105" s="117"/>
      <c r="AJ105" s="135"/>
      <c r="AK105" s="118"/>
      <c r="AL105" s="16"/>
      <c r="AM105" s="115"/>
    </row>
    <row r="106" spans="1:39" s="22" customFormat="1" ht="14.25" x14ac:dyDescent="0.2">
      <c r="A106" s="114"/>
      <c r="B106" s="1"/>
      <c r="C106" s="1"/>
      <c r="D106" s="1"/>
      <c r="E106" s="127"/>
      <c r="F106" s="77"/>
      <c r="G106" s="77"/>
      <c r="H106" s="77"/>
      <c r="I106" s="6"/>
      <c r="J106" s="5"/>
      <c r="K106" s="5"/>
      <c r="L106" s="4"/>
      <c r="M106" s="4"/>
      <c r="N106" s="78"/>
      <c r="O106" s="83"/>
      <c r="P106" s="83"/>
      <c r="Q106" s="83"/>
      <c r="R106" s="83"/>
      <c r="S106" s="83"/>
      <c r="T106" s="4"/>
      <c r="U106" s="83"/>
      <c r="V106" s="83"/>
      <c r="W106" s="83"/>
      <c r="X106" s="83"/>
      <c r="Y106" s="4"/>
      <c r="Z106" s="4"/>
      <c r="AA106" s="2"/>
      <c r="AB106" s="4"/>
      <c r="AC106" s="4"/>
      <c r="AD106" s="117"/>
      <c r="AE106" s="128"/>
      <c r="AF106" s="118"/>
      <c r="AG106" s="114"/>
      <c r="AH106" s="115"/>
      <c r="AI106" s="117"/>
      <c r="AJ106" s="135"/>
      <c r="AK106" s="118"/>
      <c r="AL106" s="16"/>
      <c r="AM106" s="115"/>
    </row>
    <row r="107" spans="1:39" s="22" customFormat="1" ht="14.25" x14ac:dyDescent="0.2">
      <c r="A107" s="114"/>
      <c r="B107" s="1"/>
      <c r="C107" s="1"/>
      <c r="D107" s="1"/>
      <c r="E107" s="127"/>
      <c r="F107" s="77"/>
      <c r="G107" s="77"/>
      <c r="H107" s="77"/>
      <c r="I107" s="6"/>
      <c r="J107" s="5"/>
      <c r="K107" s="5"/>
      <c r="L107" s="4"/>
      <c r="M107" s="4"/>
      <c r="N107" s="78"/>
      <c r="O107" s="83"/>
      <c r="P107" s="83"/>
      <c r="Q107" s="83"/>
      <c r="R107" s="83"/>
      <c r="S107" s="83"/>
      <c r="T107" s="4"/>
      <c r="U107" s="83"/>
      <c r="V107" s="83"/>
      <c r="W107" s="83"/>
      <c r="X107" s="83"/>
      <c r="Y107" s="4"/>
      <c r="Z107" s="4"/>
      <c r="AA107" s="2"/>
      <c r="AB107" s="4"/>
      <c r="AC107" s="4"/>
      <c r="AD107" s="117"/>
      <c r="AE107" s="128"/>
      <c r="AF107" s="118"/>
      <c r="AG107" s="114"/>
      <c r="AH107" s="115"/>
      <c r="AI107" s="117"/>
      <c r="AJ107" s="135"/>
      <c r="AK107" s="118"/>
      <c r="AL107" s="16"/>
      <c r="AM107" s="115"/>
    </row>
    <row r="108" spans="1:39" s="22" customFormat="1" ht="14.25" x14ac:dyDescent="0.2">
      <c r="A108" s="114"/>
      <c r="B108" s="1"/>
      <c r="C108" s="1"/>
      <c r="D108" s="1"/>
      <c r="E108" s="127"/>
      <c r="F108" s="77"/>
      <c r="G108" s="77"/>
      <c r="H108" s="77"/>
      <c r="I108" s="6"/>
      <c r="J108" s="5"/>
      <c r="K108" s="5"/>
      <c r="L108" s="4"/>
      <c r="M108" s="4"/>
      <c r="N108" s="78"/>
      <c r="O108" s="83"/>
      <c r="P108" s="83"/>
      <c r="Q108" s="83"/>
      <c r="R108" s="83"/>
      <c r="S108" s="83"/>
      <c r="T108" s="4"/>
      <c r="U108" s="83"/>
      <c r="V108" s="83"/>
      <c r="W108" s="83"/>
      <c r="X108" s="83"/>
      <c r="Y108" s="4"/>
      <c r="Z108" s="4"/>
      <c r="AA108" s="2"/>
      <c r="AB108" s="4"/>
      <c r="AC108" s="4"/>
      <c r="AD108" s="117"/>
      <c r="AE108" s="128"/>
      <c r="AF108" s="118"/>
      <c r="AG108" s="114"/>
      <c r="AH108" s="115"/>
      <c r="AI108" s="117"/>
      <c r="AJ108" s="135"/>
      <c r="AK108" s="118"/>
      <c r="AL108" s="16"/>
      <c r="AM108" s="115"/>
    </row>
    <row r="109" spans="1:39" s="22" customFormat="1" ht="14.25" x14ac:dyDescent="0.2">
      <c r="A109" s="114"/>
      <c r="B109" s="1"/>
      <c r="C109" s="1"/>
      <c r="D109" s="1"/>
      <c r="E109" s="127"/>
      <c r="F109" s="77"/>
      <c r="G109" s="77"/>
      <c r="H109" s="77"/>
      <c r="I109" s="6"/>
      <c r="J109" s="5"/>
      <c r="K109" s="5"/>
      <c r="L109" s="4"/>
      <c r="M109" s="4"/>
      <c r="N109" s="78"/>
      <c r="O109" s="83"/>
      <c r="P109" s="83"/>
      <c r="Q109" s="83"/>
      <c r="R109" s="83"/>
      <c r="S109" s="83"/>
      <c r="T109" s="4"/>
      <c r="U109" s="83"/>
      <c r="V109" s="83"/>
      <c r="W109" s="83"/>
      <c r="X109" s="83"/>
      <c r="Y109" s="4"/>
      <c r="Z109" s="4"/>
      <c r="AA109" s="2"/>
      <c r="AB109" s="4"/>
      <c r="AC109" s="4"/>
      <c r="AD109" s="117"/>
      <c r="AE109" s="128"/>
      <c r="AF109" s="118"/>
      <c r="AG109" s="114"/>
      <c r="AH109" s="115"/>
      <c r="AI109" s="117"/>
      <c r="AJ109" s="135"/>
      <c r="AK109" s="118"/>
      <c r="AL109" s="16"/>
      <c r="AM109" s="115"/>
    </row>
    <row r="110" spans="1:39" s="22" customFormat="1" ht="14.25" x14ac:dyDescent="0.2">
      <c r="A110" s="114"/>
      <c r="B110" s="1"/>
      <c r="C110" s="1"/>
      <c r="D110" s="1"/>
      <c r="E110" s="127"/>
      <c r="F110" s="77"/>
      <c r="G110" s="77"/>
      <c r="H110" s="77"/>
      <c r="I110" s="6"/>
      <c r="J110" s="5"/>
      <c r="K110" s="5"/>
      <c r="L110" s="4"/>
      <c r="M110" s="4"/>
      <c r="N110" s="78"/>
      <c r="O110" s="83"/>
      <c r="P110" s="83"/>
      <c r="Q110" s="83"/>
      <c r="R110" s="83"/>
      <c r="S110" s="83"/>
      <c r="T110" s="4"/>
      <c r="U110" s="83"/>
      <c r="V110" s="83"/>
      <c r="W110" s="83"/>
      <c r="X110" s="83"/>
      <c r="Y110" s="4"/>
      <c r="Z110" s="4"/>
      <c r="AA110" s="2"/>
      <c r="AB110" s="4"/>
      <c r="AC110" s="4"/>
      <c r="AD110" s="117"/>
      <c r="AE110" s="128"/>
      <c r="AF110" s="118"/>
      <c r="AG110" s="114"/>
      <c r="AH110" s="115"/>
      <c r="AI110" s="117"/>
      <c r="AJ110" s="135"/>
      <c r="AK110" s="118"/>
      <c r="AL110" s="16"/>
      <c r="AM110" s="115"/>
    </row>
    <row r="111" spans="1:39" s="22" customFormat="1" ht="14.25" x14ac:dyDescent="0.2">
      <c r="A111" s="114"/>
      <c r="B111" s="1"/>
      <c r="C111" s="1"/>
      <c r="D111" s="1"/>
      <c r="E111" s="127"/>
      <c r="F111" s="77"/>
      <c r="G111" s="77"/>
      <c r="H111" s="77"/>
      <c r="I111" s="6"/>
      <c r="J111" s="5"/>
      <c r="K111" s="5"/>
      <c r="L111" s="4"/>
      <c r="M111" s="4"/>
      <c r="N111" s="78"/>
      <c r="O111" s="83"/>
      <c r="P111" s="83"/>
      <c r="Q111" s="83"/>
      <c r="R111" s="83"/>
      <c r="S111" s="83"/>
      <c r="T111" s="4"/>
      <c r="U111" s="83"/>
      <c r="V111" s="83"/>
      <c r="W111" s="83"/>
      <c r="X111" s="83"/>
      <c r="Y111" s="4"/>
      <c r="Z111" s="4"/>
      <c r="AA111" s="2"/>
      <c r="AB111" s="4"/>
      <c r="AC111" s="4"/>
      <c r="AD111" s="117"/>
      <c r="AE111" s="128"/>
      <c r="AF111" s="118"/>
      <c r="AG111" s="114"/>
      <c r="AH111" s="115"/>
      <c r="AI111" s="117"/>
      <c r="AJ111" s="135"/>
      <c r="AK111" s="118"/>
      <c r="AL111" s="16"/>
      <c r="AM111" s="115"/>
    </row>
    <row r="112" spans="1:39" s="22" customFormat="1" ht="14.25" x14ac:dyDescent="0.2">
      <c r="A112" s="114"/>
      <c r="B112" s="1"/>
      <c r="C112" s="1"/>
      <c r="D112" s="1"/>
      <c r="E112" s="127"/>
      <c r="F112" s="77"/>
      <c r="G112" s="77"/>
      <c r="H112" s="77"/>
      <c r="I112" s="6"/>
      <c r="J112" s="5"/>
      <c r="K112" s="5"/>
      <c r="L112" s="4"/>
      <c r="M112" s="4"/>
      <c r="N112" s="78"/>
      <c r="O112" s="83"/>
      <c r="P112" s="83"/>
      <c r="Q112" s="83"/>
      <c r="R112" s="83"/>
      <c r="S112" s="83"/>
      <c r="T112" s="4"/>
      <c r="U112" s="83"/>
      <c r="V112" s="83"/>
      <c r="W112" s="83"/>
      <c r="X112" s="83"/>
      <c r="Y112" s="4"/>
      <c r="Z112" s="4"/>
      <c r="AA112" s="2"/>
      <c r="AB112" s="4"/>
      <c r="AC112" s="4"/>
      <c r="AD112" s="117"/>
      <c r="AE112" s="128"/>
      <c r="AF112" s="118"/>
      <c r="AG112" s="114"/>
      <c r="AH112" s="115"/>
      <c r="AI112" s="117"/>
      <c r="AJ112" s="135"/>
      <c r="AK112" s="118"/>
      <c r="AL112" s="16"/>
      <c r="AM112" s="115"/>
    </row>
    <row r="113" spans="1:39" s="22" customFormat="1" ht="14.25" x14ac:dyDescent="0.2">
      <c r="A113" s="114"/>
      <c r="B113" s="1"/>
      <c r="C113" s="1"/>
      <c r="D113" s="1"/>
      <c r="E113" s="127"/>
      <c r="F113" s="77"/>
      <c r="G113" s="77"/>
      <c r="H113" s="77"/>
      <c r="I113" s="6"/>
      <c r="J113" s="5"/>
      <c r="K113" s="5"/>
      <c r="L113" s="4"/>
      <c r="M113" s="4"/>
      <c r="N113" s="78"/>
      <c r="O113" s="83"/>
      <c r="P113" s="83"/>
      <c r="Q113" s="83"/>
      <c r="R113" s="83"/>
      <c r="S113" s="83"/>
      <c r="T113" s="4"/>
      <c r="U113" s="83"/>
      <c r="V113" s="83"/>
      <c r="W113" s="83"/>
      <c r="X113" s="83"/>
      <c r="Y113" s="4"/>
      <c r="Z113" s="4"/>
      <c r="AA113" s="2"/>
      <c r="AB113" s="4"/>
      <c r="AC113" s="4"/>
      <c r="AD113" s="117"/>
      <c r="AE113" s="128"/>
      <c r="AF113" s="118"/>
      <c r="AG113" s="114"/>
      <c r="AH113" s="115"/>
      <c r="AI113" s="117"/>
      <c r="AJ113" s="135"/>
      <c r="AK113" s="118"/>
      <c r="AL113" s="16"/>
      <c r="AM113" s="115"/>
    </row>
    <row r="114" spans="1:39" s="22" customFormat="1" ht="14.25" x14ac:dyDescent="0.2">
      <c r="A114" s="114"/>
      <c r="B114" s="1"/>
      <c r="C114" s="1"/>
      <c r="D114" s="1"/>
      <c r="E114" s="127"/>
      <c r="F114" s="77"/>
      <c r="G114" s="77"/>
      <c r="H114" s="77"/>
      <c r="I114" s="6"/>
      <c r="J114" s="5"/>
      <c r="K114" s="5"/>
      <c r="L114" s="4"/>
      <c r="M114" s="4"/>
      <c r="N114" s="78"/>
      <c r="O114" s="83"/>
      <c r="P114" s="83"/>
      <c r="Q114" s="83"/>
      <c r="R114" s="83"/>
      <c r="S114" s="83"/>
      <c r="T114" s="4"/>
      <c r="U114" s="83"/>
      <c r="V114" s="83"/>
      <c r="W114" s="83"/>
      <c r="X114" s="83"/>
      <c r="Y114" s="4"/>
      <c r="Z114" s="4"/>
      <c r="AA114" s="2"/>
      <c r="AB114" s="4"/>
      <c r="AC114" s="4"/>
      <c r="AD114" s="117"/>
      <c r="AE114" s="128"/>
      <c r="AF114" s="118"/>
      <c r="AG114" s="114"/>
      <c r="AH114" s="115"/>
      <c r="AI114" s="117"/>
      <c r="AJ114" s="135"/>
      <c r="AK114" s="118"/>
      <c r="AL114" s="16"/>
      <c r="AM114" s="115"/>
    </row>
    <row r="115" spans="1:39" s="22" customFormat="1" ht="14.25" x14ac:dyDescent="0.2">
      <c r="A115" s="114"/>
      <c r="B115" s="1"/>
      <c r="C115" s="1"/>
      <c r="D115" s="1"/>
      <c r="E115" s="127"/>
      <c r="F115" s="77"/>
      <c r="G115" s="77"/>
      <c r="H115" s="77"/>
      <c r="I115" s="6"/>
      <c r="J115" s="5"/>
      <c r="K115" s="5"/>
      <c r="L115" s="4"/>
      <c r="M115" s="4"/>
      <c r="N115" s="78"/>
      <c r="O115" s="83"/>
      <c r="P115" s="83"/>
      <c r="Q115" s="83"/>
      <c r="R115" s="83"/>
      <c r="S115" s="83"/>
      <c r="T115" s="4"/>
      <c r="U115" s="83"/>
      <c r="V115" s="83"/>
      <c r="W115" s="83"/>
      <c r="X115" s="83"/>
      <c r="Y115" s="4"/>
      <c r="Z115" s="4"/>
      <c r="AA115" s="2"/>
      <c r="AB115" s="4"/>
      <c r="AC115" s="4"/>
      <c r="AD115" s="117"/>
      <c r="AE115" s="128"/>
      <c r="AF115" s="118"/>
      <c r="AG115" s="114"/>
      <c r="AH115" s="115"/>
      <c r="AI115" s="117"/>
      <c r="AJ115" s="135"/>
      <c r="AK115" s="118"/>
      <c r="AL115" s="16"/>
      <c r="AM115" s="115"/>
    </row>
    <row r="116" spans="1:39" s="22" customFormat="1" ht="14.25" x14ac:dyDescent="0.2">
      <c r="A116" s="114"/>
      <c r="B116" s="1"/>
      <c r="C116" s="1"/>
      <c r="D116" s="1"/>
      <c r="E116" s="127"/>
      <c r="F116" s="77"/>
      <c r="G116" s="77"/>
      <c r="H116" s="77"/>
      <c r="I116" s="6"/>
      <c r="J116" s="5"/>
      <c r="K116" s="5"/>
      <c r="L116" s="4"/>
      <c r="M116" s="4"/>
      <c r="N116" s="78"/>
      <c r="O116" s="83"/>
      <c r="P116" s="83"/>
      <c r="Q116" s="83"/>
      <c r="R116" s="83"/>
      <c r="S116" s="83"/>
      <c r="T116" s="4"/>
      <c r="U116" s="83"/>
      <c r="V116" s="83"/>
      <c r="W116" s="83"/>
      <c r="X116" s="83"/>
      <c r="Y116" s="4"/>
      <c r="Z116" s="4"/>
      <c r="AA116" s="2"/>
      <c r="AB116" s="4"/>
      <c r="AC116" s="4"/>
      <c r="AD116" s="117"/>
      <c r="AE116" s="128"/>
      <c r="AF116" s="118"/>
      <c r="AG116" s="114"/>
      <c r="AH116" s="115"/>
      <c r="AI116" s="117"/>
      <c r="AJ116" s="135"/>
      <c r="AK116" s="118"/>
      <c r="AL116" s="16"/>
      <c r="AM116" s="115"/>
    </row>
    <row r="117" spans="1:39" s="22" customFormat="1" ht="14.25" x14ac:dyDescent="0.2">
      <c r="A117" s="114"/>
      <c r="B117" s="1"/>
      <c r="C117" s="1"/>
      <c r="D117" s="1"/>
      <c r="E117" s="127"/>
      <c r="F117" s="77"/>
      <c r="G117" s="77"/>
      <c r="H117" s="77"/>
      <c r="I117" s="6"/>
      <c r="J117" s="5"/>
      <c r="K117" s="5"/>
      <c r="L117" s="4"/>
      <c r="M117" s="4"/>
      <c r="N117" s="78"/>
      <c r="O117" s="83"/>
      <c r="P117" s="83"/>
      <c r="Q117" s="83"/>
      <c r="R117" s="83"/>
      <c r="S117" s="83"/>
      <c r="T117" s="4"/>
      <c r="U117" s="83"/>
      <c r="V117" s="83"/>
      <c r="W117" s="83"/>
      <c r="X117" s="83"/>
      <c r="Y117" s="4"/>
      <c r="Z117" s="4"/>
      <c r="AA117" s="2"/>
      <c r="AB117" s="4"/>
      <c r="AC117" s="4"/>
      <c r="AD117" s="117"/>
      <c r="AE117" s="128"/>
      <c r="AF117" s="118"/>
      <c r="AG117" s="114"/>
      <c r="AH117" s="115"/>
      <c r="AI117" s="117"/>
      <c r="AJ117" s="135"/>
      <c r="AK117" s="118"/>
      <c r="AL117" s="16"/>
      <c r="AM117" s="115"/>
    </row>
    <row r="118" spans="1:39" s="22" customFormat="1" ht="14.25" x14ac:dyDescent="0.2">
      <c r="A118" s="114"/>
      <c r="B118" s="1"/>
      <c r="C118" s="1"/>
      <c r="D118" s="1"/>
      <c r="E118" s="127"/>
      <c r="F118" s="77"/>
      <c r="G118" s="77"/>
      <c r="H118" s="77"/>
      <c r="I118" s="6"/>
      <c r="J118" s="5"/>
      <c r="K118" s="5"/>
      <c r="L118" s="4"/>
      <c r="M118" s="4"/>
      <c r="N118" s="78"/>
      <c r="O118" s="83"/>
      <c r="P118" s="83"/>
      <c r="Q118" s="83"/>
      <c r="R118" s="83"/>
      <c r="S118" s="83"/>
      <c r="T118" s="4"/>
      <c r="U118" s="83"/>
      <c r="V118" s="83"/>
      <c r="W118" s="83"/>
      <c r="X118" s="83"/>
      <c r="Y118" s="4"/>
      <c r="Z118" s="4"/>
      <c r="AA118" s="2"/>
      <c r="AB118" s="4"/>
      <c r="AC118" s="4"/>
      <c r="AD118" s="117"/>
      <c r="AE118" s="128"/>
      <c r="AF118" s="118"/>
      <c r="AG118" s="114"/>
      <c r="AH118" s="115"/>
      <c r="AI118" s="117"/>
      <c r="AJ118" s="135"/>
      <c r="AK118" s="118"/>
      <c r="AL118" s="16"/>
      <c r="AM118" s="115"/>
    </row>
    <row r="119" spans="1:39" s="22" customFormat="1" ht="14.25" x14ac:dyDescent="0.2">
      <c r="A119" s="114"/>
      <c r="B119" s="1"/>
      <c r="C119" s="1"/>
      <c r="D119" s="1"/>
      <c r="E119" s="127"/>
      <c r="F119" s="77"/>
      <c r="G119" s="77"/>
      <c r="H119" s="77"/>
      <c r="I119" s="6"/>
      <c r="J119" s="5"/>
      <c r="K119" s="5"/>
      <c r="L119" s="4"/>
      <c r="M119" s="4"/>
      <c r="N119" s="78"/>
      <c r="O119" s="83"/>
      <c r="P119" s="83"/>
      <c r="Q119" s="83"/>
      <c r="R119" s="83"/>
      <c r="S119" s="83"/>
      <c r="T119" s="4"/>
      <c r="U119" s="83"/>
      <c r="V119" s="83"/>
      <c r="W119" s="83"/>
      <c r="X119" s="83"/>
      <c r="Y119" s="4"/>
      <c r="Z119" s="4"/>
      <c r="AA119" s="2"/>
      <c r="AB119" s="4"/>
      <c r="AC119" s="4"/>
      <c r="AD119" s="117"/>
      <c r="AE119" s="128"/>
      <c r="AF119" s="118"/>
      <c r="AG119" s="114"/>
      <c r="AH119" s="115"/>
      <c r="AI119" s="117"/>
      <c r="AJ119" s="135"/>
      <c r="AK119" s="118"/>
      <c r="AL119" s="16"/>
      <c r="AM119" s="115"/>
    </row>
    <row r="120" spans="1:39" s="22" customFormat="1" ht="14.25" x14ac:dyDescent="0.2">
      <c r="A120" s="114"/>
      <c r="B120" s="1"/>
      <c r="C120" s="1"/>
      <c r="D120" s="1"/>
      <c r="E120" s="127"/>
      <c r="F120" s="77"/>
      <c r="G120" s="77"/>
      <c r="H120" s="77"/>
      <c r="I120" s="6"/>
      <c r="J120" s="5"/>
      <c r="K120" s="5"/>
      <c r="L120" s="4"/>
      <c r="M120" s="4"/>
      <c r="N120" s="78"/>
      <c r="O120" s="83"/>
      <c r="P120" s="83"/>
      <c r="Q120" s="83"/>
      <c r="R120" s="83"/>
      <c r="S120" s="83"/>
      <c r="T120" s="4"/>
      <c r="U120" s="83"/>
      <c r="V120" s="83"/>
      <c r="W120" s="83"/>
      <c r="X120" s="83"/>
      <c r="Y120" s="4"/>
      <c r="Z120" s="4"/>
      <c r="AA120" s="2"/>
      <c r="AB120" s="4"/>
      <c r="AC120" s="4"/>
      <c r="AD120" s="117"/>
      <c r="AE120" s="128"/>
      <c r="AF120" s="118"/>
      <c r="AG120" s="114"/>
      <c r="AH120" s="115"/>
      <c r="AI120" s="117"/>
      <c r="AJ120" s="135"/>
      <c r="AK120" s="118"/>
      <c r="AL120" s="16"/>
      <c r="AM120" s="115"/>
    </row>
    <row r="121" spans="1:39" s="22" customFormat="1" ht="14.25" x14ac:dyDescent="0.2">
      <c r="A121" s="114"/>
      <c r="B121" s="1"/>
      <c r="C121" s="1"/>
      <c r="D121" s="1"/>
      <c r="E121" s="127"/>
      <c r="F121" s="77"/>
      <c r="G121" s="77"/>
      <c r="H121" s="77"/>
      <c r="I121" s="6"/>
      <c r="J121" s="5"/>
      <c r="K121" s="5"/>
      <c r="L121" s="4"/>
      <c r="M121" s="4"/>
      <c r="N121" s="78"/>
      <c r="O121" s="83"/>
      <c r="P121" s="83"/>
      <c r="Q121" s="83"/>
      <c r="R121" s="83"/>
      <c r="S121" s="83"/>
      <c r="T121" s="4"/>
      <c r="U121" s="83"/>
      <c r="V121" s="83"/>
      <c r="W121" s="83"/>
      <c r="X121" s="83"/>
      <c r="Y121" s="4"/>
      <c r="Z121" s="4"/>
      <c r="AA121" s="2"/>
      <c r="AB121" s="4"/>
      <c r="AC121" s="4"/>
      <c r="AD121" s="117"/>
      <c r="AE121" s="128"/>
      <c r="AF121" s="118"/>
      <c r="AG121" s="114"/>
      <c r="AH121" s="115"/>
      <c r="AI121" s="117"/>
      <c r="AJ121" s="135"/>
      <c r="AK121" s="118"/>
      <c r="AL121" s="16"/>
      <c r="AM121" s="115"/>
    </row>
    <row r="122" spans="1:39" s="22" customFormat="1" ht="14.25" x14ac:dyDescent="0.2">
      <c r="A122" s="114"/>
      <c r="B122" s="1"/>
      <c r="C122" s="1"/>
      <c r="D122" s="1"/>
      <c r="E122" s="127"/>
      <c r="F122" s="77"/>
      <c r="G122" s="77"/>
      <c r="H122" s="77"/>
      <c r="I122" s="6"/>
      <c r="J122" s="5"/>
      <c r="K122" s="5"/>
      <c r="L122" s="4"/>
      <c r="M122" s="4"/>
      <c r="N122" s="78"/>
      <c r="O122" s="83"/>
      <c r="P122" s="83"/>
      <c r="Q122" s="83"/>
      <c r="R122" s="83"/>
      <c r="S122" s="83"/>
      <c r="T122" s="4"/>
      <c r="U122" s="83"/>
      <c r="V122" s="83"/>
      <c r="W122" s="83"/>
      <c r="X122" s="83"/>
      <c r="Y122" s="4"/>
      <c r="Z122" s="4"/>
      <c r="AA122" s="2"/>
      <c r="AB122" s="4"/>
      <c r="AC122" s="4"/>
      <c r="AD122" s="117"/>
      <c r="AE122" s="128"/>
      <c r="AF122" s="118"/>
      <c r="AG122" s="114"/>
      <c r="AH122" s="115"/>
      <c r="AI122" s="117"/>
      <c r="AJ122" s="135"/>
      <c r="AK122" s="118"/>
      <c r="AL122" s="16"/>
      <c r="AM122" s="115"/>
    </row>
    <row r="123" spans="1:39" s="22" customFormat="1" ht="14.25" x14ac:dyDescent="0.2">
      <c r="A123" s="114"/>
      <c r="B123" s="1"/>
      <c r="C123" s="1"/>
      <c r="D123" s="1"/>
      <c r="E123" s="127"/>
      <c r="F123" s="77"/>
      <c r="G123" s="77"/>
      <c r="H123" s="77"/>
      <c r="I123" s="6"/>
      <c r="J123" s="5"/>
      <c r="K123" s="5"/>
      <c r="L123" s="4"/>
      <c r="M123" s="4"/>
      <c r="N123" s="78"/>
      <c r="O123" s="83"/>
      <c r="P123" s="83"/>
      <c r="Q123" s="83"/>
      <c r="R123" s="83"/>
      <c r="S123" s="83"/>
      <c r="T123" s="4"/>
      <c r="U123" s="83"/>
      <c r="V123" s="83"/>
      <c r="W123" s="83"/>
      <c r="X123" s="83"/>
      <c r="Y123" s="4"/>
      <c r="Z123" s="4"/>
      <c r="AA123" s="2"/>
      <c r="AB123" s="4"/>
      <c r="AC123" s="4"/>
      <c r="AD123" s="117"/>
      <c r="AE123" s="128"/>
      <c r="AF123" s="118"/>
      <c r="AG123" s="114"/>
      <c r="AH123" s="115"/>
      <c r="AI123" s="117"/>
      <c r="AJ123" s="135"/>
      <c r="AK123" s="118"/>
      <c r="AL123" s="16"/>
      <c r="AM123" s="115"/>
    </row>
    <row r="124" spans="1:39" s="22" customFormat="1" ht="14.25" x14ac:dyDescent="0.2">
      <c r="A124" s="114"/>
      <c r="B124" s="1"/>
      <c r="C124" s="1"/>
      <c r="D124" s="1"/>
      <c r="E124" s="127"/>
      <c r="F124" s="77"/>
      <c r="G124" s="77"/>
      <c r="H124" s="77"/>
      <c r="I124" s="6"/>
      <c r="J124" s="5"/>
      <c r="K124" s="5"/>
      <c r="L124" s="4"/>
      <c r="M124" s="4"/>
      <c r="N124" s="78"/>
      <c r="O124" s="83"/>
      <c r="P124" s="83"/>
      <c r="Q124" s="83"/>
      <c r="R124" s="83"/>
      <c r="S124" s="83"/>
      <c r="T124" s="4"/>
      <c r="U124" s="83"/>
      <c r="V124" s="83"/>
      <c r="W124" s="83"/>
      <c r="X124" s="83"/>
      <c r="Y124" s="4"/>
      <c r="Z124" s="4"/>
      <c r="AA124" s="2"/>
      <c r="AB124" s="4"/>
      <c r="AC124" s="4"/>
      <c r="AD124" s="117"/>
      <c r="AE124" s="128"/>
      <c r="AF124" s="118"/>
      <c r="AG124" s="114"/>
      <c r="AH124" s="115"/>
      <c r="AI124" s="117"/>
      <c r="AJ124" s="135"/>
      <c r="AK124" s="118"/>
      <c r="AL124" s="16"/>
      <c r="AM124" s="115"/>
    </row>
    <row r="125" spans="1:39" s="22" customFormat="1" ht="14.25" x14ac:dyDescent="0.2">
      <c r="A125" s="114"/>
      <c r="B125" s="1"/>
      <c r="C125" s="1"/>
      <c r="D125" s="1"/>
      <c r="E125" s="127"/>
      <c r="F125" s="77"/>
      <c r="G125" s="77"/>
      <c r="H125" s="77"/>
      <c r="I125" s="6"/>
      <c r="J125" s="5"/>
      <c r="K125" s="5"/>
      <c r="L125" s="4"/>
      <c r="M125" s="4"/>
      <c r="N125" s="78"/>
      <c r="O125" s="83"/>
      <c r="P125" s="83"/>
      <c r="Q125" s="83"/>
      <c r="R125" s="83"/>
      <c r="S125" s="83"/>
      <c r="T125" s="4"/>
      <c r="U125" s="83"/>
      <c r="V125" s="83"/>
      <c r="W125" s="83"/>
      <c r="X125" s="83"/>
      <c r="Y125" s="4"/>
      <c r="Z125" s="4"/>
      <c r="AA125" s="2"/>
      <c r="AB125" s="4"/>
      <c r="AC125" s="4"/>
      <c r="AD125" s="117"/>
      <c r="AE125" s="128"/>
      <c r="AF125" s="118"/>
      <c r="AG125" s="114"/>
      <c r="AH125" s="115"/>
      <c r="AI125" s="117"/>
      <c r="AJ125" s="135"/>
      <c r="AK125" s="118"/>
      <c r="AL125" s="16"/>
      <c r="AM125" s="115"/>
    </row>
    <row r="126" spans="1:39" s="22" customFormat="1" ht="14.25" x14ac:dyDescent="0.2">
      <c r="A126" s="114"/>
      <c r="B126" s="1"/>
      <c r="C126" s="1"/>
      <c r="D126" s="1"/>
      <c r="E126" s="127"/>
      <c r="F126" s="77"/>
      <c r="G126" s="77"/>
      <c r="H126" s="77"/>
      <c r="I126" s="6"/>
      <c r="J126" s="5"/>
      <c r="K126" s="5"/>
      <c r="L126" s="4"/>
      <c r="M126" s="4"/>
      <c r="N126" s="78"/>
      <c r="O126" s="83"/>
      <c r="P126" s="83"/>
      <c r="Q126" s="83"/>
      <c r="R126" s="83"/>
      <c r="S126" s="83"/>
      <c r="T126" s="4"/>
      <c r="U126" s="83"/>
      <c r="V126" s="83"/>
      <c r="W126" s="83"/>
      <c r="X126" s="83"/>
      <c r="Y126" s="4"/>
      <c r="Z126" s="4"/>
      <c r="AA126" s="2"/>
      <c r="AB126" s="4"/>
      <c r="AC126" s="4"/>
      <c r="AD126" s="117"/>
      <c r="AE126" s="128"/>
      <c r="AF126" s="118"/>
      <c r="AG126" s="114"/>
      <c r="AH126" s="115"/>
      <c r="AI126" s="117"/>
      <c r="AJ126" s="135"/>
      <c r="AK126" s="118"/>
      <c r="AL126" s="16"/>
      <c r="AM126" s="115"/>
    </row>
    <row r="127" spans="1:39" s="22" customFormat="1" ht="14.25" x14ac:dyDescent="0.2">
      <c r="A127" s="14"/>
      <c r="B127" s="1"/>
      <c r="C127" s="1"/>
      <c r="D127" s="1"/>
      <c r="E127" s="106"/>
      <c r="F127" s="77"/>
      <c r="G127" s="77"/>
      <c r="H127" s="77"/>
      <c r="I127" s="6"/>
      <c r="J127" s="5"/>
      <c r="K127" s="5"/>
      <c r="L127" s="4"/>
      <c r="M127" s="4"/>
      <c r="N127" s="78"/>
      <c r="O127" s="83"/>
      <c r="P127" s="83"/>
      <c r="Q127" s="83"/>
      <c r="R127" s="83"/>
      <c r="S127" s="83"/>
      <c r="T127" s="4"/>
      <c r="U127" s="83"/>
      <c r="V127" s="83"/>
      <c r="W127" s="83"/>
      <c r="X127" s="83"/>
      <c r="Y127" s="4"/>
      <c r="Z127" s="4"/>
      <c r="AA127" s="2"/>
      <c r="AB127" s="4"/>
      <c r="AC127" s="4"/>
      <c r="AD127" s="84"/>
      <c r="AE127" s="105"/>
      <c r="AF127" s="85"/>
      <c r="AG127" s="14"/>
      <c r="AH127" s="12"/>
      <c r="AI127" s="117"/>
      <c r="AJ127" s="135"/>
      <c r="AK127" s="118"/>
      <c r="AL127" s="16"/>
      <c r="AM127" s="115"/>
    </row>
  </sheetData>
  <autoFilter ref="A4:XEY104" xr:uid="{00000000-0009-0000-0000-000000000000}"/>
  <mergeCells count="42">
    <mergeCell ref="A1:AM1"/>
    <mergeCell ref="AD3:AH3"/>
    <mergeCell ref="E82:E83"/>
    <mergeCell ref="E87:E91"/>
    <mergeCell ref="E20:E21"/>
    <mergeCell ref="E42:E43"/>
    <mergeCell ref="E10:E11"/>
    <mergeCell ref="E22:E25"/>
    <mergeCell ref="E33:E35"/>
    <mergeCell ref="A2:P2"/>
    <mergeCell ref="A3:A4"/>
    <mergeCell ref="B3:B4"/>
    <mergeCell ref="C3:C4"/>
    <mergeCell ref="D3:D4"/>
    <mergeCell ref="E3:E4"/>
    <mergeCell ref="F3:F4"/>
    <mergeCell ref="E36:E38"/>
    <mergeCell ref="E39:E41"/>
    <mergeCell ref="Q2:S2"/>
    <mergeCell ref="H3:H4"/>
    <mergeCell ref="N3:N4"/>
    <mergeCell ref="I3:I4"/>
    <mergeCell ref="AI3:AM3"/>
    <mergeCell ref="E17:E19"/>
    <mergeCell ref="E12:E13"/>
    <mergeCell ref="E5:E6"/>
    <mergeCell ref="M3:M4"/>
    <mergeCell ref="T3:X3"/>
    <mergeCell ref="Y3:AC3"/>
    <mergeCell ref="E14:E16"/>
    <mergeCell ref="G3:G4"/>
    <mergeCell ref="J3:K3"/>
    <mergeCell ref="L3:L4"/>
    <mergeCell ref="O3:S3"/>
    <mergeCell ref="E74:E75"/>
    <mergeCell ref="E95:E98"/>
    <mergeCell ref="E84:E86"/>
    <mergeCell ref="E46:E48"/>
    <mergeCell ref="E49:E52"/>
    <mergeCell ref="E65:E67"/>
    <mergeCell ref="E63:E64"/>
    <mergeCell ref="E68:E69"/>
  </mergeCells>
  <dataValidations count="2">
    <dataValidation type="list" allowBlank="1" showInputMessage="1" showErrorMessage="1" sqref="I5:I101" xr:uid="{00000000-0002-0000-0000-000000000000}">
      <formula1>$EI$1:$EI$3</formula1>
    </dataValidation>
    <dataValidation type="list" allowBlank="1" showInputMessage="1" showErrorMessage="1" sqref="N5:N127" xr:uid="{00000000-0002-0000-0000-000001000000}">
      <formula1>$EJ$1:$EJ$3</formula1>
    </dataValidation>
  </dataValidations>
  <printOptions horizontalCentered="1"/>
  <pageMargins left="0.70866141732283472" right="0.70866141732283472" top="0.74803149606299213" bottom="0.74803149606299213" header="0.31496062992125984" footer="0.31496062992125984"/>
  <pageSetup paperSize="14" scale="10" fitToHeight="0" orientation="landscape" r:id="rId1"/>
  <headerFooter>
    <oddFooter>&amp;L&amp;"-,Negrita"&amp;9R-CI-011   Noviembre de 2014</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G30"/>
  <sheetViews>
    <sheetView zoomScale="90" zoomScaleNormal="90" workbookViewId="0">
      <selection activeCell="F25" sqref="F25"/>
    </sheetView>
  </sheetViews>
  <sheetFormatPr baseColWidth="10" defaultRowHeight="15" x14ac:dyDescent="0.2"/>
  <cols>
    <col min="1" max="1" width="58.42578125" style="144" bestFit="1" customWidth="1"/>
    <col min="2" max="5" width="11.7109375" style="144" customWidth="1"/>
    <col min="6" max="6" width="18.42578125" style="161" bestFit="1" customWidth="1"/>
    <col min="7" max="7" width="48.85546875" style="161" bestFit="1" customWidth="1"/>
    <col min="8" max="8" width="30.140625" style="144" bestFit="1" customWidth="1"/>
    <col min="9" max="16384" width="11.42578125" style="144"/>
  </cols>
  <sheetData>
    <row r="1" spans="1:7" ht="16.5" thickBot="1" x14ac:dyDescent="0.25">
      <c r="A1" s="139" t="s">
        <v>169</v>
      </c>
      <c r="B1" s="140" t="s">
        <v>600</v>
      </c>
      <c r="C1" s="140" t="s">
        <v>601</v>
      </c>
      <c r="D1" s="141" t="s">
        <v>436</v>
      </c>
      <c r="E1" s="142" t="s">
        <v>168</v>
      </c>
      <c r="F1" s="143" t="s">
        <v>358</v>
      </c>
      <c r="G1" s="143" t="s">
        <v>359</v>
      </c>
    </row>
    <row r="2" spans="1:7" x14ac:dyDescent="0.2">
      <c r="A2" s="107" t="s">
        <v>472</v>
      </c>
      <c r="B2" s="145">
        <f>COUNTIFS(FINAL!$B$5:$B$127,"Adquisición de Bienes y Servicios",FINAL!$N$5:$N$127,"ABIERTA")</f>
        <v>5</v>
      </c>
      <c r="C2" s="145">
        <f>COUNTIFS(FINAL!$B$5:$B$127,"Adquisición de Bienes y Servicios",FINAL!$N$5:$N$127,"VENCIDA")</f>
        <v>0</v>
      </c>
      <c r="D2" s="145">
        <f>COUNTIFS(FINAL!$B$5:$B$127,"Adquisición de Bienes y Servicios",FINAL!$N$5:$N$127,"CERRADA")</f>
        <v>0</v>
      </c>
      <c r="E2" s="146">
        <f>SUM(B2:D2)</f>
        <v>5</v>
      </c>
      <c r="F2" s="147" t="s">
        <v>357</v>
      </c>
      <c r="G2" s="148" t="s">
        <v>364</v>
      </c>
    </row>
    <row r="3" spans="1:7" x14ac:dyDescent="0.2">
      <c r="A3" s="58" t="s">
        <v>75</v>
      </c>
      <c r="B3" s="149">
        <f>COUNTIFS(FINAL!B5:B127,"Desarrollo Estratégico",FINAL!N5:N127,"ABIERTA")</f>
        <v>10</v>
      </c>
      <c r="C3" s="149">
        <f>COUNTIFS(FINAL!B5:B127,"Desarrollo Estratégico",FINAL!N5:N127,"VENCIDA")</f>
        <v>1</v>
      </c>
      <c r="D3" s="149">
        <f>COUNTIFS(FINAL!B5:B127,"Desarrollo Estratégico",FINAL!N5:N127,"CERRADA")</f>
        <v>0</v>
      </c>
      <c r="E3" s="150">
        <f t="shared" ref="E3:E16" si="0">SUM(B3:D3)</f>
        <v>11</v>
      </c>
      <c r="F3" s="151" t="s">
        <v>555</v>
      </c>
      <c r="G3" s="152" t="s">
        <v>367</v>
      </c>
    </row>
    <row r="4" spans="1:7" x14ac:dyDescent="0.2">
      <c r="A4" s="58" t="s">
        <v>101</v>
      </c>
      <c r="B4" s="149">
        <f>COUNTIFS(FINAL!$B$5:$B$127,"Evaluación y Gestión del Modelo de Operación del SITP",FINAL!$N$5:$N$127,"ABIERTA")</f>
        <v>1</v>
      </c>
      <c r="C4" s="149">
        <f>COUNTIFS(FINAL!B5:B127,"Evaluación y Gestión del Modelo de Operación del SITP",FINAL!N5:N127,"VENCIDA")</f>
        <v>2</v>
      </c>
      <c r="D4" s="149">
        <f>COUNTIFS(FINAL!B5:B127,"Evaluación y Gestión del Modelo de Operación del SITP",FINAL!N5:N127,"CERRADA")</f>
        <v>0</v>
      </c>
      <c r="E4" s="150">
        <f t="shared" si="0"/>
        <v>3</v>
      </c>
      <c r="F4" s="151" t="s">
        <v>556</v>
      </c>
      <c r="G4" s="152" t="s">
        <v>112</v>
      </c>
    </row>
    <row r="5" spans="1:7" x14ac:dyDescent="0.2">
      <c r="A5" s="58" t="s">
        <v>177</v>
      </c>
      <c r="B5" s="149">
        <f>COUNTIFS(FINAL!$B$5:$B$127,"Evaluación y Mejoramiento de la Gestión",FINAL!$N$5:$N$127,"ABIERTA")</f>
        <v>11</v>
      </c>
      <c r="C5" s="149">
        <f>COUNTIFS(FINAL!B6:B127,"Evaluación y Mejoramiento de la Gestión",FINAL!N6:N127,"VENCIDA")</f>
        <v>0</v>
      </c>
      <c r="D5" s="149">
        <f>COUNTIFS(FINAL!B6:B127,"Evaluación y Mejoramiento de la Gestión",FINAL!N6:N127,"CERRADA")</f>
        <v>0</v>
      </c>
      <c r="E5" s="150">
        <f t="shared" si="0"/>
        <v>11</v>
      </c>
      <c r="F5" s="151" t="s">
        <v>354</v>
      </c>
      <c r="G5" s="153" t="s">
        <v>365</v>
      </c>
    </row>
    <row r="6" spans="1:7" x14ac:dyDescent="0.2">
      <c r="A6" s="58" t="s">
        <v>3</v>
      </c>
      <c r="B6" s="149">
        <f>COUNTIFS(FINAL!B5:B127,"Gestión de Asuntos Disciplinarios",FINAL!N5:N127,"ABIERTA")</f>
        <v>0</v>
      </c>
      <c r="C6" s="149">
        <f>COUNTIFS(FINAL!B5:B127,"Gestión de Asuntos Disciplinarios",FINAL!N5:N127,"VENCIDA")</f>
        <v>0</v>
      </c>
      <c r="D6" s="149">
        <f>COUNTIFS(FINAL!B5:B127,"Gestión de Asuntos Disciplinarios",FINAL!N5:N127,"CERRADA")</f>
        <v>0</v>
      </c>
      <c r="E6" s="150">
        <f t="shared" si="0"/>
        <v>0</v>
      </c>
      <c r="F6" s="151" t="s">
        <v>357</v>
      </c>
      <c r="G6" s="152" t="s">
        <v>112</v>
      </c>
    </row>
    <row r="7" spans="1:7" x14ac:dyDescent="0.2">
      <c r="A7" s="58" t="s">
        <v>400</v>
      </c>
      <c r="B7" s="149">
        <f>COUNTIFS(FINAL!B5:B127,"Gestión de Información Financiera y Contable",FINAL!N5:N127,"ABIERTA")</f>
        <v>1</v>
      </c>
      <c r="C7" s="149">
        <f>COUNTIFS(FINAL!B5:B127,"Gestión de Información Financiera y Contable",FINAL!N5:N127,"VENCIDA")</f>
        <v>0</v>
      </c>
      <c r="D7" s="149">
        <f>COUNTIFS(FINAL!B5:B127,"Gestión de Información Financiera y Contable",FINAL!N5:N127,"CERRADA")</f>
        <v>0</v>
      </c>
      <c r="E7" s="150">
        <f t="shared" si="0"/>
        <v>1</v>
      </c>
      <c r="F7" s="151" t="s">
        <v>355</v>
      </c>
      <c r="G7" s="152" t="s">
        <v>364</v>
      </c>
    </row>
    <row r="8" spans="1:7" x14ac:dyDescent="0.2">
      <c r="A8" s="58" t="s">
        <v>64</v>
      </c>
      <c r="B8" s="149">
        <f>COUNTIFS(FINAL!$B$5:$B$127,"Gestión de Mercadeo",FINAL!$N$5:$N$127,"ABIERTA")</f>
        <v>3</v>
      </c>
      <c r="C8" s="149">
        <f>COUNTIFS(FINAL!$B$5:$B$127,"Gestión de Mercadeo",FINAL!$N$5:$N$127,"VENCIDA")</f>
        <v>0</v>
      </c>
      <c r="D8" s="149">
        <f>COUNTIFS(FINAL!$B$5:$B$127,"Gestión de Mercadeo",FINAL!$N$5:$N$127,"CERRADA")</f>
        <v>0</v>
      </c>
      <c r="E8" s="150">
        <f t="shared" si="0"/>
        <v>3</v>
      </c>
      <c r="F8" s="151" t="s">
        <v>557</v>
      </c>
      <c r="G8" s="152" t="s">
        <v>362</v>
      </c>
    </row>
    <row r="9" spans="1:7" x14ac:dyDescent="0.2">
      <c r="A9" s="58" t="s">
        <v>54</v>
      </c>
      <c r="B9" s="149">
        <f>COUNTIFS(FINAL!$B$5:$B$127,"Gestión de Servicios Logísticos",FINAL!$N$5:$N$127,"ABIERTA")</f>
        <v>4</v>
      </c>
      <c r="C9" s="149">
        <f>COUNTIFS(FINAL!$B$5:$B$127,"Gestión de Servicios Logísticos",FINAL!$N$5:$N$127,"VENCIDA")</f>
        <v>2</v>
      </c>
      <c r="D9" s="149">
        <f>COUNTIFS(FINAL!$B$5:$B$127,"Gestión de Servicios Logísticos",FINAL!$N$5:$N$127,"CERRADA")</f>
        <v>0</v>
      </c>
      <c r="E9" s="150">
        <f t="shared" si="0"/>
        <v>6</v>
      </c>
      <c r="F9" s="151" t="s">
        <v>557</v>
      </c>
      <c r="G9" s="152" t="s">
        <v>364</v>
      </c>
    </row>
    <row r="10" spans="1:7" x14ac:dyDescent="0.2">
      <c r="A10" s="58" t="s">
        <v>46</v>
      </c>
      <c r="B10" s="149">
        <f>COUNTIFS(FINAL!B5:B127,"Gestión de TIC",FINAL!N5:N127,"ABIERTA")</f>
        <v>10</v>
      </c>
      <c r="C10" s="149">
        <f>COUNTIFS(FINAL!B5:B127,"Gestión de TIC",FINAL!N5:N127,"VENCIDA")</f>
        <v>5</v>
      </c>
      <c r="D10" s="149">
        <f>COUNTIFS(FINAL!B5:B127,"Gestión de TIC",FINAL!N5:N127,"CERRADA")</f>
        <v>0</v>
      </c>
      <c r="E10" s="150">
        <f t="shared" si="0"/>
        <v>15</v>
      </c>
      <c r="F10" s="151" t="s">
        <v>558</v>
      </c>
      <c r="G10" s="152" t="s">
        <v>360</v>
      </c>
    </row>
    <row r="11" spans="1:7" x14ac:dyDescent="0.2">
      <c r="A11" s="58" t="s">
        <v>160</v>
      </c>
      <c r="B11" s="149">
        <f>COUNTIFS(FINAL!B5:B127,"Gestión del Talento Humano",FINAL!N5:N127,"ABIERTA")</f>
        <v>8</v>
      </c>
      <c r="C11" s="149">
        <f>COUNTIFS(FINAL!B5:B127,"Gestión del Talento Humano",FINAL!N5:N127,"VENCIDA")</f>
        <v>16</v>
      </c>
      <c r="D11" s="149">
        <f>COUNTIFS(FINAL!B5:B127,"Gestión del Talento Humano",FINAL!N5:N127,"CERRADA")</f>
        <v>0</v>
      </c>
      <c r="E11" s="150">
        <f t="shared" si="0"/>
        <v>24</v>
      </c>
      <c r="F11" s="151" t="s">
        <v>559</v>
      </c>
      <c r="G11" s="152" t="s">
        <v>364</v>
      </c>
    </row>
    <row r="12" spans="1:7" x14ac:dyDescent="0.2">
      <c r="A12" s="58" t="s">
        <v>750</v>
      </c>
      <c r="B12" s="149">
        <f>COUNTIFS(FINAL!B5:B127,"Gestión Económica de los Agentes del Sistema",FINAL!N5:N127,"ABIERTA")</f>
        <v>1</v>
      </c>
      <c r="C12" s="149">
        <f>COUNTIFS(FINAL!B5:B127,"Gestión Económica de los Agentes del Sistema",FINAL!N5:N127,"VENCIDA")</f>
        <v>0</v>
      </c>
      <c r="D12" s="149">
        <f>COUNTIFS(FINAL!B5:B127,"Gestión Económica de los Agentes del Sistema",FINAL!N5:N127,"CERRADA")</f>
        <v>0</v>
      </c>
      <c r="E12" s="150">
        <f t="shared" si="0"/>
        <v>1</v>
      </c>
      <c r="F12" s="151" t="s">
        <v>355</v>
      </c>
      <c r="G12" s="152" t="s">
        <v>98</v>
      </c>
    </row>
    <row r="13" spans="1:7" x14ac:dyDescent="0.2">
      <c r="A13" s="58" t="s">
        <v>60</v>
      </c>
      <c r="B13" s="149">
        <f>COUNTIFS(FINAL!$B$5:$B$127,"Gestión Grupos de Interés",FINAL!$N$5:$N$127,"ABIERTA")</f>
        <v>2</v>
      </c>
      <c r="C13" s="149">
        <f>COUNTIFS(FINAL!$B$5:$B$127,"Gestión Grupos de Interés",FINAL!$N$5:$N$127,"VENCIDA")</f>
        <v>0</v>
      </c>
      <c r="D13" s="149">
        <f>COUNTIFS(FINAL!$B$5:$B$127,"Gestión Grupos de Interés",FINAL!$N$5:$N$127,"CERRADA")</f>
        <v>0</v>
      </c>
      <c r="E13" s="150">
        <f t="shared" si="0"/>
        <v>2</v>
      </c>
      <c r="F13" s="151" t="s">
        <v>555</v>
      </c>
      <c r="G13" s="152" t="s">
        <v>361</v>
      </c>
    </row>
    <row r="14" spans="1:7" x14ac:dyDescent="0.2">
      <c r="A14" s="58" t="s">
        <v>553</v>
      </c>
      <c r="B14" s="149">
        <f>COUNTIFS(FINAL!$B$5:$B$127,"Gestión Jurídica",FINAL!$N$5:$N$127,"ABIERTA")</f>
        <v>5</v>
      </c>
      <c r="C14" s="149">
        <f>COUNTIFS(FINAL!$B$5:$B$127,"Gestión Jurídica",FINAL!$N$5:$N$127,"VENCIDA")</f>
        <v>0</v>
      </c>
      <c r="D14" s="149">
        <f>COUNTIFS(FINAL!$B$5:$B$127,"Gestión Jurídica",FINAL!$N$5:$N$127,"CERRADA")</f>
        <v>0</v>
      </c>
      <c r="E14" s="150">
        <f t="shared" si="0"/>
        <v>5</v>
      </c>
      <c r="F14" s="151" t="s">
        <v>357</v>
      </c>
      <c r="G14" s="152" t="s">
        <v>366</v>
      </c>
    </row>
    <row r="15" spans="1:7" x14ac:dyDescent="0.2">
      <c r="A15" s="58" t="s">
        <v>62</v>
      </c>
      <c r="B15" s="149">
        <f>COUNTIFS(FINAL!$B$5:$B$127,"Planeación del SITP",FINAL!$N$5:$N$127,"ABIERTA")</f>
        <v>1</v>
      </c>
      <c r="C15" s="149">
        <f>COUNTIFS(FINAL!$B$5:$B$127,"Planeación del SITP",FINAL!$N$5:$N$127,"VENCIDA")</f>
        <v>0</v>
      </c>
      <c r="D15" s="149">
        <f>COUNTIFS(FINAL!$B$5:$B$127,"Planeación del SITP",FINAL!$N$5:$N$127,"CERRADA")</f>
        <v>0</v>
      </c>
      <c r="E15" s="150">
        <f t="shared" si="0"/>
        <v>1</v>
      </c>
      <c r="F15" s="151" t="s">
        <v>559</v>
      </c>
      <c r="G15" s="152" t="s">
        <v>363</v>
      </c>
    </row>
    <row r="16" spans="1:7" ht="15.75" thickBot="1" x14ac:dyDescent="0.25">
      <c r="A16" s="108" t="s">
        <v>161</v>
      </c>
      <c r="B16" s="154">
        <f>COUNTIFS(FINAL!B5:B127,"Supervisión y Control de la Operación del SITP",FINAL!N5:N127,"ABIERTA")</f>
        <v>11</v>
      </c>
      <c r="C16" s="154">
        <f>COUNTIFS(FINAL!B5:B127,"Supervisión y Control de la Operación del SITP",FINAL!N5:N127,"VENCIDA")</f>
        <v>1</v>
      </c>
      <c r="D16" s="154">
        <f>COUNTIFS(FINAL!B5:B127,"Supervisión y Control de la Operación del SITP",FINAL!N5:N127,"CERRADA")</f>
        <v>0</v>
      </c>
      <c r="E16" s="155">
        <f t="shared" si="0"/>
        <v>12</v>
      </c>
      <c r="F16" s="156" t="s">
        <v>355</v>
      </c>
      <c r="G16" s="157" t="s">
        <v>368</v>
      </c>
    </row>
    <row r="17" spans="1:7" ht="16.5" thickBot="1" x14ac:dyDescent="0.25">
      <c r="A17" s="158" t="s">
        <v>139</v>
      </c>
      <c r="B17" s="159">
        <f>SUM(B2:B16)</f>
        <v>73</v>
      </c>
      <c r="C17" s="159">
        <f t="shared" ref="C17:D17" si="1">SUM(C2:C16)</f>
        <v>27</v>
      </c>
      <c r="D17" s="159">
        <f t="shared" si="1"/>
        <v>0</v>
      </c>
      <c r="E17" s="160">
        <f>SUM(E2:E16)</f>
        <v>100</v>
      </c>
    </row>
    <row r="18" spans="1:7" x14ac:dyDescent="0.2">
      <c r="E18" s="162">
        <f>COUNTA(FINAL!B5:B1048576)</f>
        <v>100</v>
      </c>
    </row>
    <row r="19" spans="1:7" x14ac:dyDescent="0.2">
      <c r="E19" s="162">
        <f>+E17-E18</f>
        <v>0</v>
      </c>
    </row>
    <row r="25" spans="1:7" x14ac:dyDescent="0.2">
      <c r="B25" s="163"/>
    </row>
    <row r="26" spans="1:7" x14ac:dyDescent="0.2">
      <c r="B26" s="164"/>
    </row>
    <row r="30" spans="1:7" x14ac:dyDescent="0.2">
      <c r="G30" s="165"/>
    </row>
  </sheetData>
  <sortState ref="A2:G16">
    <sortCondition ref="A3:A16"/>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U94"/>
  <sheetViews>
    <sheetView showGridLines="0" workbookViewId="0">
      <selection sqref="A1:J1"/>
    </sheetView>
  </sheetViews>
  <sheetFormatPr baseColWidth="10" defaultRowHeight="11.25" x14ac:dyDescent="0.2"/>
  <cols>
    <col min="1" max="1" width="12.140625" style="27" customWidth="1"/>
    <col min="2" max="3" width="11.42578125" style="27"/>
    <col min="4" max="4" width="12.5703125" style="27" customWidth="1"/>
    <col min="5" max="5" width="15.42578125" style="27" customWidth="1"/>
    <col min="6" max="7" width="11.42578125" style="27"/>
    <col min="8" max="8" width="14.28515625" style="27" customWidth="1"/>
    <col min="9" max="11" width="11.42578125" style="27"/>
    <col min="12" max="12" width="16" style="27" customWidth="1"/>
    <col min="13" max="16384" width="11.42578125" style="27"/>
  </cols>
  <sheetData>
    <row r="1" spans="1:21" ht="12" thickBot="1" x14ac:dyDescent="0.25">
      <c r="A1" s="220" t="s">
        <v>75</v>
      </c>
      <c r="B1" s="220"/>
      <c r="C1" s="220"/>
      <c r="D1" s="220"/>
      <c r="E1" s="220"/>
      <c r="F1" s="220"/>
      <c r="G1" s="220"/>
      <c r="H1" s="220"/>
      <c r="I1" s="220"/>
      <c r="J1" s="220"/>
      <c r="L1" s="228" t="s">
        <v>170</v>
      </c>
      <c r="M1" s="228"/>
      <c r="N1" s="228"/>
      <c r="O1" s="228"/>
      <c r="P1" s="228"/>
      <c r="Q1" s="228"/>
      <c r="R1" s="228"/>
      <c r="S1" s="228"/>
      <c r="T1" s="228"/>
      <c r="U1" s="228"/>
    </row>
    <row r="2" spans="1:21" ht="12" customHeight="1" x14ac:dyDescent="0.2">
      <c r="A2" s="221" t="s">
        <v>154</v>
      </c>
      <c r="B2" s="222"/>
      <c r="C2" s="222"/>
      <c r="D2" s="222"/>
      <c r="E2" s="222"/>
      <c r="F2" s="222"/>
      <c r="G2" s="222"/>
      <c r="H2" s="222"/>
      <c r="I2" s="222"/>
      <c r="J2" s="223"/>
      <c r="L2" s="221" t="s">
        <v>154</v>
      </c>
      <c r="M2" s="222"/>
      <c r="N2" s="222"/>
      <c r="O2" s="222"/>
      <c r="P2" s="222"/>
      <c r="Q2" s="222"/>
      <c r="R2" s="222"/>
      <c r="S2" s="222"/>
      <c r="T2" s="222"/>
      <c r="U2" s="223"/>
    </row>
    <row r="3" spans="1:21" ht="12" customHeight="1" thickBot="1" x14ac:dyDescent="0.25">
      <c r="A3" s="224" t="s">
        <v>152</v>
      </c>
      <c r="B3" s="225"/>
      <c r="C3" s="225"/>
      <c r="D3" s="225"/>
      <c r="E3" s="225"/>
      <c r="F3" s="225"/>
      <c r="G3" s="225"/>
      <c r="H3" s="225"/>
      <c r="I3" s="225"/>
      <c r="J3" s="226"/>
      <c r="L3" s="224" t="s">
        <v>152</v>
      </c>
      <c r="M3" s="225"/>
      <c r="N3" s="225"/>
      <c r="O3" s="225"/>
      <c r="P3" s="225"/>
      <c r="Q3" s="225"/>
      <c r="R3" s="225"/>
      <c r="S3" s="225"/>
      <c r="T3" s="225"/>
      <c r="U3" s="226"/>
    </row>
    <row r="4" spans="1:21" ht="15.75" customHeight="1" thickBot="1" x14ac:dyDescent="0.25">
      <c r="A4" s="212" t="s">
        <v>151</v>
      </c>
      <c r="B4" s="214" t="s">
        <v>150</v>
      </c>
      <c r="C4" s="215"/>
      <c r="D4" s="215"/>
      <c r="E4" s="216"/>
      <c r="F4" s="214" t="s">
        <v>149</v>
      </c>
      <c r="G4" s="215"/>
      <c r="H4" s="215"/>
      <c r="I4" s="215"/>
      <c r="J4" s="216"/>
      <c r="L4" s="212" t="s">
        <v>151</v>
      </c>
      <c r="M4" s="214" t="s">
        <v>150</v>
      </c>
      <c r="N4" s="215"/>
      <c r="O4" s="215"/>
      <c r="P4" s="216"/>
      <c r="Q4" s="214" t="s">
        <v>149</v>
      </c>
      <c r="R4" s="215"/>
      <c r="S4" s="215"/>
      <c r="T4" s="215"/>
      <c r="U4" s="216"/>
    </row>
    <row r="5" spans="1:21" ht="21.75" customHeight="1" thickBot="1" x14ac:dyDescent="0.25">
      <c r="A5" s="213"/>
      <c r="B5" s="28" t="s">
        <v>148</v>
      </c>
      <c r="C5" s="28" t="s">
        <v>147</v>
      </c>
      <c r="D5" s="28" t="s">
        <v>171</v>
      </c>
      <c r="E5" s="28" t="s">
        <v>146</v>
      </c>
      <c r="F5" s="28" t="s">
        <v>145</v>
      </c>
      <c r="G5" s="52" t="s">
        <v>144</v>
      </c>
      <c r="H5" s="52" t="s">
        <v>171</v>
      </c>
      <c r="I5" s="52" t="s">
        <v>143</v>
      </c>
      <c r="J5" s="28" t="s">
        <v>142</v>
      </c>
      <c r="L5" s="213"/>
      <c r="M5" s="28" t="s">
        <v>148</v>
      </c>
      <c r="N5" s="28" t="s">
        <v>147</v>
      </c>
      <c r="O5" s="28" t="s">
        <v>171</v>
      </c>
      <c r="P5" s="28" t="s">
        <v>146</v>
      </c>
      <c r="Q5" s="28" t="s">
        <v>145</v>
      </c>
      <c r="R5" s="28" t="s">
        <v>144</v>
      </c>
      <c r="S5" s="28" t="s">
        <v>171</v>
      </c>
      <c r="T5" s="28" t="s">
        <v>143</v>
      </c>
      <c r="U5" s="28" t="s">
        <v>142</v>
      </c>
    </row>
    <row r="6" spans="1:21" ht="45.75" thickBot="1" x14ac:dyDescent="0.25">
      <c r="A6" s="29" t="s">
        <v>167</v>
      </c>
      <c r="B6" s="24">
        <v>0</v>
      </c>
      <c r="C6" s="26">
        <v>2</v>
      </c>
      <c r="D6" s="24">
        <v>0</v>
      </c>
      <c r="E6" s="30" t="s">
        <v>163</v>
      </c>
      <c r="F6" s="31">
        <f>G6+H6+I6</f>
        <v>3</v>
      </c>
      <c r="G6" s="31">
        <v>2</v>
      </c>
      <c r="H6" s="32">
        <v>1</v>
      </c>
      <c r="I6" s="24">
        <v>0</v>
      </c>
      <c r="J6" s="30" t="s">
        <v>166</v>
      </c>
      <c r="L6" s="29" t="s">
        <v>172</v>
      </c>
      <c r="M6" s="30">
        <v>0</v>
      </c>
      <c r="N6" s="30">
        <v>2</v>
      </c>
      <c r="O6" s="30">
        <v>0</v>
      </c>
      <c r="P6" s="30" t="s">
        <v>163</v>
      </c>
      <c r="Q6" s="30">
        <v>7</v>
      </c>
      <c r="R6" s="30">
        <v>6</v>
      </c>
      <c r="S6" s="30">
        <v>1</v>
      </c>
      <c r="T6" s="30">
        <v>0</v>
      </c>
      <c r="U6" s="30" t="s">
        <v>166</v>
      </c>
    </row>
    <row r="7" spans="1:21" ht="34.5" thickBot="1" x14ac:dyDescent="0.25">
      <c r="A7" s="29" t="s">
        <v>165</v>
      </c>
      <c r="B7" s="24">
        <v>0</v>
      </c>
      <c r="C7" s="26">
        <v>1</v>
      </c>
      <c r="D7" s="24">
        <v>0</v>
      </c>
      <c r="E7" s="30" t="s">
        <v>163</v>
      </c>
      <c r="F7" s="31">
        <f>G7+H7+I7</f>
        <v>3</v>
      </c>
      <c r="G7" s="31">
        <v>1</v>
      </c>
      <c r="H7" s="32">
        <v>2</v>
      </c>
      <c r="I7" s="24">
        <v>0</v>
      </c>
      <c r="J7" s="33">
        <v>0.67</v>
      </c>
      <c r="L7" s="29" t="s">
        <v>165</v>
      </c>
      <c r="M7" s="30">
        <v>0</v>
      </c>
      <c r="N7" s="30">
        <v>1</v>
      </c>
      <c r="O7" s="30">
        <v>0</v>
      </c>
      <c r="P7" s="30" t="s">
        <v>163</v>
      </c>
      <c r="Q7" s="30">
        <v>6</v>
      </c>
      <c r="R7" s="30">
        <v>4</v>
      </c>
      <c r="S7" s="30">
        <v>2</v>
      </c>
      <c r="T7" s="30">
        <v>0</v>
      </c>
      <c r="U7" s="33">
        <v>0.67</v>
      </c>
    </row>
    <row r="8" spans="1:21" ht="34.5" thickBot="1" x14ac:dyDescent="0.25">
      <c r="A8" s="29" t="s">
        <v>164</v>
      </c>
      <c r="B8" s="24">
        <v>0</v>
      </c>
      <c r="C8" s="26">
        <v>1</v>
      </c>
      <c r="D8" s="24">
        <v>0</v>
      </c>
      <c r="E8" s="30" t="s">
        <v>163</v>
      </c>
      <c r="F8" s="31">
        <f>G8+H8+I8</f>
        <v>2</v>
      </c>
      <c r="G8" s="31">
        <v>1</v>
      </c>
      <c r="H8" s="32">
        <v>1</v>
      </c>
      <c r="I8" s="24">
        <v>0</v>
      </c>
      <c r="J8" s="33">
        <v>0.8</v>
      </c>
      <c r="L8" s="29" t="s">
        <v>164</v>
      </c>
      <c r="M8" s="30">
        <v>0</v>
      </c>
      <c r="N8" s="30">
        <v>1</v>
      </c>
      <c r="O8" s="30">
        <v>0</v>
      </c>
      <c r="P8" s="30" t="s">
        <v>163</v>
      </c>
      <c r="Q8" s="30">
        <v>5</v>
      </c>
      <c r="R8" s="30">
        <v>4</v>
      </c>
      <c r="S8" s="30">
        <v>1</v>
      </c>
      <c r="T8" s="30">
        <v>0</v>
      </c>
      <c r="U8" s="33">
        <v>0.8</v>
      </c>
    </row>
    <row r="9" spans="1:21" ht="12" thickBot="1" x14ac:dyDescent="0.25">
      <c r="A9" s="34" t="s">
        <v>140</v>
      </c>
      <c r="B9" s="23">
        <v>0</v>
      </c>
      <c r="C9" s="25">
        <f>C6+C7+C8</f>
        <v>4</v>
      </c>
      <c r="D9" s="23">
        <v>0</v>
      </c>
      <c r="E9" s="35" t="s">
        <v>163</v>
      </c>
      <c r="F9" s="36">
        <f>SUM(F6:F8)</f>
        <v>8</v>
      </c>
      <c r="G9" s="36">
        <f>SUM(G6:G8)</f>
        <v>4</v>
      </c>
      <c r="H9" s="37">
        <f>SUM(H6:H8)</f>
        <v>4</v>
      </c>
      <c r="I9" s="23">
        <f>SUM(I6:I8)</f>
        <v>0</v>
      </c>
      <c r="J9" s="38">
        <v>0.78</v>
      </c>
      <c r="L9" s="34" t="s">
        <v>140</v>
      </c>
      <c r="M9" s="35">
        <v>0</v>
      </c>
      <c r="N9" s="35">
        <v>4</v>
      </c>
      <c r="O9" s="35">
        <v>0</v>
      </c>
      <c r="P9" s="35" t="s">
        <v>163</v>
      </c>
      <c r="Q9" s="35">
        <v>18</v>
      </c>
      <c r="R9" s="35">
        <v>14</v>
      </c>
      <c r="S9" s="35">
        <v>4</v>
      </c>
      <c r="T9" s="35">
        <v>0</v>
      </c>
      <c r="U9" s="38">
        <v>0.78</v>
      </c>
    </row>
    <row r="11" spans="1:21" ht="15.75" customHeight="1" thickBot="1" x14ac:dyDescent="0.3">
      <c r="A11" s="220" t="s">
        <v>46</v>
      </c>
      <c r="B11" s="220"/>
      <c r="C11" s="220"/>
      <c r="D11" s="220"/>
      <c r="E11" s="220"/>
      <c r="F11" s="220"/>
      <c r="G11" s="220"/>
      <c r="H11" s="220"/>
      <c r="I11" s="220"/>
      <c r="J11" s="220"/>
      <c r="L11" s="39"/>
      <c r="M11" s="39"/>
      <c r="N11" s="39"/>
      <c r="O11" s="39"/>
      <c r="P11" s="39"/>
      <c r="Q11" s="39"/>
      <c r="R11" s="39"/>
      <c r="S11" s="39"/>
      <c r="T11" s="39"/>
      <c r="U11" s="39"/>
    </row>
    <row r="12" spans="1:21" ht="12" customHeight="1" x14ac:dyDescent="0.25">
      <c r="A12" s="221" t="s">
        <v>154</v>
      </c>
      <c r="B12" s="222"/>
      <c r="C12" s="222"/>
      <c r="D12" s="222"/>
      <c r="E12" s="222"/>
      <c r="F12" s="222"/>
      <c r="G12" s="222"/>
      <c r="H12" s="222"/>
      <c r="I12" s="222"/>
      <c r="J12" s="223"/>
      <c r="L12" s="39"/>
      <c r="M12" s="39"/>
      <c r="N12" s="39"/>
      <c r="O12" s="39"/>
      <c r="P12" s="39"/>
      <c r="Q12" s="39"/>
      <c r="R12" s="39"/>
      <c r="S12" s="39"/>
      <c r="T12" s="39"/>
      <c r="U12" s="39"/>
    </row>
    <row r="13" spans="1:21" ht="12" customHeight="1" thickBot="1" x14ac:dyDescent="0.3">
      <c r="A13" s="224" t="s">
        <v>152</v>
      </c>
      <c r="B13" s="225"/>
      <c r="C13" s="225"/>
      <c r="D13" s="225"/>
      <c r="E13" s="225"/>
      <c r="F13" s="225"/>
      <c r="G13" s="225"/>
      <c r="H13" s="225"/>
      <c r="I13" s="225"/>
      <c r="J13" s="226"/>
      <c r="L13" s="39"/>
      <c r="M13" s="39"/>
      <c r="N13" s="39"/>
      <c r="O13" s="39"/>
      <c r="P13" s="39"/>
      <c r="Q13" s="39"/>
      <c r="R13" s="39"/>
      <c r="S13" s="39"/>
      <c r="T13" s="39"/>
      <c r="U13" s="39"/>
    </row>
    <row r="14" spans="1:21" ht="15.75" customHeight="1" thickBot="1" x14ac:dyDescent="0.3">
      <c r="A14" s="212" t="s">
        <v>151</v>
      </c>
      <c r="B14" s="214" t="s">
        <v>150</v>
      </c>
      <c r="C14" s="215"/>
      <c r="D14" s="215"/>
      <c r="E14" s="216"/>
      <c r="F14" s="214" t="s">
        <v>149</v>
      </c>
      <c r="G14" s="215"/>
      <c r="H14" s="215"/>
      <c r="I14" s="215"/>
      <c r="J14" s="216"/>
      <c r="L14" s="39"/>
      <c r="M14" s="39"/>
      <c r="N14" s="39"/>
      <c r="O14" s="39"/>
      <c r="P14" s="39"/>
      <c r="Q14" s="39"/>
      <c r="R14" s="39"/>
      <c r="S14" s="39"/>
      <c r="T14" s="39"/>
      <c r="U14" s="39"/>
    </row>
    <row r="15" spans="1:21" ht="18.75" customHeight="1" thickBot="1" x14ac:dyDescent="0.3">
      <c r="A15" s="213"/>
      <c r="B15" s="28" t="s">
        <v>148</v>
      </c>
      <c r="C15" s="28" t="s">
        <v>147</v>
      </c>
      <c r="D15" s="28" t="s">
        <v>171</v>
      </c>
      <c r="E15" s="28" t="s">
        <v>146</v>
      </c>
      <c r="F15" s="28" t="s">
        <v>145</v>
      </c>
      <c r="G15" s="52" t="s">
        <v>144</v>
      </c>
      <c r="H15" s="52" t="s">
        <v>171</v>
      </c>
      <c r="I15" s="52" t="s">
        <v>143</v>
      </c>
      <c r="J15" s="28" t="s">
        <v>142</v>
      </c>
      <c r="L15" s="39"/>
      <c r="M15" s="39"/>
      <c r="N15" s="39"/>
      <c r="O15" s="39"/>
      <c r="P15" s="39"/>
      <c r="Q15" s="39"/>
      <c r="R15" s="39"/>
      <c r="S15" s="39"/>
      <c r="T15" s="39"/>
      <c r="U15" s="39"/>
    </row>
    <row r="16" spans="1:21" ht="15.75" customHeight="1" thickBot="1" x14ac:dyDescent="0.3">
      <c r="A16" s="29">
        <v>2017</v>
      </c>
      <c r="B16" s="30">
        <v>2</v>
      </c>
      <c r="C16" s="30">
        <v>2</v>
      </c>
      <c r="D16" s="30">
        <v>0</v>
      </c>
      <c r="E16" s="33">
        <v>1</v>
      </c>
      <c r="F16" s="30">
        <v>8</v>
      </c>
      <c r="G16" s="24">
        <v>6</v>
      </c>
      <c r="H16" s="30">
        <v>2</v>
      </c>
      <c r="I16" s="24">
        <v>0</v>
      </c>
      <c r="J16" s="33">
        <v>0.75</v>
      </c>
      <c r="L16" s="39"/>
      <c r="M16" s="39"/>
      <c r="N16" s="39"/>
      <c r="O16" s="39"/>
      <c r="P16" s="39"/>
      <c r="Q16" s="39"/>
      <c r="R16" s="39"/>
      <c r="S16" s="39"/>
      <c r="T16" s="39"/>
      <c r="U16" s="39"/>
    </row>
    <row r="17" spans="1:21" ht="15.75" customHeight="1" thickBot="1" x14ac:dyDescent="0.3">
      <c r="A17" s="34" t="s">
        <v>140</v>
      </c>
      <c r="B17" s="35">
        <v>2</v>
      </c>
      <c r="C17" s="35">
        <v>2</v>
      </c>
      <c r="D17" s="35">
        <v>0</v>
      </c>
      <c r="E17" s="38">
        <v>1</v>
      </c>
      <c r="F17" s="35">
        <v>8</v>
      </c>
      <c r="G17" s="23">
        <v>6</v>
      </c>
      <c r="H17" s="35">
        <f t="shared" ref="H17" si="0">H16</f>
        <v>2</v>
      </c>
      <c r="I17" s="23">
        <v>0</v>
      </c>
      <c r="J17" s="38">
        <v>0.75</v>
      </c>
      <c r="L17" s="39"/>
      <c r="M17" s="39"/>
      <c r="N17" s="39"/>
      <c r="O17" s="39"/>
      <c r="P17" s="39"/>
      <c r="Q17" s="39"/>
      <c r="R17" s="39"/>
      <c r="S17" s="39"/>
      <c r="T17" s="39"/>
      <c r="U17" s="39"/>
    </row>
    <row r="19" spans="1:21" ht="12" thickBot="1" x14ac:dyDescent="0.25">
      <c r="A19" s="220" t="s">
        <v>60</v>
      </c>
      <c r="B19" s="220"/>
      <c r="C19" s="220"/>
      <c r="D19" s="220"/>
      <c r="E19" s="220"/>
      <c r="F19" s="220"/>
      <c r="G19" s="220"/>
      <c r="H19" s="220"/>
      <c r="I19" s="220"/>
      <c r="J19" s="220"/>
    </row>
    <row r="20" spans="1:21" x14ac:dyDescent="0.2">
      <c r="A20" s="221" t="s">
        <v>154</v>
      </c>
      <c r="B20" s="222"/>
      <c r="C20" s="222"/>
      <c r="D20" s="222"/>
      <c r="E20" s="222"/>
      <c r="F20" s="222"/>
      <c r="G20" s="222"/>
      <c r="H20" s="222"/>
      <c r="I20" s="222"/>
      <c r="J20" s="223"/>
    </row>
    <row r="21" spans="1:21" ht="12" customHeight="1" thickBot="1" x14ac:dyDescent="0.25">
      <c r="A21" s="224" t="s">
        <v>152</v>
      </c>
      <c r="B21" s="225"/>
      <c r="C21" s="225"/>
      <c r="D21" s="225"/>
      <c r="E21" s="225"/>
      <c r="F21" s="225"/>
      <c r="G21" s="225"/>
      <c r="H21" s="225"/>
      <c r="I21" s="225"/>
      <c r="J21" s="226"/>
    </row>
    <row r="22" spans="1:21" ht="15.75" customHeight="1" thickBot="1" x14ac:dyDescent="0.25">
      <c r="A22" s="212" t="s">
        <v>151</v>
      </c>
      <c r="B22" s="214" t="s">
        <v>150</v>
      </c>
      <c r="C22" s="215"/>
      <c r="D22" s="215"/>
      <c r="E22" s="216"/>
      <c r="F22" s="214" t="s">
        <v>149</v>
      </c>
      <c r="G22" s="215"/>
      <c r="H22" s="215"/>
      <c r="I22" s="215"/>
      <c r="J22" s="216"/>
    </row>
    <row r="23" spans="1:21" ht="27" customHeight="1" thickBot="1" x14ac:dyDescent="0.25">
      <c r="A23" s="213"/>
      <c r="B23" s="28" t="s">
        <v>148</v>
      </c>
      <c r="C23" s="28" t="s">
        <v>147</v>
      </c>
      <c r="D23" s="28" t="s">
        <v>171</v>
      </c>
      <c r="E23" s="28" t="s">
        <v>146</v>
      </c>
      <c r="F23" s="28" t="s">
        <v>145</v>
      </c>
      <c r="G23" s="52" t="s">
        <v>144</v>
      </c>
      <c r="H23" s="52" t="s">
        <v>171</v>
      </c>
      <c r="I23" s="52" t="s">
        <v>143</v>
      </c>
      <c r="J23" s="28" t="s">
        <v>142</v>
      </c>
    </row>
    <row r="24" spans="1:21" ht="12" thickBot="1" x14ac:dyDescent="0.25">
      <c r="A24" s="30">
        <v>2017</v>
      </c>
      <c r="B24" s="30">
        <v>0</v>
      </c>
      <c r="C24" s="30">
        <v>0</v>
      </c>
      <c r="D24" s="30">
        <v>0</v>
      </c>
      <c r="E24" s="33">
        <v>0</v>
      </c>
      <c r="F24" s="30">
        <f>G24+H24+I24</f>
        <v>3</v>
      </c>
      <c r="G24" s="30">
        <v>0</v>
      </c>
      <c r="H24" s="30">
        <v>3</v>
      </c>
      <c r="I24" s="30">
        <v>0</v>
      </c>
      <c r="J24" s="33">
        <v>0</v>
      </c>
    </row>
    <row r="25" spans="1:21" ht="12" thickBot="1" x14ac:dyDescent="0.25">
      <c r="A25" s="35" t="s">
        <v>140</v>
      </c>
      <c r="B25" s="35">
        <v>0</v>
      </c>
      <c r="C25" s="35">
        <v>0</v>
      </c>
      <c r="D25" s="35">
        <v>0</v>
      </c>
      <c r="E25" s="38">
        <v>0</v>
      </c>
      <c r="F25" s="35">
        <f>F24</f>
        <v>3</v>
      </c>
      <c r="G25" s="35">
        <f t="shared" ref="G25:I25" si="1">G24</f>
        <v>0</v>
      </c>
      <c r="H25" s="35">
        <f t="shared" si="1"/>
        <v>3</v>
      </c>
      <c r="I25" s="35">
        <f t="shared" si="1"/>
        <v>0</v>
      </c>
      <c r="J25" s="38">
        <v>0</v>
      </c>
    </row>
    <row r="27" spans="1:21" ht="12" thickBot="1" x14ac:dyDescent="0.25">
      <c r="A27" s="220" t="s">
        <v>64</v>
      </c>
      <c r="B27" s="220"/>
      <c r="C27" s="220"/>
      <c r="D27" s="220"/>
      <c r="E27" s="220"/>
      <c r="F27" s="220"/>
      <c r="G27" s="220"/>
      <c r="H27" s="220"/>
      <c r="I27" s="220"/>
      <c r="J27" s="220"/>
    </row>
    <row r="28" spans="1:21" x14ac:dyDescent="0.2">
      <c r="A28" s="221" t="s">
        <v>154</v>
      </c>
      <c r="B28" s="222"/>
      <c r="C28" s="222"/>
      <c r="D28" s="222"/>
      <c r="E28" s="222"/>
      <c r="F28" s="222"/>
      <c r="G28" s="222"/>
      <c r="H28" s="222"/>
      <c r="I28" s="222"/>
      <c r="J28" s="223"/>
    </row>
    <row r="29" spans="1:21" ht="12" thickBot="1" x14ac:dyDescent="0.25">
      <c r="A29" s="224" t="s">
        <v>152</v>
      </c>
      <c r="B29" s="225"/>
      <c r="C29" s="225"/>
      <c r="D29" s="225"/>
      <c r="E29" s="225"/>
      <c r="F29" s="225"/>
      <c r="G29" s="225"/>
      <c r="H29" s="225"/>
      <c r="I29" s="225"/>
      <c r="J29" s="226"/>
    </row>
    <row r="30" spans="1:21" ht="12" thickBot="1" x14ac:dyDescent="0.25">
      <c r="A30" s="212" t="s">
        <v>151</v>
      </c>
      <c r="B30" s="214" t="s">
        <v>150</v>
      </c>
      <c r="C30" s="215"/>
      <c r="D30" s="215"/>
      <c r="E30" s="216"/>
      <c r="F30" s="214" t="s">
        <v>149</v>
      </c>
      <c r="G30" s="215"/>
      <c r="H30" s="215"/>
      <c r="I30" s="215"/>
      <c r="J30" s="216"/>
    </row>
    <row r="31" spans="1:21" ht="23.25" thickBot="1" x14ac:dyDescent="0.25">
      <c r="A31" s="213"/>
      <c r="B31" s="28" t="s">
        <v>148</v>
      </c>
      <c r="C31" s="28" t="s">
        <v>147</v>
      </c>
      <c r="D31" s="28" t="s">
        <v>171</v>
      </c>
      <c r="E31" s="28" t="s">
        <v>146</v>
      </c>
      <c r="F31" s="28" t="s">
        <v>145</v>
      </c>
      <c r="G31" s="52" t="s">
        <v>144</v>
      </c>
      <c r="H31" s="52" t="s">
        <v>171</v>
      </c>
      <c r="I31" s="52" t="s">
        <v>143</v>
      </c>
      <c r="J31" s="28" t="s">
        <v>142</v>
      </c>
    </row>
    <row r="32" spans="1:21" ht="12" thickBot="1" x14ac:dyDescent="0.25">
      <c r="A32" s="29">
        <v>2015</v>
      </c>
      <c r="B32" s="30">
        <v>0</v>
      </c>
      <c r="C32" s="30">
        <v>0</v>
      </c>
      <c r="D32" s="30">
        <v>0</v>
      </c>
      <c r="E32" s="33">
        <v>0</v>
      </c>
      <c r="F32" s="30">
        <f>G32+H32+I32</f>
        <v>1</v>
      </c>
      <c r="G32" s="30">
        <v>1</v>
      </c>
      <c r="H32" s="30">
        <v>0</v>
      </c>
      <c r="I32" s="30">
        <v>0</v>
      </c>
      <c r="J32" s="33">
        <v>1</v>
      </c>
    </row>
    <row r="33" spans="1:21" ht="12" thickBot="1" x14ac:dyDescent="0.25">
      <c r="A33" s="29">
        <v>2017</v>
      </c>
      <c r="B33" s="30">
        <v>0</v>
      </c>
      <c r="C33" s="30">
        <v>0</v>
      </c>
      <c r="D33" s="30">
        <v>0</v>
      </c>
      <c r="E33" s="33">
        <v>0</v>
      </c>
      <c r="F33" s="30">
        <f>G33+H33+I33</f>
        <v>5</v>
      </c>
      <c r="G33" s="30">
        <v>1</v>
      </c>
      <c r="H33" s="30">
        <v>4</v>
      </c>
      <c r="I33" s="30">
        <v>0</v>
      </c>
      <c r="J33" s="33">
        <v>0.2</v>
      </c>
    </row>
    <row r="34" spans="1:21" ht="12" thickBot="1" x14ac:dyDescent="0.25">
      <c r="A34" s="34" t="s">
        <v>140</v>
      </c>
      <c r="B34" s="35">
        <v>0</v>
      </c>
      <c r="C34" s="35">
        <v>0</v>
      </c>
      <c r="D34" s="35">
        <v>0</v>
      </c>
      <c r="E34" s="38">
        <v>0</v>
      </c>
      <c r="F34" s="35">
        <f>F32+F33</f>
        <v>6</v>
      </c>
      <c r="G34" s="35">
        <f>SUM(G32:G33)</f>
        <v>2</v>
      </c>
      <c r="H34" s="35">
        <f t="shared" ref="H34:I34" si="2">SUM(H32:H33)</f>
        <v>4</v>
      </c>
      <c r="I34" s="35">
        <f t="shared" si="2"/>
        <v>0</v>
      </c>
      <c r="J34" s="38">
        <v>0.33</v>
      </c>
    </row>
    <row r="36" spans="1:21" ht="15" customHeight="1" thickBot="1" x14ac:dyDescent="0.25">
      <c r="A36" s="220" t="s">
        <v>62</v>
      </c>
      <c r="B36" s="220"/>
      <c r="C36" s="220"/>
      <c r="D36" s="220"/>
      <c r="E36" s="220"/>
      <c r="F36" s="220"/>
      <c r="G36" s="220"/>
      <c r="H36" s="220"/>
      <c r="I36" s="220"/>
      <c r="J36" s="220"/>
    </row>
    <row r="37" spans="1:21" x14ac:dyDescent="0.2">
      <c r="A37" s="221" t="s">
        <v>154</v>
      </c>
      <c r="B37" s="222"/>
      <c r="C37" s="222"/>
      <c r="D37" s="222"/>
      <c r="E37" s="222"/>
      <c r="F37" s="222"/>
      <c r="G37" s="222"/>
      <c r="H37" s="222"/>
      <c r="I37" s="222"/>
      <c r="J37" s="223"/>
    </row>
    <row r="38" spans="1:21" ht="12" thickBot="1" x14ac:dyDescent="0.25">
      <c r="A38" s="224" t="s">
        <v>152</v>
      </c>
      <c r="B38" s="225"/>
      <c r="C38" s="225"/>
      <c r="D38" s="225"/>
      <c r="E38" s="225"/>
      <c r="F38" s="225"/>
      <c r="G38" s="225"/>
      <c r="H38" s="225"/>
      <c r="I38" s="225"/>
      <c r="J38" s="226"/>
    </row>
    <row r="39" spans="1:21" ht="12" thickBot="1" x14ac:dyDescent="0.25">
      <c r="A39" s="212" t="s">
        <v>151</v>
      </c>
      <c r="B39" s="214" t="s">
        <v>150</v>
      </c>
      <c r="C39" s="215"/>
      <c r="D39" s="215"/>
      <c r="E39" s="216"/>
      <c r="F39" s="214" t="s">
        <v>149</v>
      </c>
      <c r="G39" s="215"/>
      <c r="H39" s="215"/>
      <c r="I39" s="215"/>
      <c r="J39" s="216"/>
    </row>
    <row r="40" spans="1:21" ht="23.25" thickBot="1" x14ac:dyDescent="0.25">
      <c r="A40" s="213"/>
      <c r="B40" s="28" t="s">
        <v>148</v>
      </c>
      <c r="C40" s="28" t="s">
        <v>147</v>
      </c>
      <c r="D40" s="28" t="s">
        <v>171</v>
      </c>
      <c r="E40" s="28" t="s">
        <v>146</v>
      </c>
      <c r="F40" s="28" t="s">
        <v>145</v>
      </c>
      <c r="G40" s="52" t="s">
        <v>144</v>
      </c>
      <c r="H40" s="52" t="s">
        <v>171</v>
      </c>
      <c r="I40" s="52" t="s">
        <v>143</v>
      </c>
      <c r="J40" s="28" t="s">
        <v>142</v>
      </c>
    </row>
    <row r="41" spans="1:21" x14ac:dyDescent="0.2">
      <c r="A41" s="229" t="s">
        <v>162</v>
      </c>
      <c r="B41" s="231">
        <v>0</v>
      </c>
      <c r="C41" s="231">
        <v>0</v>
      </c>
      <c r="D41" s="231">
        <v>0</v>
      </c>
      <c r="E41" s="231">
        <v>0</v>
      </c>
      <c r="F41" s="231">
        <f>G41+H41+I41</f>
        <v>1</v>
      </c>
      <c r="G41" s="231">
        <v>1</v>
      </c>
      <c r="H41" s="231">
        <v>0</v>
      </c>
      <c r="I41" s="231">
        <v>0</v>
      </c>
      <c r="J41" s="233">
        <v>1</v>
      </c>
    </row>
    <row r="42" spans="1:21" ht="12" thickBot="1" x14ac:dyDescent="0.25">
      <c r="A42" s="230"/>
      <c r="B42" s="232"/>
      <c r="C42" s="232"/>
      <c r="D42" s="232"/>
      <c r="E42" s="232"/>
      <c r="F42" s="232"/>
      <c r="G42" s="232"/>
      <c r="H42" s="232"/>
      <c r="I42" s="232"/>
      <c r="J42" s="234"/>
    </row>
    <row r="43" spans="1:21" ht="12" thickBot="1" x14ac:dyDescent="0.25">
      <c r="A43" s="29" t="s">
        <v>141</v>
      </c>
      <c r="B43" s="30">
        <v>0</v>
      </c>
      <c r="C43" s="30">
        <v>0</v>
      </c>
      <c r="D43" s="30">
        <v>0</v>
      </c>
      <c r="E43" s="30">
        <v>0</v>
      </c>
      <c r="F43" s="30">
        <f>G43+H43+I43</f>
        <v>6</v>
      </c>
      <c r="G43" s="30">
        <v>6</v>
      </c>
      <c r="H43" s="30">
        <v>0</v>
      </c>
      <c r="I43" s="30">
        <v>0</v>
      </c>
      <c r="J43" s="33">
        <v>1</v>
      </c>
    </row>
    <row r="44" spans="1:21" ht="12" thickBot="1" x14ac:dyDescent="0.25">
      <c r="A44" s="34" t="s">
        <v>140</v>
      </c>
      <c r="B44" s="35">
        <v>0</v>
      </c>
      <c r="C44" s="35">
        <v>0</v>
      </c>
      <c r="D44" s="35">
        <v>0</v>
      </c>
      <c r="E44" s="35">
        <v>0</v>
      </c>
      <c r="F44" s="35">
        <f>G44+H44+I44</f>
        <v>7</v>
      </c>
      <c r="G44" s="35">
        <f>SUM(G41:G43)</f>
        <v>7</v>
      </c>
      <c r="H44" s="35">
        <v>0</v>
      </c>
      <c r="I44" s="35">
        <v>0</v>
      </c>
      <c r="J44" s="38">
        <v>1</v>
      </c>
    </row>
    <row r="46" spans="1:21" ht="12" thickBot="1" x14ac:dyDescent="0.25">
      <c r="A46" s="220" t="s">
        <v>161</v>
      </c>
      <c r="B46" s="220"/>
      <c r="C46" s="220"/>
      <c r="D46" s="220"/>
      <c r="E46" s="220"/>
      <c r="F46" s="220"/>
      <c r="G46" s="220"/>
      <c r="H46" s="220"/>
      <c r="I46" s="220"/>
      <c r="J46" s="220"/>
      <c r="L46" s="228" t="s">
        <v>173</v>
      </c>
      <c r="M46" s="228"/>
      <c r="N46" s="228"/>
      <c r="O46" s="228"/>
      <c r="P46" s="228"/>
      <c r="Q46" s="228"/>
      <c r="R46" s="228"/>
      <c r="S46" s="228"/>
      <c r="T46" s="228"/>
      <c r="U46" s="228"/>
    </row>
    <row r="47" spans="1:21" ht="15" customHeight="1" x14ac:dyDescent="0.2">
      <c r="A47" s="221" t="s">
        <v>154</v>
      </c>
      <c r="B47" s="222"/>
      <c r="C47" s="222"/>
      <c r="D47" s="222"/>
      <c r="E47" s="222"/>
      <c r="F47" s="222"/>
      <c r="G47" s="222"/>
      <c r="H47" s="222"/>
      <c r="I47" s="222"/>
      <c r="J47" s="223"/>
      <c r="L47" s="221" t="s">
        <v>154</v>
      </c>
      <c r="M47" s="222"/>
      <c r="N47" s="222"/>
      <c r="O47" s="222"/>
      <c r="P47" s="222"/>
      <c r="Q47" s="222"/>
      <c r="R47" s="222"/>
      <c r="S47" s="222"/>
      <c r="T47" s="222"/>
      <c r="U47" s="223"/>
    </row>
    <row r="48" spans="1:21" ht="15.75" customHeight="1" thickBot="1" x14ac:dyDescent="0.25">
      <c r="A48" s="224" t="s">
        <v>152</v>
      </c>
      <c r="B48" s="225"/>
      <c r="C48" s="225"/>
      <c r="D48" s="225"/>
      <c r="E48" s="225"/>
      <c r="F48" s="225"/>
      <c r="G48" s="225"/>
      <c r="H48" s="225"/>
      <c r="I48" s="225"/>
      <c r="J48" s="226"/>
      <c r="L48" s="224" t="s">
        <v>152</v>
      </c>
      <c r="M48" s="225"/>
      <c r="N48" s="225"/>
      <c r="O48" s="225"/>
      <c r="P48" s="225"/>
      <c r="Q48" s="225"/>
      <c r="R48" s="225"/>
      <c r="S48" s="225"/>
      <c r="T48" s="225"/>
      <c r="U48" s="226"/>
    </row>
    <row r="49" spans="1:21" ht="12" thickBot="1" x14ac:dyDescent="0.25">
      <c r="A49" s="212" t="s">
        <v>151</v>
      </c>
      <c r="B49" s="214" t="s">
        <v>150</v>
      </c>
      <c r="C49" s="215"/>
      <c r="D49" s="215"/>
      <c r="E49" s="216"/>
      <c r="F49" s="214" t="s">
        <v>149</v>
      </c>
      <c r="G49" s="215"/>
      <c r="H49" s="215"/>
      <c r="I49" s="215"/>
      <c r="J49" s="216"/>
      <c r="L49" s="212" t="s">
        <v>151</v>
      </c>
      <c r="M49" s="214" t="s">
        <v>150</v>
      </c>
      <c r="N49" s="215"/>
      <c r="O49" s="215"/>
      <c r="P49" s="216"/>
      <c r="Q49" s="214" t="s">
        <v>149</v>
      </c>
      <c r="R49" s="215"/>
      <c r="S49" s="215"/>
      <c r="T49" s="215"/>
      <c r="U49" s="216"/>
    </row>
    <row r="50" spans="1:21" ht="34.5" thickBot="1" x14ac:dyDescent="0.25">
      <c r="A50" s="213"/>
      <c r="B50" s="28" t="s">
        <v>148</v>
      </c>
      <c r="C50" s="28" t="s">
        <v>147</v>
      </c>
      <c r="D50" s="28" t="s">
        <v>171</v>
      </c>
      <c r="E50" s="28" t="s">
        <v>146</v>
      </c>
      <c r="F50" s="28" t="s">
        <v>145</v>
      </c>
      <c r="G50" s="52" t="s">
        <v>144</v>
      </c>
      <c r="H50" s="52" t="s">
        <v>171</v>
      </c>
      <c r="I50" s="52" t="s">
        <v>143</v>
      </c>
      <c r="J50" s="28" t="s">
        <v>142</v>
      </c>
      <c r="L50" s="213"/>
      <c r="M50" s="28" t="s">
        <v>148</v>
      </c>
      <c r="N50" s="28" t="s">
        <v>147</v>
      </c>
      <c r="O50" s="28" t="s">
        <v>171</v>
      </c>
      <c r="P50" s="28" t="s">
        <v>146</v>
      </c>
      <c r="Q50" s="28" t="s">
        <v>145</v>
      </c>
      <c r="R50" s="28" t="s">
        <v>144</v>
      </c>
      <c r="S50" s="28" t="s">
        <v>171</v>
      </c>
      <c r="T50" s="28" t="s">
        <v>143</v>
      </c>
      <c r="U50" s="28" t="s">
        <v>142</v>
      </c>
    </row>
    <row r="51" spans="1:21" ht="13.5" customHeight="1" thickBot="1" x14ac:dyDescent="0.25">
      <c r="A51" s="29">
        <v>2017</v>
      </c>
      <c r="B51" s="40">
        <v>4</v>
      </c>
      <c r="C51" s="40">
        <v>2</v>
      </c>
      <c r="D51" s="40">
        <v>2</v>
      </c>
      <c r="E51" s="33">
        <v>0.5</v>
      </c>
      <c r="F51" s="30">
        <f>G51+H51+I51</f>
        <v>16</v>
      </c>
      <c r="G51" s="31">
        <v>5</v>
      </c>
      <c r="H51" s="30">
        <v>2</v>
      </c>
      <c r="I51" s="31">
        <v>9</v>
      </c>
      <c r="J51" s="33">
        <v>0.13</v>
      </c>
      <c r="L51" s="29">
        <v>2017</v>
      </c>
      <c r="M51" s="30">
        <v>4</v>
      </c>
      <c r="N51" s="30">
        <v>2</v>
      </c>
      <c r="O51" s="30">
        <v>2</v>
      </c>
      <c r="P51" s="33">
        <v>0.5</v>
      </c>
      <c r="Q51" s="30">
        <v>16</v>
      </c>
      <c r="R51" s="30">
        <v>4</v>
      </c>
      <c r="S51" s="30">
        <v>2</v>
      </c>
      <c r="T51" s="30">
        <v>12</v>
      </c>
      <c r="U51" s="33">
        <v>0.25</v>
      </c>
    </row>
    <row r="52" spans="1:21" ht="15" customHeight="1" thickBot="1" x14ac:dyDescent="0.25">
      <c r="A52" s="34" t="s">
        <v>140</v>
      </c>
      <c r="B52" s="41">
        <v>4</v>
      </c>
      <c r="C52" s="41">
        <v>2</v>
      </c>
      <c r="D52" s="41">
        <v>2</v>
      </c>
      <c r="E52" s="38">
        <v>0.5</v>
      </c>
      <c r="F52" s="35">
        <f>F51</f>
        <v>16</v>
      </c>
      <c r="G52" s="36">
        <v>5</v>
      </c>
      <c r="H52" s="35">
        <f t="shared" ref="H52" si="3">H51</f>
        <v>2</v>
      </c>
      <c r="I52" s="36">
        <v>9</v>
      </c>
      <c r="J52" s="38">
        <v>0.13</v>
      </c>
      <c r="L52" s="29" t="s">
        <v>140</v>
      </c>
      <c r="M52" s="30">
        <v>4</v>
      </c>
      <c r="N52" s="30">
        <v>2</v>
      </c>
      <c r="O52" s="30">
        <v>2</v>
      </c>
      <c r="P52" s="33">
        <v>0.5</v>
      </c>
      <c r="Q52" s="30">
        <v>16</v>
      </c>
      <c r="R52" s="30">
        <v>4</v>
      </c>
      <c r="S52" s="30">
        <v>2</v>
      </c>
      <c r="T52" s="30">
        <v>12</v>
      </c>
      <c r="U52" s="33">
        <v>0.25</v>
      </c>
    </row>
    <row r="54" spans="1:21" ht="12" thickBot="1" x14ac:dyDescent="0.25">
      <c r="A54" s="220" t="s">
        <v>160</v>
      </c>
      <c r="B54" s="220"/>
      <c r="C54" s="220"/>
      <c r="D54" s="220"/>
      <c r="E54" s="220"/>
      <c r="F54" s="220"/>
      <c r="G54" s="220"/>
      <c r="H54" s="220"/>
      <c r="I54" s="220"/>
      <c r="J54" s="220"/>
    </row>
    <row r="55" spans="1:21" ht="15.75" customHeight="1" thickBot="1" x14ac:dyDescent="0.25">
      <c r="A55" s="214" t="s">
        <v>152</v>
      </c>
      <c r="B55" s="215"/>
      <c r="C55" s="215"/>
      <c r="D55" s="215"/>
      <c r="E55" s="215"/>
      <c r="F55" s="215"/>
      <c r="G55" s="215"/>
      <c r="H55" s="215"/>
      <c r="I55" s="215"/>
      <c r="J55" s="216"/>
    </row>
    <row r="56" spans="1:21" ht="15.75" customHeight="1" thickBot="1" x14ac:dyDescent="0.25">
      <c r="A56" s="212" t="s">
        <v>151</v>
      </c>
      <c r="B56" s="214" t="s">
        <v>150</v>
      </c>
      <c r="C56" s="215"/>
      <c r="D56" s="215"/>
      <c r="E56" s="216"/>
      <c r="F56" s="214" t="s">
        <v>149</v>
      </c>
      <c r="G56" s="215"/>
      <c r="H56" s="215"/>
      <c r="I56" s="215"/>
      <c r="J56" s="216"/>
    </row>
    <row r="57" spans="1:21" ht="18.75" customHeight="1" thickBot="1" x14ac:dyDescent="0.25">
      <c r="A57" s="213"/>
      <c r="B57" s="28" t="s">
        <v>148</v>
      </c>
      <c r="C57" s="28" t="s">
        <v>147</v>
      </c>
      <c r="D57" s="28" t="s">
        <v>171</v>
      </c>
      <c r="E57" s="28" t="s">
        <v>146</v>
      </c>
      <c r="F57" s="28" t="s">
        <v>145</v>
      </c>
      <c r="G57" s="52" t="s">
        <v>144</v>
      </c>
      <c r="H57" s="52" t="s">
        <v>171</v>
      </c>
      <c r="I57" s="52" t="s">
        <v>143</v>
      </c>
      <c r="J57" s="28" t="s">
        <v>142</v>
      </c>
    </row>
    <row r="58" spans="1:21" ht="12" thickBot="1" x14ac:dyDescent="0.25">
      <c r="A58" s="29" t="s">
        <v>159</v>
      </c>
      <c r="B58" s="30">
        <v>0</v>
      </c>
      <c r="C58" s="30">
        <v>0</v>
      </c>
      <c r="D58" s="30">
        <v>0</v>
      </c>
      <c r="E58" s="30">
        <v>0</v>
      </c>
      <c r="F58" s="30">
        <v>2</v>
      </c>
      <c r="G58" s="30">
        <v>0</v>
      </c>
      <c r="H58" s="30">
        <v>2</v>
      </c>
      <c r="I58" s="30">
        <v>0</v>
      </c>
      <c r="J58" s="33">
        <v>0</v>
      </c>
    </row>
    <row r="59" spans="1:21" ht="12" thickBot="1" x14ac:dyDescent="0.25">
      <c r="A59" s="29" t="s">
        <v>141</v>
      </c>
      <c r="B59" s="30">
        <v>0</v>
      </c>
      <c r="C59" s="30">
        <v>0</v>
      </c>
      <c r="D59" s="30">
        <v>0</v>
      </c>
      <c r="E59" s="30">
        <v>0</v>
      </c>
      <c r="F59" s="30">
        <v>3</v>
      </c>
      <c r="G59" s="30">
        <v>0</v>
      </c>
      <c r="H59" s="30">
        <v>2</v>
      </c>
      <c r="I59" s="30">
        <v>1</v>
      </c>
      <c r="J59" s="33">
        <v>0</v>
      </c>
    </row>
    <row r="60" spans="1:21" ht="12" thickBot="1" x14ac:dyDescent="0.25">
      <c r="A60" s="34" t="s">
        <v>140</v>
      </c>
      <c r="B60" s="35">
        <v>0</v>
      </c>
      <c r="C60" s="35">
        <v>0</v>
      </c>
      <c r="D60" s="35">
        <v>0</v>
      </c>
      <c r="E60" s="35">
        <v>0</v>
      </c>
      <c r="F60" s="35">
        <v>5</v>
      </c>
      <c r="G60" s="35">
        <v>0</v>
      </c>
      <c r="H60" s="35">
        <v>4</v>
      </c>
      <c r="I60" s="35">
        <v>1</v>
      </c>
      <c r="J60" s="38">
        <v>0</v>
      </c>
    </row>
    <row r="62" spans="1:21" ht="12" thickBot="1" x14ac:dyDescent="0.25">
      <c r="A62" s="220" t="s">
        <v>158</v>
      </c>
      <c r="B62" s="220"/>
      <c r="C62" s="220"/>
      <c r="D62" s="220"/>
      <c r="E62" s="220"/>
      <c r="F62" s="220"/>
      <c r="G62" s="220"/>
      <c r="H62" s="220"/>
      <c r="I62" s="220"/>
      <c r="J62" s="220"/>
      <c r="L62" s="228" t="s">
        <v>174</v>
      </c>
      <c r="M62" s="228"/>
      <c r="N62" s="228"/>
      <c r="O62" s="228"/>
      <c r="P62" s="228"/>
      <c r="Q62" s="228"/>
      <c r="R62" s="228"/>
      <c r="S62" s="228"/>
      <c r="T62" s="228"/>
      <c r="U62" s="228"/>
    </row>
    <row r="63" spans="1:21" ht="12" customHeight="1" x14ac:dyDescent="0.2">
      <c r="A63" s="221" t="s">
        <v>154</v>
      </c>
      <c r="B63" s="222"/>
      <c r="C63" s="222"/>
      <c r="D63" s="222"/>
      <c r="E63" s="222"/>
      <c r="F63" s="222"/>
      <c r="G63" s="222"/>
      <c r="H63" s="222"/>
      <c r="I63" s="222"/>
      <c r="J63" s="223"/>
      <c r="L63" s="221" t="s">
        <v>154</v>
      </c>
      <c r="M63" s="222"/>
      <c r="N63" s="222"/>
      <c r="O63" s="222"/>
      <c r="P63" s="222"/>
      <c r="Q63" s="222"/>
      <c r="R63" s="222"/>
      <c r="S63" s="222"/>
      <c r="T63" s="222"/>
      <c r="U63" s="223"/>
    </row>
    <row r="64" spans="1:21" ht="12" thickBot="1" x14ac:dyDescent="0.25">
      <c r="A64" s="224" t="s">
        <v>152</v>
      </c>
      <c r="B64" s="225"/>
      <c r="C64" s="225"/>
      <c r="D64" s="225"/>
      <c r="E64" s="225"/>
      <c r="F64" s="225"/>
      <c r="G64" s="225"/>
      <c r="H64" s="225"/>
      <c r="I64" s="225"/>
      <c r="J64" s="226"/>
      <c r="L64" s="224" t="s">
        <v>152</v>
      </c>
      <c r="M64" s="225"/>
      <c r="N64" s="225"/>
      <c r="O64" s="225"/>
      <c r="P64" s="225"/>
      <c r="Q64" s="225"/>
      <c r="R64" s="225"/>
      <c r="S64" s="225"/>
      <c r="T64" s="225"/>
      <c r="U64" s="226"/>
    </row>
    <row r="65" spans="1:21" ht="12" customHeight="1" thickBot="1" x14ac:dyDescent="0.25">
      <c r="A65" s="212" t="s">
        <v>151</v>
      </c>
      <c r="B65" s="214" t="s">
        <v>150</v>
      </c>
      <c r="C65" s="215"/>
      <c r="D65" s="215"/>
      <c r="E65" s="216"/>
      <c r="F65" s="214" t="s">
        <v>149</v>
      </c>
      <c r="G65" s="215"/>
      <c r="H65" s="215"/>
      <c r="I65" s="215"/>
      <c r="J65" s="216"/>
      <c r="L65" s="212" t="s">
        <v>151</v>
      </c>
      <c r="M65" s="214" t="s">
        <v>150</v>
      </c>
      <c r="N65" s="215"/>
      <c r="O65" s="215"/>
      <c r="P65" s="216"/>
      <c r="Q65" s="214" t="s">
        <v>149</v>
      </c>
      <c r="R65" s="215"/>
      <c r="S65" s="215"/>
      <c r="T65" s="215"/>
      <c r="U65" s="216"/>
    </row>
    <row r="66" spans="1:21" ht="21.75" customHeight="1" thickBot="1" x14ac:dyDescent="0.25">
      <c r="A66" s="213"/>
      <c r="B66" s="28" t="s">
        <v>148</v>
      </c>
      <c r="C66" s="28" t="s">
        <v>147</v>
      </c>
      <c r="D66" s="28" t="s">
        <v>171</v>
      </c>
      <c r="E66" s="28" t="s">
        <v>146</v>
      </c>
      <c r="F66" s="28" t="s">
        <v>145</v>
      </c>
      <c r="G66" s="52" t="s">
        <v>144</v>
      </c>
      <c r="H66" s="52" t="s">
        <v>171</v>
      </c>
      <c r="I66" s="52" t="s">
        <v>143</v>
      </c>
      <c r="J66" s="28" t="s">
        <v>142</v>
      </c>
      <c r="L66" s="213"/>
      <c r="M66" s="28" t="s">
        <v>148</v>
      </c>
      <c r="N66" s="28" t="s">
        <v>147</v>
      </c>
      <c r="O66" s="28" t="s">
        <v>171</v>
      </c>
      <c r="P66" s="28" t="s">
        <v>146</v>
      </c>
      <c r="Q66" s="28" t="s">
        <v>145</v>
      </c>
      <c r="R66" s="28" t="s">
        <v>144</v>
      </c>
      <c r="S66" s="28" t="s">
        <v>171</v>
      </c>
      <c r="T66" s="28" t="s">
        <v>143</v>
      </c>
      <c r="U66" s="28" t="s">
        <v>142</v>
      </c>
    </row>
    <row r="67" spans="1:21" ht="34.5" thickBot="1" x14ac:dyDescent="0.25">
      <c r="A67" s="29" t="s">
        <v>158</v>
      </c>
      <c r="B67" s="30">
        <v>0</v>
      </c>
      <c r="C67" s="40">
        <v>4</v>
      </c>
      <c r="D67" s="30">
        <v>0</v>
      </c>
      <c r="E67" s="33">
        <v>0</v>
      </c>
      <c r="F67" s="31">
        <f>I67+H67+G67</f>
        <v>4</v>
      </c>
      <c r="G67" s="31">
        <v>4</v>
      </c>
      <c r="H67" s="24">
        <v>0</v>
      </c>
      <c r="I67" s="24">
        <v>0</v>
      </c>
      <c r="J67" s="33">
        <v>1</v>
      </c>
      <c r="L67" s="29" t="s">
        <v>153</v>
      </c>
      <c r="M67" s="30">
        <v>0</v>
      </c>
      <c r="N67" s="40">
        <v>4</v>
      </c>
      <c r="O67" s="30">
        <v>0</v>
      </c>
      <c r="P67" s="33">
        <v>0</v>
      </c>
      <c r="Q67" s="30">
        <v>7</v>
      </c>
      <c r="R67" s="30">
        <v>7</v>
      </c>
      <c r="S67" s="30">
        <v>0</v>
      </c>
      <c r="T67" s="30">
        <v>0</v>
      </c>
      <c r="U67" s="33">
        <v>1</v>
      </c>
    </row>
    <row r="68" spans="1:21" ht="12" thickBot="1" x14ac:dyDescent="0.25">
      <c r="A68" s="34" t="s">
        <v>140</v>
      </c>
      <c r="B68" s="35">
        <v>0</v>
      </c>
      <c r="C68" s="41">
        <v>4</v>
      </c>
      <c r="D68" s="35">
        <v>0</v>
      </c>
      <c r="E68" s="38">
        <v>0</v>
      </c>
      <c r="F68" s="36">
        <f>I68+H68+G68</f>
        <v>4</v>
      </c>
      <c r="G68" s="36">
        <v>4</v>
      </c>
      <c r="H68" s="23">
        <v>0</v>
      </c>
      <c r="I68" s="23">
        <v>0</v>
      </c>
      <c r="J68" s="38">
        <v>1</v>
      </c>
      <c r="L68" s="34" t="s">
        <v>140</v>
      </c>
      <c r="M68" s="35">
        <v>0</v>
      </c>
      <c r="N68" s="41">
        <v>4</v>
      </c>
      <c r="O68" s="35">
        <v>0</v>
      </c>
      <c r="P68" s="38">
        <v>0</v>
      </c>
      <c r="Q68" s="35">
        <v>7</v>
      </c>
      <c r="R68" s="35">
        <v>7</v>
      </c>
      <c r="S68" s="35">
        <v>0</v>
      </c>
      <c r="T68" s="35">
        <v>0</v>
      </c>
      <c r="U68" s="38">
        <v>1</v>
      </c>
    </row>
    <row r="70" spans="1:21" ht="12" thickBot="1" x14ac:dyDescent="0.25">
      <c r="A70" s="220" t="s">
        <v>157</v>
      </c>
      <c r="B70" s="220"/>
      <c r="C70" s="220"/>
      <c r="D70" s="220"/>
      <c r="E70" s="220"/>
      <c r="F70" s="220"/>
      <c r="G70" s="220"/>
      <c r="H70" s="220"/>
      <c r="I70" s="220"/>
      <c r="J70" s="220"/>
      <c r="L70" s="228" t="s">
        <v>175</v>
      </c>
      <c r="M70" s="228"/>
      <c r="N70" s="228"/>
      <c r="O70" s="228"/>
      <c r="P70" s="228"/>
      <c r="Q70" s="228"/>
      <c r="R70" s="228"/>
      <c r="S70" s="228"/>
      <c r="T70" s="228"/>
      <c r="U70" s="228"/>
    </row>
    <row r="71" spans="1:21" ht="12.75" customHeight="1" x14ac:dyDescent="0.2">
      <c r="A71" s="221" t="s">
        <v>154</v>
      </c>
      <c r="B71" s="222"/>
      <c r="C71" s="222"/>
      <c r="D71" s="222"/>
      <c r="E71" s="222"/>
      <c r="F71" s="222"/>
      <c r="G71" s="222"/>
      <c r="H71" s="222"/>
      <c r="I71" s="222"/>
      <c r="J71" s="223"/>
      <c r="L71" s="221" t="s">
        <v>154</v>
      </c>
      <c r="M71" s="222"/>
      <c r="N71" s="222"/>
      <c r="O71" s="222"/>
      <c r="P71" s="222"/>
      <c r="Q71" s="222"/>
      <c r="R71" s="222"/>
      <c r="S71" s="222"/>
      <c r="T71" s="222"/>
      <c r="U71" s="223"/>
    </row>
    <row r="72" spans="1:21" ht="13.5" customHeight="1" thickBot="1" x14ac:dyDescent="0.25">
      <c r="A72" s="224" t="s">
        <v>152</v>
      </c>
      <c r="B72" s="225"/>
      <c r="C72" s="225"/>
      <c r="D72" s="225"/>
      <c r="E72" s="225"/>
      <c r="F72" s="225"/>
      <c r="G72" s="225"/>
      <c r="H72" s="225"/>
      <c r="I72" s="225"/>
      <c r="J72" s="226"/>
      <c r="L72" s="224" t="s">
        <v>152</v>
      </c>
      <c r="M72" s="225"/>
      <c r="N72" s="225"/>
      <c r="O72" s="225"/>
      <c r="P72" s="225"/>
      <c r="Q72" s="225"/>
      <c r="R72" s="225"/>
      <c r="S72" s="225"/>
      <c r="T72" s="225"/>
      <c r="U72" s="226"/>
    </row>
    <row r="73" spans="1:21" ht="15.75" customHeight="1" thickBot="1" x14ac:dyDescent="0.25">
      <c r="A73" s="212" t="s">
        <v>151</v>
      </c>
      <c r="B73" s="214" t="s">
        <v>150</v>
      </c>
      <c r="C73" s="215"/>
      <c r="D73" s="215"/>
      <c r="E73" s="216"/>
      <c r="F73" s="214" t="s">
        <v>149</v>
      </c>
      <c r="G73" s="215"/>
      <c r="H73" s="215"/>
      <c r="I73" s="215"/>
      <c r="J73" s="216"/>
      <c r="L73" s="212" t="s">
        <v>151</v>
      </c>
      <c r="M73" s="214" t="s">
        <v>150</v>
      </c>
      <c r="N73" s="215"/>
      <c r="O73" s="215"/>
      <c r="P73" s="216"/>
      <c r="Q73" s="214" t="s">
        <v>149</v>
      </c>
      <c r="R73" s="215"/>
      <c r="S73" s="215"/>
      <c r="T73" s="215"/>
      <c r="U73" s="216"/>
    </row>
    <row r="74" spans="1:21" ht="34.5" customHeight="1" thickBot="1" x14ac:dyDescent="0.25">
      <c r="A74" s="213"/>
      <c r="B74" s="28" t="s">
        <v>148</v>
      </c>
      <c r="C74" s="28" t="s">
        <v>147</v>
      </c>
      <c r="D74" s="28" t="s">
        <v>171</v>
      </c>
      <c r="E74" s="28" t="s">
        <v>146</v>
      </c>
      <c r="F74" s="28" t="s">
        <v>145</v>
      </c>
      <c r="G74" s="52" t="s">
        <v>144</v>
      </c>
      <c r="H74" s="52" t="s">
        <v>171</v>
      </c>
      <c r="I74" s="52" t="s">
        <v>143</v>
      </c>
      <c r="J74" s="28" t="s">
        <v>142</v>
      </c>
      <c r="L74" s="213"/>
      <c r="M74" s="28" t="s">
        <v>148</v>
      </c>
      <c r="N74" s="28" t="s">
        <v>147</v>
      </c>
      <c r="O74" s="28" t="s">
        <v>171</v>
      </c>
      <c r="P74" s="28" t="s">
        <v>146</v>
      </c>
      <c r="Q74" s="28" t="s">
        <v>145</v>
      </c>
      <c r="R74" s="28" t="s">
        <v>144</v>
      </c>
      <c r="S74" s="28" t="s">
        <v>171</v>
      </c>
      <c r="T74" s="28" t="s">
        <v>143</v>
      </c>
      <c r="U74" s="28" t="s">
        <v>142</v>
      </c>
    </row>
    <row r="75" spans="1:21" ht="34.5" thickBot="1" x14ac:dyDescent="0.25">
      <c r="A75" s="29" t="s">
        <v>156</v>
      </c>
      <c r="B75" s="30">
        <v>0</v>
      </c>
      <c r="C75" s="40">
        <v>0</v>
      </c>
      <c r="D75" s="30">
        <v>0</v>
      </c>
      <c r="E75" s="33">
        <v>0</v>
      </c>
      <c r="F75" s="31">
        <f>G75+H75+I75</f>
        <v>3</v>
      </c>
      <c r="G75" s="30">
        <v>0</v>
      </c>
      <c r="H75" s="30">
        <v>1</v>
      </c>
      <c r="I75" s="30">
        <v>2</v>
      </c>
      <c r="J75" s="33">
        <v>0</v>
      </c>
      <c r="L75" s="29" t="s">
        <v>156</v>
      </c>
      <c r="M75" s="30">
        <v>0</v>
      </c>
      <c r="N75" s="40">
        <v>0</v>
      </c>
      <c r="O75" s="30">
        <v>0</v>
      </c>
      <c r="P75" s="33">
        <v>0</v>
      </c>
      <c r="Q75" s="30">
        <v>7</v>
      </c>
      <c r="R75" s="30">
        <v>0</v>
      </c>
      <c r="S75" s="30">
        <v>1</v>
      </c>
      <c r="T75" s="30">
        <v>2</v>
      </c>
      <c r="U75" s="33">
        <v>0</v>
      </c>
    </row>
    <row r="76" spans="1:21" ht="34.5" thickBot="1" x14ac:dyDescent="0.25">
      <c r="A76" s="29" t="s">
        <v>155</v>
      </c>
      <c r="B76" s="30">
        <v>0</v>
      </c>
      <c r="C76" s="40">
        <v>3</v>
      </c>
      <c r="D76" s="30">
        <v>0</v>
      </c>
      <c r="E76" s="33">
        <v>0</v>
      </c>
      <c r="F76" s="30">
        <f>G76+H76+I76</f>
        <v>5</v>
      </c>
      <c r="G76" s="30">
        <v>3</v>
      </c>
      <c r="H76" s="30">
        <v>2</v>
      </c>
      <c r="I76" s="30">
        <v>0</v>
      </c>
      <c r="J76" s="33">
        <v>0.6</v>
      </c>
      <c r="L76" s="29" t="s">
        <v>176</v>
      </c>
      <c r="M76" s="30">
        <v>0</v>
      </c>
      <c r="N76" s="40">
        <v>3</v>
      </c>
      <c r="O76" s="30">
        <v>0</v>
      </c>
      <c r="P76" s="33">
        <v>0</v>
      </c>
      <c r="Q76" s="30">
        <v>5</v>
      </c>
      <c r="R76" s="30">
        <v>3</v>
      </c>
      <c r="S76" s="30">
        <v>2</v>
      </c>
      <c r="T76" s="30">
        <v>0</v>
      </c>
      <c r="U76" s="33">
        <v>0.6</v>
      </c>
    </row>
    <row r="77" spans="1:21" ht="12" thickBot="1" x14ac:dyDescent="0.25">
      <c r="A77" s="34" t="s">
        <v>140</v>
      </c>
      <c r="B77" s="35">
        <v>0</v>
      </c>
      <c r="C77" s="41">
        <v>3</v>
      </c>
      <c r="D77" s="35">
        <v>0</v>
      </c>
      <c r="E77" s="38">
        <v>0</v>
      </c>
      <c r="F77" s="35">
        <f>F75+F76</f>
        <v>8</v>
      </c>
      <c r="G77" s="35">
        <v>3</v>
      </c>
      <c r="H77" s="35">
        <v>3</v>
      </c>
      <c r="I77" s="35">
        <v>2</v>
      </c>
      <c r="J77" s="38">
        <v>0.25</v>
      </c>
      <c r="L77" s="34" t="s">
        <v>140</v>
      </c>
      <c r="M77" s="35">
        <v>0</v>
      </c>
      <c r="N77" s="41">
        <v>3</v>
      </c>
      <c r="O77" s="35">
        <v>0</v>
      </c>
      <c r="P77" s="38">
        <v>0</v>
      </c>
      <c r="Q77" s="35">
        <v>12</v>
      </c>
      <c r="R77" s="35">
        <v>3</v>
      </c>
      <c r="S77" s="35">
        <v>3</v>
      </c>
      <c r="T77" s="35">
        <v>2</v>
      </c>
      <c r="U77" s="38">
        <v>0.25</v>
      </c>
    </row>
    <row r="78" spans="1:21" s="43" customFormat="1" x14ac:dyDescent="0.2">
      <c r="A78" s="27"/>
      <c r="B78" s="27"/>
      <c r="C78" s="27"/>
      <c r="D78" s="27"/>
      <c r="E78" s="27"/>
      <c r="F78" s="27"/>
      <c r="G78" s="27"/>
      <c r="H78" s="27"/>
      <c r="I78" s="27"/>
      <c r="J78" s="27"/>
      <c r="K78" s="42"/>
    </row>
    <row r="79" spans="1:21" ht="15.75" customHeight="1" thickBot="1" x14ac:dyDescent="0.25">
      <c r="A79" s="220" t="s">
        <v>3</v>
      </c>
      <c r="B79" s="220"/>
      <c r="C79" s="220"/>
      <c r="D79" s="220"/>
      <c r="E79" s="220"/>
      <c r="F79" s="220"/>
      <c r="G79" s="220"/>
      <c r="H79" s="220"/>
      <c r="I79" s="220"/>
      <c r="J79" s="220"/>
    </row>
    <row r="80" spans="1:21" x14ac:dyDescent="0.2">
      <c r="A80" s="221" t="s">
        <v>154</v>
      </c>
      <c r="B80" s="222"/>
      <c r="C80" s="222"/>
      <c r="D80" s="222"/>
      <c r="E80" s="222"/>
      <c r="F80" s="222"/>
      <c r="G80" s="222"/>
      <c r="H80" s="222"/>
      <c r="I80" s="222"/>
      <c r="J80" s="223"/>
    </row>
    <row r="81" spans="1:10" ht="15.75" customHeight="1" thickBot="1" x14ac:dyDescent="0.25">
      <c r="A81" s="224" t="s">
        <v>152</v>
      </c>
      <c r="B81" s="225"/>
      <c r="C81" s="225"/>
      <c r="D81" s="225"/>
      <c r="E81" s="225"/>
      <c r="F81" s="225"/>
      <c r="G81" s="225"/>
      <c r="H81" s="225"/>
      <c r="I81" s="225"/>
      <c r="J81" s="226"/>
    </row>
    <row r="82" spans="1:10" ht="18.75" customHeight="1" thickBot="1" x14ac:dyDescent="0.25">
      <c r="A82" s="212" t="s">
        <v>151</v>
      </c>
      <c r="B82" s="214" t="s">
        <v>150</v>
      </c>
      <c r="C82" s="215"/>
      <c r="D82" s="215"/>
      <c r="E82" s="216"/>
      <c r="F82" s="214" t="s">
        <v>149</v>
      </c>
      <c r="G82" s="215"/>
      <c r="H82" s="215"/>
      <c r="I82" s="215"/>
      <c r="J82" s="216"/>
    </row>
    <row r="83" spans="1:10" ht="23.25" thickBot="1" x14ac:dyDescent="0.25">
      <c r="A83" s="213"/>
      <c r="B83" s="28" t="s">
        <v>148</v>
      </c>
      <c r="C83" s="28" t="s">
        <v>147</v>
      </c>
      <c r="D83" s="28" t="s">
        <v>171</v>
      </c>
      <c r="E83" s="28" t="s">
        <v>146</v>
      </c>
      <c r="F83" s="28" t="s">
        <v>145</v>
      </c>
      <c r="G83" s="52" t="s">
        <v>144</v>
      </c>
      <c r="H83" s="52" t="s">
        <v>171</v>
      </c>
      <c r="I83" s="52" t="s">
        <v>143</v>
      </c>
      <c r="J83" s="28" t="s">
        <v>142</v>
      </c>
    </row>
    <row r="84" spans="1:10" ht="12" thickBot="1" x14ac:dyDescent="0.25">
      <c r="A84" s="29" t="s">
        <v>153</v>
      </c>
      <c r="B84" s="30">
        <v>5</v>
      </c>
      <c r="C84" s="30">
        <v>5</v>
      </c>
      <c r="D84" s="30">
        <v>0</v>
      </c>
      <c r="E84" s="33">
        <v>1</v>
      </c>
      <c r="F84" s="30">
        <f>G84+H84+I84</f>
        <v>9</v>
      </c>
      <c r="G84" s="30">
        <v>9</v>
      </c>
      <c r="H84" s="30">
        <v>0</v>
      </c>
      <c r="I84" s="30">
        <v>0</v>
      </c>
      <c r="J84" s="33">
        <v>1</v>
      </c>
    </row>
    <row r="85" spans="1:10" ht="12" thickBot="1" x14ac:dyDescent="0.25">
      <c r="A85" s="34" t="s">
        <v>140</v>
      </c>
      <c r="B85" s="35">
        <v>5</v>
      </c>
      <c r="C85" s="35">
        <v>5</v>
      </c>
      <c r="D85" s="35">
        <v>0</v>
      </c>
      <c r="E85" s="44">
        <v>1</v>
      </c>
      <c r="F85" s="45">
        <f>F84</f>
        <v>9</v>
      </c>
      <c r="G85" s="45">
        <f t="shared" ref="G85:I85" si="4">G84</f>
        <v>9</v>
      </c>
      <c r="H85" s="45">
        <f t="shared" si="4"/>
        <v>0</v>
      </c>
      <c r="I85" s="45">
        <f t="shared" si="4"/>
        <v>0</v>
      </c>
      <c r="J85" s="38">
        <v>1</v>
      </c>
    </row>
    <row r="88" spans="1:10" ht="12" thickBot="1" x14ac:dyDescent="0.25">
      <c r="A88" s="227" t="s">
        <v>101</v>
      </c>
      <c r="B88" s="227"/>
      <c r="C88" s="227"/>
      <c r="D88" s="227"/>
      <c r="E88" s="227"/>
      <c r="F88" s="227"/>
      <c r="G88" s="227"/>
      <c r="H88" s="227"/>
      <c r="I88" s="227"/>
      <c r="J88" s="227"/>
    </row>
    <row r="89" spans="1:10" ht="12" thickBot="1" x14ac:dyDescent="0.25">
      <c r="A89" s="214" t="s">
        <v>152</v>
      </c>
      <c r="B89" s="215"/>
      <c r="C89" s="215"/>
      <c r="D89" s="215"/>
      <c r="E89" s="215"/>
      <c r="F89" s="215"/>
      <c r="G89" s="215"/>
      <c r="H89" s="215"/>
      <c r="I89" s="215"/>
      <c r="J89" s="216"/>
    </row>
    <row r="90" spans="1:10" ht="12" thickBot="1" x14ac:dyDescent="0.25">
      <c r="A90" s="212" t="s">
        <v>151</v>
      </c>
      <c r="B90" s="214" t="s">
        <v>150</v>
      </c>
      <c r="C90" s="215"/>
      <c r="D90" s="215"/>
      <c r="E90" s="216"/>
      <c r="F90" s="214" t="s">
        <v>149</v>
      </c>
      <c r="G90" s="215"/>
      <c r="H90" s="215"/>
      <c r="I90" s="215"/>
      <c r="J90" s="216"/>
    </row>
    <row r="91" spans="1:10" ht="23.25" thickBot="1" x14ac:dyDescent="0.25">
      <c r="A91" s="213"/>
      <c r="B91" s="28" t="s">
        <v>148</v>
      </c>
      <c r="C91" s="28" t="s">
        <v>147</v>
      </c>
      <c r="D91" s="28" t="s">
        <v>171</v>
      </c>
      <c r="E91" s="28" t="s">
        <v>146</v>
      </c>
      <c r="F91" s="28" t="s">
        <v>145</v>
      </c>
      <c r="G91" s="52" t="s">
        <v>144</v>
      </c>
      <c r="H91" s="52" t="s">
        <v>171</v>
      </c>
      <c r="I91" s="52" t="s">
        <v>143</v>
      </c>
      <c r="J91" s="28" t="s">
        <v>142</v>
      </c>
    </row>
    <row r="92" spans="1:10" ht="12" thickBot="1" x14ac:dyDescent="0.25">
      <c r="A92" s="29" t="s">
        <v>141</v>
      </c>
      <c r="B92" s="46">
        <v>0</v>
      </c>
      <c r="C92" s="46">
        <v>0</v>
      </c>
      <c r="D92" s="47">
        <v>0</v>
      </c>
      <c r="E92" s="47">
        <v>0</v>
      </c>
      <c r="F92" s="30">
        <v>6</v>
      </c>
      <c r="G92" s="30">
        <v>0</v>
      </c>
      <c r="H92" s="30">
        <v>6</v>
      </c>
      <c r="I92" s="30">
        <v>0</v>
      </c>
      <c r="J92" s="33">
        <v>0</v>
      </c>
    </row>
    <row r="93" spans="1:10" ht="12" thickBot="1" x14ac:dyDescent="0.25">
      <c r="A93" s="34" t="s">
        <v>140</v>
      </c>
      <c r="B93" s="48">
        <v>0</v>
      </c>
      <c r="C93" s="48">
        <v>0</v>
      </c>
      <c r="D93" s="49">
        <v>0</v>
      </c>
      <c r="E93" s="48">
        <v>0</v>
      </c>
      <c r="F93" s="35">
        <v>6</v>
      </c>
      <c r="G93" s="35">
        <v>0</v>
      </c>
      <c r="H93" s="35">
        <v>6</v>
      </c>
      <c r="I93" s="35">
        <v>0</v>
      </c>
      <c r="J93" s="38">
        <v>0</v>
      </c>
    </row>
    <row r="94" spans="1:10" ht="12" thickBot="1" x14ac:dyDescent="0.25">
      <c r="C94" s="217" t="s">
        <v>139</v>
      </c>
      <c r="D94" s="218"/>
      <c r="E94" s="219"/>
      <c r="F94" s="50">
        <f>F9+F17+F25+F34+F44+F52+F60+F68+F77+F85+F93</f>
        <v>80</v>
      </c>
      <c r="G94" s="51">
        <f>G9+G17+G25+G34+G44+G52+G60+G68+G77+G85+G93</f>
        <v>40</v>
      </c>
      <c r="H94" s="51">
        <f>H9+H17+H25+H34+H44+H52+H60+H68+H77+H85+H93</f>
        <v>28</v>
      </c>
      <c r="I94" s="51">
        <f>I9+I17+I25+I34+I44+I52+I60+I68+I77+I85+I93</f>
        <v>12</v>
      </c>
    </row>
  </sheetData>
  <mergeCells count="99">
    <mergeCell ref="Q4:U4"/>
    <mergeCell ref="A1:J1"/>
    <mergeCell ref="L1:U1"/>
    <mergeCell ref="A2:J2"/>
    <mergeCell ref="L2:U2"/>
    <mergeCell ref="A3:J3"/>
    <mergeCell ref="L3:U3"/>
    <mergeCell ref="A4:A5"/>
    <mergeCell ref="B4:E4"/>
    <mergeCell ref="F4:J4"/>
    <mergeCell ref="L4:L5"/>
    <mergeCell ref="M4:P4"/>
    <mergeCell ref="A11:J11"/>
    <mergeCell ref="A12:J12"/>
    <mergeCell ref="A13:J13"/>
    <mergeCell ref="A14:A15"/>
    <mergeCell ref="B14:E14"/>
    <mergeCell ref="F14:J14"/>
    <mergeCell ref="A19:J19"/>
    <mergeCell ref="A20:J20"/>
    <mergeCell ref="A21:J21"/>
    <mergeCell ref="A22:A23"/>
    <mergeCell ref="B22:E22"/>
    <mergeCell ref="F22:J22"/>
    <mergeCell ref="A27:J27"/>
    <mergeCell ref="A28:J28"/>
    <mergeCell ref="A29:J29"/>
    <mergeCell ref="A30:A31"/>
    <mergeCell ref="B30:E30"/>
    <mergeCell ref="F30:J30"/>
    <mergeCell ref="A36:J36"/>
    <mergeCell ref="A37:J37"/>
    <mergeCell ref="A38:J38"/>
    <mergeCell ref="A39:A40"/>
    <mergeCell ref="B39:E39"/>
    <mergeCell ref="F39:J39"/>
    <mergeCell ref="L46:U46"/>
    <mergeCell ref="A41:A42"/>
    <mergeCell ref="B41:B42"/>
    <mergeCell ref="C41:C42"/>
    <mergeCell ref="D41:D42"/>
    <mergeCell ref="E41:E42"/>
    <mergeCell ref="F41:F42"/>
    <mergeCell ref="G41:G42"/>
    <mergeCell ref="H41:H42"/>
    <mergeCell ref="I41:I42"/>
    <mergeCell ref="J41:J42"/>
    <mergeCell ref="A46:J46"/>
    <mergeCell ref="A47:J47"/>
    <mergeCell ref="L47:U47"/>
    <mergeCell ref="A48:J48"/>
    <mergeCell ref="L48:U48"/>
    <mergeCell ref="A49:A50"/>
    <mergeCell ref="B49:E49"/>
    <mergeCell ref="F49:J49"/>
    <mergeCell ref="L49:L50"/>
    <mergeCell ref="M49:P49"/>
    <mergeCell ref="Q49:U49"/>
    <mergeCell ref="A54:J54"/>
    <mergeCell ref="A55:J55"/>
    <mergeCell ref="A56:A57"/>
    <mergeCell ref="B56:E56"/>
    <mergeCell ref="F56:J56"/>
    <mergeCell ref="L62:U62"/>
    <mergeCell ref="A63:J63"/>
    <mergeCell ref="L63:U63"/>
    <mergeCell ref="A64:J64"/>
    <mergeCell ref="L64:U64"/>
    <mergeCell ref="A62:J62"/>
    <mergeCell ref="Q73:U73"/>
    <mergeCell ref="Q65:U65"/>
    <mergeCell ref="A70:J70"/>
    <mergeCell ref="L70:U70"/>
    <mergeCell ref="A71:J71"/>
    <mergeCell ref="L71:U71"/>
    <mergeCell ref="A72:J72"/>
    <mergeCell ref="L72:U72"/>
    <mergeCell ref="A65:A66"/>
    <mergeCell ref="B65:E65"/>
    <mergeCell ref="F65:J65"/>
    <mergeCell ref="L65:L66"/>
    <mergeCell ref="M65:P65"/>
    <mergeCell ref="A73:A74"/>
    <mergeCell ref="B73:E73"/>
    <mergeCell ref="F73:J73"/>
    <mergeCell ref="L73:L74"/>
    <mergeCell ref="M73:P73"/>
    <mergeCell ref="C94:E94"/>
    <mergeCell ref="A79:J79"/>
    <mergeCell ref="A80:J80"/>
    <mergeCell ref="A81:J81"/>
    <mergeCell ref="A82:A83"/>
    <mergeCell ref="B82:E82"/>
    <mergeCell ref="F82:J82"/>
    <mergeCell ref="A88:J88"/>
    <mergeCell ref="A89:J89"/>
    <mergeCell ref="A90:A91"/>
    <mergeCell ref="B90:E90"/>
    <mergeCell ref="F90:J90"/>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FINAL</vt:lpstr>
      <vt:lpstr>RESUMEN</vt:lpstr>
      <vt:lpstr>INFORMES ENVIADOS</vt:lpstr>
      <vt:lpstr>ESTADOS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López Salas</dc:creator>
  <cp:lastModifiedBy>Katherine Prada Mejia</cp:lastModifiedBy>
  <cp:lastPrinted>2019-01-15T16:50:44Z</cp:lastPrinted>
  <dcterms:created xsi:type="dcterms:W3CDTF">2018-08-16T13:35:35Z</dcterms:created>
  <dcterms:modified xsi:type="dcterms:W3CDTF">2019-06-28T18:32:12Z</dcterms:modified>
</cp:coreProperties>
</file>