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Y:\OCI 2018\2. Trabajos de Cumplimiento\1. Evaluación por Dependencias (Ley 909 de 2004)\Marzo 2018\1. Soportes\3. Buses\"/>
    </mc:Choice>
  </mc:AlternateContent>
  <bookViews>
    <workbookView xWindow="0" yWindow="0" windowWidth="28800" windowHeight="11010"/>
  </bookViews>
  <sheets>
    <sheet name="Anexo 1- Indicadores" sheetId="1" r:id="rId1"/>
    <sheet name="Anexo 2 - PAI" sheetId="2" r:id="rId2"/>
  </sheets>
  <externalReferences>
    <externalReference r:id="rId3"/>
    <externalReference r:id="rId4"/>
    <externalReference r:id="rId5"/>
    <externalReference r:id="rId6"/>
    <externalReference r:id="rId7"/>
  </externalReferences>
  <definedNames>
    <definedName name="_xlnm._FilterDatabase" localSheetId="1" hidden="1">'Anexo 2 - PAI'!$B$7:$V$15</definedName>
    <definedName name="Afeb">[1]Resumen!$D$30</definedName>
    <definedName name="Ajul" localSheetId="0">[2]Resumen!$I$31</definedName>
    <definedName name="Ajul">[1]Resumen!$I$31</definedName>
    <definedName name="Amar" localSheetId="0">[3]Resumen!$E$31</definedName>
    <definedName name="Amar">[1]Resumen!$E$31</definedName>
    <definedName name="_xlnm.Print_Area" localSheetId="0">'Anexo 1- Indicadores'!$B$1:$M$11</definedName>
    <definedName name="_xlnm.Print_Area" localSheetId="1">'Anexo 2 - PAI'!$B$3:$U$16</definedName>
    <definedName name="Tene" localSheetId="0">[3]Resumen!$C$30</definedName>
    <definedName name="Tene">[1]Resumen!$C$30</definedName>
    <definedName name="Tfeb">[1]Resumen!$D$29</definedName>
    <definedName name="_xlnm.Print_Titles" localSheetId="1">'Anexo 2 - PAI'!$6:$7</definedName>
    <definedName name="Tjul" localSheetId="0">[2]Resumen!$I$30</definedName>
    <definedName name="Tjul">[1]Resumen!$I$30</definedName>
    <definedName name="Tmar" localSheetId="0">[3]Resumen!$E$30</definedName>
    <definedName name="Tmar">[1]Resumen!$E$30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2" l="1"/>
  <c r="M11" i="1"/>
  <c r="K15" i="2" l="1"/>
  <c r="J15" i="2"/>
  <c r="I15" i="2"/>
  <c r="H15" i="2"/>
  <c r="G15" i="2"/>
  <c r="F15" i="2"/>
  <c r="F13" i="2"/>
  <c r="G13" i="2" s="1"/>
  <c r="H13" i="2" s="1"/>
  <c r="I13" i="2" s="1"/>
  <c r="F10" i="2"/>
  <c r="G10" i="2" s="1"/>
  <c r="H10" i="2" s="1"/>
  <c r="I10" i="2" s="1"/>
  <c r="J13" i="2" l="1"/>
  <c r="J10" i="2"/>
</calcChain>
</file>

<file path=xl/sharedStrings.xml><?xml version="1.0" encoding="utf-8"?>
<sst xmlns="http://schemas.openxmlformats.org/spreadsheetml/2006/main" count="149" uniqueCount="101">
  <si>
    <t>RESULTADO REPORTADO</t>
  </si>
  <si>
    <t>NOMBRE DEL INDICADOR</t>
  </si>
  <si>
    <t>TIPO</t>
  </si>
  <si>
    <t>FÓRMULA</t>
  </si>
  <si>
    <t>OBJETIVO</t>
  </si>
  <si>
    <t>PERIODICIDAD</t>
  </si>
  <si>
    <t>VALOR MÍNIMO ACEPTADO</t>
  </si>
  <si>
    <t>META A LOGRAR</t>
  </si>
  <si>
    <t>ENE</t>
  </si>
  <si>
    <t>FEB</t>
  </si>
  <si>
    <t>MAR</t>
  </si>
  <si>
    <t>OBSERVACIONES OFICINA DE CONTROL INTERNO</t>
  </si>
  <si>
    <t>Ajustes de tiempo (AT)</t>
  </si>
  <si>
    <t>Eficacia</t>
  </si>
  <si>
    <t>Evaluar la eficacia de la Dirección Técnica de Buses, en cuanto a la implementación de ajustes para la mejora en el servicio (tiempos de recorrido, puntos de control), a las rutas zonales que se encuentran en operación.</t>
  </si>
  <si>
    <t>Trimestral</t>
  </si>
  <si>
    <t xml:space="preserve">Trimestre 24% </t>
  </si>
  <si>
    <t>Acumulado:  I Trimestre 25%
Acumulado:  II Trimestre 50%
Acumulado:  III Trimestre 75%
Acumulado:  IV Trimestre 100%</t>
  </si>
  <si>
    <t>De la verificación realizada al indicador, se determinó que los soportes suministrados por el área para el periodo enero - marzo de 2018 corresponden al porcentaje reportado.
Una vez revisada la ficha técnica del indicador, se observó que la fuente de información del indicador, no es coherente con el objetivo del mismo, debido a que en la primer parte, se está haciendo mención al SITP Provisional y en la segunda parte a rutas del zonal.
Se observó que en el histórico se está refiriendo al año 2017, sin embargo los datos calculados corresponden a la vigencia 2018; así mismo, no se evidencia el registro referente a la explicación del resultado del indicador, por lo anterior se recomienda actualizar la ficha técnica del indicador.</t>
  </si>
  <si>
    <t>Inspección estado de vehículos (IEV)</t>
  </si>
  <si>
    <t>Eficiencia</t>
  </si>
  <si>
    <t>Realizar el seguimiento a las inspecciones realizadas con el fin de corroborar que por lo menos se inspeccione una vez al semestre cada vehículo vinculado, con el fin de verificar el estado de los vehículos vinculados al componente zonal.</t>
  </si>
  <si>
    <t>Lograr el 100%</t>
  </si>
  <si>
    <t>De la verificación realizada al indicador, se determinó que los soportes suministrados por el área para el periodo enero - marzo de 2018 corresponden al porcentaje reportado.
Una vez revisada la ficha técnica del indicador, se observó que en el histórico se está refiriendo al año 2017, sin embargo los datos calculados corresponden a la vigencia 2018, por lo anterior se recomienda actualizar la ficha técnica del indicador.</t>
  </si>
  <si>
    <t>Ajustes a Rutas Zonales (ARZ)</t>
  </si>
  <si>
    <t>Evaluar la eficacia de la Dirección Técnica de Buses, en cuanto a la implementación de ajustes tendientes a la optimización del servicio (oferta, ajustes de trazado, horarios, etc.), a las rutas zonales que se encuentran en funcionamiento.</t>
  </si>
  <si>
    <t xml:space="preserve">Mensual </t>
  </si>
  <si>
    <t>Mensual: 5%  -  Acumulado año 60%</t>
  </si>
  <si>
    <t>Mensual: 6,25%  -  Acumulado año 75%</t>
  </si>
  <si>
    <t>Indicador Evaluación de Rutas SITP Provisional (IP)</t>
  </si>
  <si>
    <t>Evaluar la eficacia de las rutas en operación del Esquema Provisional, resaltando factores como: Flota, Trazados, Tiempo de recorrido y Condiciones Operacionales.</t>
  </si>
  <si>
    <t xml:space="preserve">Trimestral </t>
  </si>
  <si>
    <t>Eficacia en el Tramite de Desincentivos Operativos (ETDO)</t>
  </si>
  <si>
    <t>Mantener el cumplimiento en la Línea de tiempo del Informe Preliminar, conforme al procedimiento descrito en el Manual de Operaciones del Componente Zonal Res. 059-2014.</t>
  </si>
  <si>
    <t>Se realizó la verificación del indicador a través del soporte entregado por el área correspondiente al registro de los informes preliminares de los Desincentivos Operativos para los meses de enero, febrero y marzo.
Una vez revisado el cálculo se determina que los porcentajes reportados por el área mensualmente son concordantes.
Una vez revisada la ficha técnica del indicador, se observó que en el histórico se está refiriendo al año 2017, sin embargo los datos calculados corresponden a la vigencia 2018, por lo anterior se recomienda actualizar la ficha técnica del indicador.</t>
  </si>
  <si>
    <t xml:space="preserve">MATRIZ DE SEGUIMIENTO AL PLAN DE ACCIÓN </t>
  </si>
  <si>
    <t>PROGRAMACIÓN PORCENTUAL ESPERADA</t>
  </si>
  <si>
    <t>Relación con el Plan Estratégico
(Acuerdo 004 de 2015)</t>
  </si>
  <si>
    <t>SEGUIMIENTO OFICINA DE CONTROL INTERNO</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</si>
  <si>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</si>
  <si>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</si>
  <si>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</si>
  <si>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</si>
  <si>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</si>
  <si>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</si>
  <si>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</si>
  <si>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</si>
  <si>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</si>
  <si>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</si>
  <si>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</si>
  <si>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</si>
  <si>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</si>
  <si>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</si>
  <si>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</si>
  <si>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</si>
  <si>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</si>
  <si>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Indicador</t>
  </si>
  <si>
    <t>Observaciones OCI</t>
  </si>
  <si>
    <t>DB35</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</si>
  <si>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</si>
  <si>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 xml:space="preserve">Seguimiento aleatorio a la Gestión de Mantenimiento de flota ejecutada por los concesionarios de operación.
Seguimiento a los requerimientos realizados a los Concesionarios, relacionados con la estructuración de planes de mejoramiento sobre los problemas detectados. </t>
  </si>
  <si>
    <t>4 informes de seguimiento a la Gestión de Mantenimiento de flota</t>
  </si>
  <si>
    <t>Supervisión y Control de la Operación del SITP</t>
  </si>
  <si>
    <t>1.1</t>
  </si>
  <si>
    <t>1.1.3</t>
  </si>
  <si>
    <t>Hidier Armando Rodriguez
Dirección de Buses</t>
  </si>
  <si>
    <t>DB36</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</si>
  <si>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</si>
  <si>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</si>
  <si>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Revisión y/o ajustes de mejora al 100% de las rutas en operación</t>
  </si>
  <si>
    <t xml:space="preserve">Supervisión y Control de la Operación </t>
  </si>
  <si>
    <t>1.1.</t>
  </si>
  <si>
    <t>1.1.4</t>
  </si>
  <si>
    <t>Ajustes de tiempo (AT)
Ajustes a Rutas Zonales (ARZ)</t>
  </si>
  <si>
    <t>De acuerdo con el seguimiento realizado al plan de acción, se evidenció que la actividad para el periodo enero - febrero de 2018 se encuentra cumplida, dado que se evidenciaron los ajustes de mejora a las rutas operadas por los diferentes concesionarios.
Se observó que el área reportó un avance del 27%, superando la programación esperada.</t>
  </si>
  <si>
    <t>DB37</t>
  </si>
  <si>
    <t>Monitorear a través del Centro de Centrol, el desempeño  la operación del componente Zonal.</t>
  </si>
  <si>
    <t>Seguimiento mensual a los indicadores de desempeño de las rutas zonales.</t>
  </si>
  <si>
    <t>12 informes con los indicadores de desempeño de las rutas zonales</t>
  </si>
  <si>
    <t xml:space="preserve">No tiene un indicador asociado </t>
  </si>
  <si>
    <t>De acuerdo con el seguimiento realizado al plan de acción, se evidenciaron dos (2) informes con los indicadores de desempeño de las rutas zonales el cual sustenta el avance indicado por el área.</t>
  </si>
  <si>
    <t>DB38</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</si>
  <si>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</si>
  <si>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Seguimiento del Tramite de imposición y liquidación de hallazgos operativos de la operación de rutas urbanas, complementarias y especiales</t>
  </si>
  <si>
    <t>3 informes de seguimiento a la Gestión del trámite de hallazgos operativos</t>
  </si>
  <si>
    <t xml:space="preserve">Generación de instrumentos de supervisión de la operación Off - Line para la optimización del proceso de supervisión de la operación. </t>
  </si>
  <si>
    <t xml:space="preserve">Cuatro (4) aplicativos o instrumentos de control  fuera de línea que permitan optimizar la supervisión y seguimiento a la operación  del SITP </t>
  </si>
  <si>
    <t>Generación de informes semanales que permitan medir el desempeño del SITP; entre ellos reporte semanal de Kilometraje ejecutado por cada Concesionario, Medición de Factor de Calidad y Medición de Tiempos de Parada en cabeceras, además de los instrumentos que se estimen necesarios para la supervisión de la operación del componente zonal. Reporte Mensual.</t>
  </si>
  <si>
    <t>12 informes del desempeño del componente Zonal</t>
  </si>
  <si>
    <t>De acuerdo con el seguimiento realizado al plan de acción, se evidenció el cumplimiento de la meta esperada para el primer bimestre de 2018, no obstante se recomienda revisar y de ser necesario ajustar la consistencia entre el producto y la actividad registrada.</t>
  </si>
  <si>
    <t>Análisis de los parámetros de operación de las rutas operando en los esquemas alternativos de operación en funcionamiento.</t>
  </si>
  <si>
    <t>4 informes con los indicadores de desempeño de las rutas operando en los diferentes esquemas alternativos de operación en funcionamiento</t>
  </si>
  <si>
    <t>Operativos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</si>
  <si>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36 Operativos</t>
  </si>
  <si>
    <t>1.1.2</t>
  </si>
  <si>
    <t>MATRIZ DE ANÁLISIS DE INDICADORES DE GESTIÓN</t>
  </si>
  <si>
    <t>Para enero y febrero, la dependencia no programó avance, por lo tanto no aplica calificación para el presente producto.</t>
  </si>
  <si>
    <t xml:space="preserve">Porcentaje (%) de Cumplimiento </t>
  </si>
  <si>
    <t>PORCENTAJE TOTAL DE CUMPLIMIENTO</t>
  </si>
  <si>
    <t>-</t>
  </si>
  <si>
    <t>De acuerdo con el seguimiento realizado al plan de acción, se realizaron cincuenta y nueve (59) operativos para las categorías Estacionamiento, Intervalos de Paso, Omisión de Paradas a través de la interventoría para el periodo enero - febrero de 2018 de los seis (6) fijados, por lo tanto para el periodo objeto de revisión se realizó el 983% que para la evaluación se tomará 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</si>
</sst>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_-* #,##0.00_-;\-* #,##0.00_-;_-* &quot;-&quot;_-;_-@_-"/>
  </numFmts>
  <fonts count="7" x14ac:knownFonts="1">
    <font>
      <sz val="11"/>
      <color theme="1"/>
      <name val="Calibri"/>
      <family val="2"/>
      <scheme val="minor"/>
    </font>
    <font>
      <sz val="11"/>
      <color theme="1"/>
      <name val="Calibri"/>
      <family val="2"/>
      <scheme val="minor"/>
    </font>
    <font>
      <b/>
      <sz val="14"/>
      <color theme="1"/>
      <name val="Arial"/>
      <family val="2"/>
    </font>
    <font>
      <sz val="10"/>
      <color theme="1"/>
      <name val="Arial"/>
      <family val="2"/>
    </font>
    <font>
      <b/>
      <sz val="10"/>
      <color theme="1"/>
      <name val="Arial"/>
      <family val="2"/>
    </font>
    <font>
      <sz val="10"/>
      <name val="Arial"/>
      <family val="2"/>
    </font>
    <font>
      <sz val="9"/>
      <color theme="1"/>
      <name val="Cambria"/>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3" fillId="0" borderId="0" xfId="0" applyFont="1" applyFill="1" applyAlignment="1">
      <alignmen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64" fontId="3" fillId="0" borderId="1" xfId="2" applyNumberFormat="1" applyFont="1" applyFill="1" applyBorder="1" applyAlignment="1">
      <alignment horizontal="justify" vertical="top" wrapText="1"/>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justify" vertical="center" wrapText="1"/>
    </xf>
    <xf numFmtId="164" fontId="3" fillId="0" borderId="1" xfId="2" applyNumberFormat="1" applyFont="1" applyFill="1" applyBorder="1" applyAlignment="1">
      <alignment horizontal="justify" vertical="center" wrapText="1"/>
    </xf>
    <xf numFmtId="9" fontId="3" fillId="0" borderId="1" xfId="0" applyNumberFormat="1" applyFont="1" applyFill="1" applyBorder="1" applyAlignment="1">
      <alignment horizontal="justify" vertical="center" wrapText="1"/>
    </xf>
    <xf numFmtId="10" fontId="3" fillId="0" borderId="1" xfId="0" applyNumberFormat="1" applyFont="1" applyFill="1" applyBorder="1" applyAlignment="1">
      <alignment vertical="center"/>
    </xf>
    <xf numFmtId="164" fontId="3" fillId="0" borderId="1" xfId="0" applyNumberFormat="1" applyFont="1" applyFill="1" applyBorder="1" applyAlignment="1">
      <alignment vertical="center"/>
    </xf>
    <xf numFmtId="165" fontId="3" fillId="0" borderId="0" xfId="1" applyNumberFormat="1" applyFont="1" applyFill="1" applyAlignment="1">
      <alignment vertical="center" wrapText="1"/>
    </xf>
    <xf numFmtId="9" fontId="3" fillId="0" borderId="0" xfId="0" applyNumberFormat="1" applyFont="1" applyFill="1" applyAlignment="1">
      <alignment vertical="center" wrapText="1"/>
    </xf>
    <xf numFmtId="9" fontId="3" fillId="0" borderId="1" xfId="2" applyFont="1" applyFill="1" applyBorder="1" applyAlignment="1">
      <alignment horizontal="justify" vertical="center" wrapText="1"/>
    </xf>
    <xf numFmtId="9" fontId="3" fillId="0" borderId="0" xfId="2" applyFont="1" applyFill="1" applyAlignment="1">
      <alignment vertical="center" wrapText="1"/>
    </xf>
    <xf numFmtId="9" fontId="3" fillId="0" borderId="1" xfId="2" applyFont="1" applyFill="1" applyBorder="1" applyAlignment="1">
      <alignment horizontal="center" vertical="center"/>
    </xf>
    <xf numFmtId="0" fontId="3" fillId="0" borderId="0" xfId="0" applyFont="1" applyFill="1" applyAlignment="1">
      <alignment horizontal="justify" vertical="center" wrapText="1"/>
    </xf>
    <xf numFmtId="0" fontId="3" fillId="0" borderId="0" xfId="0" applyFont="1"/>
    <xf numFmtId="0" fontId="4"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justify" vertical="center" wrapText="1"/>
      <protection locked="0"/>
    </xf>
    <xf numFmtId="0" fontId="3" fillId="2" borderId="0" xfId="0" applyFont="1" applyFill="1" applyBorder="1" applyAlignment="1" applyProtection="1">
      <alignment horizontal="left" vertical="center"/>
      <protection locked="0"/>
    </xf>
    <xf numFmtId="0" fontId="3" fillId="0" borderId="0" xfId="0" applyFont="1" applyAlignment="1">
      <alignment horizontal="center"/>
    </xf>
    <xf numFmtId="0" fontId="4"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justify" vertical="center" wrapText="1"/>
    </xf>
    <xf numFmtId="0" fontId="3" fillId="2" borderId="1" xfId="0" applyFont="1" applyFill="1" applyBorder="1" applyAlignment="1" applyProtection="1">
      <alignment horizontal="center" vertical="center" wrapText="1"/>
    </xf>
    <xf numFmtId="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5" xfId="0" applyFont="1" applyFill="1" applyBorder="1" applyAlignment="1" applyProtection="1">
      <alignment horizontal="justify" vertical="center" wrapText="1"/>
      <protection locked="0"/>
    </xf>
    <xf numFmtId="0" fontId="3" fillId="0" borderId="1" xfId="0" applyFont="1" applyFill="1" applyBorder="1" applyAlignment="1">
      <alignment horizontal="justify" vertical="center" wrapText="1"/>
    </xf>
    <xf numFmtId="0" fontId="3" fillId="0" borderId="0" xfId="0" applyFont="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0" fontId="6" fillId="0" borderId="0" xfId="0" applyFont="1"/>
    <xf numFmtId="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Fill="1"/>
    <xf numFmtId="0" fontId="3" fillId="0" borderId="0" xfId="0" applyFont="1" applyAlignment="1">
      <alignment horizontal="justify"/>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3" fillId="0" borderId="0" xfId="0" applyFont="1" applyFill="1" applyAlignment="1">
      <alignment horizontal="center" vertical="center" wrapText="1"/>
    </xf>
    <xf numFmtId="9" fontId="3"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0" xfId="0" applyFont="1" applyAlignment="1">
      <alignment wrapText="1"/>
    </xf>
    <xf numFmtId="9"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9" fontId="3" fillId="0" borderId="2" xfId="2" applyFont="1" applyFill="1" applyBorder="1" applyAlignment="1">
      <alignment horizontal="center" vertical="center"/>
    </xf>
    <xf numFmtId="9" fontId="3" fillId="0" borderId="3" xfId="2" applyFont="1" applyFill="1" applyBorder="1" applyAlignment="1">
      <alignment horizontal="center" vertical="center"/>
    </xf>
    <xf numFmtId="9" fontId="3" fillId="0" borderId="4" xfId="2" applyFont="1" applyFill="1" applyBorder="1" applyAlignment="1">
      <alignment horizontal="center" vertical="center"/>
    </xf>
    <xf numFmtId="0" fontId="2" fillId="0" borderId="0" xfId="0" applyFont="1" applyFill="1" applyAlignment="1">
      <alignment horizontal="center" vertical="center" wrapText="1"/>
    </xf>
    <xf numFmtId="0" fontId="4"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3" fillId="2" borderId="5" xfId="0" applyFont="1" applyFill="1" applyBorder="1" applyAlignment="1" applyProtection="1">
      <alignment horizontal="justify" vertical="center" wrapText="1"/>
    </xf>
    <xf numFmtId="0" fontId="3" fillId="2" borderId="6" xfId="0" applyFont="1" applyFill="1" applyBorder="1" applyAlignment="1" applyProtection="1">
      <alignment horizontal="justify" vertical="center" wrapText="1"/>
    </xf>
    <xf numFmtId="0" fontId="3" fillId="2" borderId="7" xfId="0" applyFont="1" applyFill="1" applyBorder="1" applyAlignment="1" applyProtection="1">
      <alignment horizontal="justify" vertical="center" wrapText="1"/>
    </xf>
    <xf numFmtId="0" fontId="4" fillId="0" borderId="1" xfId="0" applyFont="1" applyFill="1" applyBorder="1" applyAlignment="1" applyProtection="1">
      <alignment horizontal="center" vertical="center"/>
      <protection locked="0"/>
    </xf>
    <xf numFmtId="0" fontId="4" fillId="0" borderId="0" xfId="0" applyFont="1" applyAlignment="1">
      <alignment horizontal="center"/>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134593</xdr:colOff>
      <xdr:row>5</xdr:row>
      <xdr:rowOff>1027043</xdr:rowOff>
    </xdr:from>
    <xdr:to>
      <xdr:col>3</xdr:col>
      <xdr:colOff>3639355</xdr:colOff>
      <xdr:row>5</xdr:row>
      <xdr:rowOff>1322269</xdr:rowOff>
    </xdr:to>
    <xdr:pic>
      <xdr:nvPicPr>
        <xdr:cNvPr id="2" name="Imagen 1">
          <a:extLst>
            <a:ext uri="{FF2B5EF4-FFF2-40B4-BE49-F238E27FC236}">
              <a16:creationId xmlns:a16="http://schemas.microsoft.com/office/drawing/2014/main" id="{24B6F9D2-D1A4-4AC2-B2FA-F1275B40667D}"/>
            </a:ext>
          </a:extLst>
        </xdr:cNvPr>
        <xdr:cNvPicPr>
          <a:picLocks noChangeAspect="1"/>
        </xdr:cNvPicPr>
      </xdr:nvPicPr>
      <xdr:blipFill>
        <a:blip xmlns:r="http://schemas.openxmlformats.org/officeDocument/2006/relationships" r:embed="rId1"/>
        <a:stretch>
          <a:fillRect/>
        </a:stretch>
      </xdr:blipFill>
      <xdr:spPr>
        <a:xfrm>
          <a:off x="2582518" y="2465318"/>
          <a:ext cx="3504762" cy="295226"/>
        </a:xfrm>
        <a:prstGeom prst="rect">
          <a:avLst/>
        </a:prstGeom>
      </xdr:spPr>
    </xdr:pic>
    <xdr:clientData/>
  </xdr:twoCellAnchor>
  <xdr:twoCellAnchor editAs="oneCell">
    <xdr:from>
      <xdr:col>3</xdr:col>
      <xdr:colOff>76201</xdr:colOff>
      <xdr:row>6</xdr:row>
      <xdr:rowOff>781050</xdr:rowOff>
    </xdr:from>
    <xdr:to>
      <xdr:col>3</xdr:col>
      <xdr:colOff>3619500</xdr:colOff>
      <xdr:row>6</xdr:row>
      <xdr:rowOff>1227944</xdr:rowOff>
    </xdr:to>
    <xdr:pic>
      <xdr:nvPicPr>
        <xdr:cNvPr id="3" name="Imagen 2">
          <a:extLst>
            <a:ext uri="{FF2B5EF4-FFF2-40B4-BE49-F238E27FC236}">
              <a16:creationId xmlns:a16="http://schemas.microsoft.com/office/drawing/2014/main" id="{51911007-0003-41BF-819B-D4361AA926B2}"/>
            </a:ext>
          </a:extLst>
        </xdr:cNvPr>
        <xdr:cNvPicPr>
          <a:picLocks noChangeAspect="1"/>
        </xdr:cNvPicPr>
      </xdr:nvPicPr>
      <xdr:blipFill>
        <a:blip xmlns:r="http://schemas.openxmlformats.org/officeDocument/2006/relationships" r:embed="rId2"/>
        <a:stretch>
          <a:fillRect/>
        </a:stretch>
      </xdr:blipFill>
      <xdr:spPr>
        <a:xfrm>
          <a:off x="2524126" y="5000625"/>
          <a:ext cx="3543299" cy="446894"/>
        </a:xfrm>
        <a:prstGeom prst="rect">
          <a:avLst/>
        </a:prstGeom>
      </xdr:spPr>
    </xdr:pic>
    <xdr:clientData/>
  </xdr:twoCellAnchor>
  <xdr:twoCellAnchor editAs="oneCell">
    <xdr:from>
      <xdr:col>3</xdr:col>
      <xdr:colOff>119341</xdr:colOff>
      <xdr:row>8</xdr:row>
      <xdr:rowOff>496419</xdr:rowOff>
    </xdr:from>
    <xdr:to>
      <xdr:col>3</xdr:col>
      <xdr:colOff>3628906</xdr:colOff>
      <xdr:row>8</xdr:row>
      <xdr:rowOff>801219</xdr:rowOff>
    </xdr:to>
    <xdr:pic>
      <xdr:nvPicPr>
        <xdr:cNvPr id="4" name="Imagen 3">
          <a:extLst>
            <a:ext uri="{FF2B5EF4-FFF2-40B4-BE49-F238E27FC236}">
              <a16:creationId xmlns:a16="http://schemas.microsoft.com/office/drawing/2014/main" id="{33F78337-C378-455E-B448-F279FF1C0A92}"/>
            </a:ext>
          </a:extLst>
        </xdr:cNvPr>
        <xdr:cNvPicPr>
          <a:picLocks noChangeAspect="1"/>
        </xdr:cNvPicPr>
      </xdr:nvPicPr>
      <xdr:blipFill>
        <a:blip xmlns:r="http://schemas.openxmlformats.org/officeDocument/2006/relationships" r:embed="rId3"/>
        <a:stretch>
          <a:fillRect/>
        </a:stretch>
      </xdr:blipFill>
      <xdr:spPr>
        <a:xfrm>
          <a:off x="2567266" y="9402294"/>
          <a:ext cx="3509565" cy="304800"/>
        </a:xfrm>
        <a:prstGeom prst="rect">
          <a:avLst/>
        </a:prstGeom>
      </xdr:spPr>
    </xdr:pic>
    <xdr:clientData/>
  </xdr:twoCellAnchor>
  <xdr:twoCellAnchor editAs="oneCell">
    <xdr:from>
      <xdr:col>3</xdr:col>
      <xdr:colOff>105188</xdr:colOff>
      <xdr:row>9</xdr:row>
      <xdr:rowOff>581026</xdr:rowOff>
    </xdr:from>
    <xdr:to>
      <xdr:col>3</xdr:col>
      <xdr:colOff>3591338</xdr:colOff>
      <xdr:row>9</xdr:row>
      <xdr:rowOff>1914526</xdr:rowOff>
    </xdr:to>
    <xdr:pic>
      <xdr:nvPicPr>
        <xdr:cNvPr id="5" name="Imagen 4">
          <a:extLst>
            <a:ext uri="{FF2B5EF4-FFF2-40B4-BE49-F238E27FC236}">
              <a16:creationId xmlns:a16="http://schemas.microsoft.com/office/drawing/2014/main" id="{45538779-CC09-4588-9350-FC6A1D4CB048}"/>
            </a:ext>
          </a:extLst>
        </xdr:cNvPr>
        <xdr:cNvPicPr>
          <a:picLocks noChangeAspect="1"/>
        </xdr:cNvPicPr>
      </xdr:nvPicPr>
      <xdr:blipFill>
        <a:blip xmlns:r="http://schemas.openxmlformats.org/officeDocument/2006/relationships" r:embed="rId4"/>
        <a:stretch>
          <a:fillRect/>
        </a:stretch>
      </xdr:blipFill>
      <xdr:spPr>
        <a:xfrm>
          <a:off x="2553113" y="11391901"/>
          <a:ext cx="3486150" cy="1333500"/>
        </a:xfrm>
        <a:prstGeom prst="rect">
          <a:avLst/>
        </a:prstGeom>
      </xdr:spPr>
    </xdr:pic>
    <xdr:clientData/>
  </xdr:twoCellAnchor>
  <xdr:twoCellAnchor editAs="oneCell">
    <xdr:from>
      <xdr:col>3</xdr:col>
      <xdr:colOff>132790</xdr:colOff>
      <xdr:row>7</xdr:row>
      <xdr:rowOff>629209</xdr:rowOff>
    </xdr:from>
    <xdr:to>
      <xdr:col>3</xdr:col>
      <xdr:colOff>3660963</xdr:colOff>
      <xdr:row>7</xdr:row>
      <xdr:rowOff>1122268</xdr:rowOff>
    </xdr:to>
    <xdr:pic>
      <xdr:nvPicPr>
        <xdr:cNvPr id="6" name="Imagen 5">
          <a:extLst>
            <a:ext uri="{FF2B5EF4-FFF2-40B4-BE49-F238E27FC236}">
              <a16:creationId xmlns:a16="http://schemas.microsoft.com/office/drawing/2014/main" id="{47FECE8A-1001-4A80-A428-6AA4B3B887E5}"/>
            </a:ext>
          </a:extLst>
        </xdr:cNvPr>
        <xdr:cNvPicPr>
          <a:picLocks noChangeAspect="1"/>
        </xdr:cNvPicPr>
      </xdr:nvPicPr>
      <xdr:blipFill>
        <a:blip xmlns:r="http://schemas.openxmlformats.org/officeDocument/2006/relationships" r:embed="rId5"/>
        <a:stretch>
          <a:fillRect/>
        </a:stretch>
      </xdr:blipFill>
      <xdr:spPr>
        <a:xfrm>
          <a:off x="2580715" y="6706159"/>
          <a:ext cx="3528173" cy="4930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abian.alfonso\AppData\Local\Microsoft\Windows\INetCache\Content.Outlook\2JR3UQT6\PLAN%20DE%20ACCI&#211;N%20INSTITUCIONAL%202018%20(0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2018%2007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1"/>
  <sheetViews>
    <sheetView showGridLines="0" tabSelected="1" zoomScale="85" zoomScaleNormal="85" workbookViewId="0">
      <pane xSplit="4" ySplit="5" topLeftCell="E8" activePane="bottomRight" state="frozen"/>
      <selection pane="topRight" activeCell="E1" sqref="E1"/>
      <selection pane="bottomLeft" activeCell="A5" sqref="A5"/>
      <selection pane="bottomRight" activeCell="F10" sqref="F10"/>
    </sheetView>
  </sheetViews>
  <sheetFormatPr baseColWidth="10" defaultRowHeight="12.75" x14ac:dyDescent="0.25"/>
  <cols>
    <col min="1" max="1" width="6.42578125" style="1" customWidth="1"/>
    <col min="2" max="2" width="16.85546875" style="1" customWidth="1"/>
    <col min="3" max="3" width="9" style="1" bestFit="1" customWidth="1"/>
    <col min="4" max="4" width="55.85546875" style="1" customWidth="1"/>
    <col min="5" max="5" width="31.85546875" style="1" customWidth="1"/>
    <col min="6" max="6" width="14.28515625" style="1" bestFit="1" customWidth="1"/>
    <col min="7" max="7" width="17.42578125" style="1" customWidth="1"/>
    <col min="8" max="8" width="27.42578125" style="1" customWidth="1"/>
    <col min="9" max="10" width="6.42578125" style="1" bestFit="1" customWidth="1"/>
    <col min="11" max="11" width="5.28515625" style="19" bestFit="1" customWidth="1"/>
    <col min="12" max="12" width="48.28515625" style="1" customWidth="1"/>
    <col min="13" max="13" width="17.42578125" style="57" bestFit="1" customWidth="1"/>
    <col min="14" max="14" width="6.42578125" style="1" customWidth="1"/>
    <col min="15" max="16384" width="11.42578125" style="1"/>
  </cols>
  <sheetData>
    <row r="2" spans="2:16" ht="18" x14ac:dyDescent="0.25">
      <c r="B2" s="70" t="s">
        <v>95</v>
      </c>
      <c r="C2" s="70"/>
      <c r="D2" s="70"/>
      <c r="E2" s="70"/>
      <c r="F2" s="70"/>
      <c r="G2" s="70"/>
      <c r="H2" s="70"/>
      <c r="I2" s="70"/>
      <c r="J2" s="70"/>
      <c r="K2" s="70"/>
      <c r="L2" s="70"/>
      <c r="M2" s="70"/>
    </row>
    <row r="4" spans="2:16" ht="44.25" customHeight="1" x14ac:dyDescent="0.25">
      <c r="I4" s="64" t="s">
        <v>0</v>
      </c>
      <c r="J4" s="64"/>
      <c r="K4" s="64"/>
    </row>
    <row r="5" spans="2:16" ht="51.75" customHeight="1" x14ac:dyDescent="0.25">
      <c r="B5" s="2" t="s">
        <v>1</v>
      </c>
      <c r="C5" s="2" t="s">
        <v>2</v>
      </c>
      <c r="D5" s="2" t="s">
        <v>3</v>
      </c>
      <c r="E5" s="2" t="s">
        <v>4</v>
      </c>
      <c r="F5" s="2" t="s">
        <v>5</v>
      </c>
      <c r="G5" s="2" t="s">
        <v>6</v>
      </c>
      <c r="H5" s="2" t="s">
        <v>7</v>
      </c>
      <c r="I5" s="3" t="s">
        <v>8</v>
      </c>
      <c r="J5" s="3" t="s">
        <v>9</v>
      </c>
      <c r="K5" s="3" t="s">
        <v>10</v>
      </c>
      <c r="L5" s="2" t="s">
        <v>11</v>
      </c>
      <c r="M5" s="2" t="s">
        <v>97</v>
      </c>
    </row>
    <row r="6" spans="2:16" ht="219" customHeight="1" x14ac:dyDescent="0.25">
      <c r="B6" s="4" t="s">
        <v>12</v>
      </c>
      <c r="C6" s="5" t="s">
        <v>13</v>
      </c>
      <c r="D6" s="4"/>
      <c r="E6" s="5" t="s">
        <v>14</v>
      </c>
      <c r="F6" s="6" t="s">
        <v>15</v>
      </c>
      <c r="G6" s="6" t="s">
        <v>16</v>
      </c>
      <c r="H6" s="5" t="s">
        <v>17</v>
      </c>
      <c r="I6" s="65">
        <v>0.29499999999999998</v>
      </c>
      <c r="J6" s="65"/>
      <c r="K6" s="65"/>
      <c r="L6" s="7" t="s">
        <v>18</v>
      </c>
      <c r="M6" s="58">
        <v>1</v>
      </c>
    </row>
    <row r="7" spans="2:16" ht="146.25" customHeight="1" x14ac:dyDescent="0.25">
      <c r="B7" s="4" t="s">
        <v>19</v>
      </c>
      <c r="C7" s="5" t="s">
        <v>20</v>
      </c>
      <c r="D7" s="4"/>
      <c r="E7" s="5" t="s">
        <v>21</v>
      </c>
      <c r="F7" s="6" t="s">
        <v>15</v>
      </c>
      <c r="G7" s="8">
        <v>0.95</v>
      </c>
      <c r="H7" s="9" t="s">
        <v>22</v>
      </c>
      <c r="I7" s="66">
        <v>0.99399999999999999</v>
      </c>
      <c r="J7" s="66"/>
      <c r="K7" s="66"/>
      <c r="L7" s="10" t="s">
        <v>23</v>
      </c>
      <c r="M7" s="58">
        <v>0.99</v>
      </c>
    </row>
    <row r="8" spans="2:16" ht="140.25" customHeight="1" x14ac:dyDescent="0.25">
      <c r="B8" s="4" t="s">
        <v>24</v>
      </c>
      <c r="C8" s="5" t="s">
        <v>13</v>
      </c>
      <c r="D8" s="4"/>
      <c r="E8" s="5" t="s">
        <v>25</v>
      </c>
      <c r="F8" s="6" t="s">
        <v>26</v>
      </c>
      <c r="G8" s="5" t="s">
        <v>27</v>
      </c>
      <c r="H8" s="11" t="s">
        <v>28</v>
      </c>
      <c r="I8" s="12">
        <v>8.1784386617100371E-2</v>
      </c>
      <c r="J8" s="13">
        <v>0.12686567164179105</v>
      </c>
      <c r="K8" s="13">
        <v>1.4925373134328358E-2</v>
      </c>
      <c r="L8" s="7" t="s">
        <v>23</v>
      </c>
      <c r="M8" s="58">
        <v>1</v>
      </c>
      <c r="N8" s="14"/>
      <c r="O8" s="15"/>
    </row>
    <row r="9" spans="2:16" ht="150" customHeight="1" x14ac:dyDescent="0.25">
      <c r="B9" s="4" t="s">
        <v>29</v>
      </c>
      <c r="C9" s="5" t="s">
        <v>13</v>
      </c>
      <c r="D9" s="4"/>
      <c r="E9" s="5" t="s">
        <v>30</v>
      </c>
      <c r="F9" s="6" t="s">
        <v>31</v>
      </c>
      <c r="G9" s="6" t="s">
        <v>16</v>
      </c>
      <c r="H9" s="11" t="s">
        <v>17</v>
      </c>
      <c r="I9" s="67">
        <v>0.31</v>
      </c>
      <c r="J9" s="68"/>
      <c r="K9" s="69"/>
      <c r="L9" s="16" t="s">
        <v>23</v>
      </c>
      <c r="M9" s="58">
        <v>1</v>
      </c>
      <c r="P9" s="17"/>
    </row>
    <row r="10" spans="2:16" ht="207" customHeight="1" x14ac:dyDescent="0.25">
      <c r="B10" s="4" t="s">
        <v>32</v>
      </c>
      <c r="C10" s="5" t="s">
        <v>13</v>
      </c>
      <c r="D10" s="4"/>
      <c r="E10" s="5" t="s">
        <v>33</v>
      </c>
      <c r="F10" s="6" t="s">
        <v>26</v>
      </c>
      <c r="G10" s="8">
        <v>0.95</v>
      </c>
      <c r="H10" s="5" t="s">
        <v>22</v>
      </c>
      <c r="I10" s="18">
        <v>1</v>
      </c>
      <c r="J10" s="18">
        <v>1</v>
      </c>
      <c r="K10" s="18">
        <v>0.98</v>
      </c>
      <c r="L10" s="16" t="s">
        <v>34</v>
      </c>
      <c r="M10" s="58">
        <v>0.99</v>
      </c>
    </row>
    <row r="11" spans="2:16" ht="30" customHeight="1" x14ac:dyDescent="0.25">
      <c r="L11" s="55" t="s">
        <v>98</v>
      </c>
      <c r="M11" s="59">
        <f>SUM(M6:M10)/5</f>
        <v>0.99600000000000011</v>
      </c>
    </row>
  </sheetData>
  <mergeCells count="5">
    <mergeCell ref="I4:K4"/>
    <mergeCell ref="I6:K6"/>
    <mergeCell ref="I7:K7"/>
    <mergeCell ref="I9:K9"/>
    <mergeCell ref="B2:M2"/>
  </mergeCells>
  <printOptions horizontalCentered="1" verticalCentered="1"/>
  <pageMargins left="0.31496062992125984" right="0.31496062992125984" top="0.35433070866141736" bottom="0.35433070866141736" header="0.31496062992125984" footer="0.31496062992125984"/>
  <pageSetup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0"/>
  <sheetViews>
    <sheetView showGridLines="0" topLeftCell="A6" zoomScale="70" zoomScaleNormal="70" workbookViewId="0">
      <selection activeCell="L9" sqref="L9"/>
    </sheetView>
  </sheetViews>
  <sheetFormatPr baseColWidth="10" defaultColWidth="11.28515625" defaultRowHeight="12.75" x14ac:dyDescent="0.2"/>
  <cols>
    <col min="1" max="1" width="7" style="20" customWidth="1"/>
    <col min="2" max="2" width="11" style="20" bestFit="1" customWidth="1"/>
    <col min="3" max="3" width="35.42578125" style="53" customWidth="1"/>
    <col min="4" max="4" width="38.7109375" style="20" customWidth="1"/>
    <col min="5" max="5" width="27.140625" style="20" customWidth="1"/>
    <col min="6" max="6" width="20.7109375" style="24" customWidth="1"/>
    <col min="7" max="11" width="17.5703125" style="24" hidden="1" customWidth="1"/>
    <col min="12" max="12" width="17.5703125" style="24" customWidth="1"/>
    <col min="13" max="13" width="14.42578125" style="24" customWidth="1"/>
    <col min="14" max="14" width="14.5703125" style="24" customWidth="1"/>
    <col min="15" max="15" width="12.5703125" style="24" customWidth="1"/>
    <col min="16" max="16" width="12.85546875" style="24" customWidth="1"/>
    <col min="17" max="17" width="14.85546875" style="24" customWidth="1"/>
    <col min="18" max="18" width="25" style="20" hidden="1" customWidth="1"/>
    <col min="19" max="19" width="24.42578125" style="52" customWidth="1"/>
    <col min="20" max="20" width="39.140625" style="20" customWidth="1"/>
    <col min="21" max="21" width="20.5703125" style="54" customWidth="1"/>
    <col min="22" max="22" width="7" style="20" customWidth="1"/>
    <col min="23" max="16384" width="11.28515625" style="20"/>
  </cols>
  <sheetData>
    <row r="3" spans="2:22" x14ac:dyDescent="0.2">
      <c r="B3" s="77" t="s">
        <v>35</v>
      </c>
      <c r="C3" s="77"/>
      <c r="D3" s="77"/>
      <c r="E3" s="77"/>
      <c r="F3" s="77"/>
      <c r="G3" s="77"/>
      <c r="H3" s="77"/>
      <c r="I3" s="77"/>
      <c r="J3" s="77"/>
      <c r="K3" s="77"/>
      <c r="L3" s="77"/>
      <c r="M3" s="77"/>
      <c r="N3" s="77"/>
      <c r="O3" s="77"/>
      <c r="P3" s="77"/>
      <c r="Q3" s="77"/>
      <c r="R3" s="77"/>
      <c r="S3" s="77"/>
      <c r="T3" s="77"/>
      <c r="U3" s="77"/>
    </row>
    <row r="6" spans="2:22" s="28" customFormat="1" ht="56.25" customHeight="1" x14ac:dyDescent="0.2">
      <c r="B6" s="21"/>
      <c r="C6" s="22"/>
      <c r="D6" s="23"/>
      <c r="E6" s="23"/>
      <c r="F6" s="56" t="s">
        <v>36</v>
      </c>
      <c r="G6" s="24"/>
      <c r="H6" s="24"/>
      <c r="I6" s="24"/>
      <c r="J6" s="24"/>
      <c r="K6" s="24"/>
      <c r="L6" s="25"/>
      <c r="M6" s="71" t="s">
        <v>37</v>
      </c>
      <c r="N6" s="71"/>
      <c r="O6" s="71"/>
      <c r="P6" s="26"/>
      <c r="Q6" s="26"/>
      <c r="R6" s="27"/>
      <c r="S6" s="76" t="s">
        <v>38</v>
      </c>
      <c r="T6" s="76"/>
      <c r="U6" s="76"/>
    </row>
    <row r="7" spans="2:22" s="28" customFormat="1" ht="51" x14ac:dyDescent="0.25">
      <c r="B7" s="29" t="s">
        <v>39</v>
      </c>
      <c r="C7" s="29" t="s">
        <v>40</v>
      </c>
      <c r="D7" s="29" t="s">
        <v>41</v>
      </c>
      <c r="E7" s="29" t="s">
        <v>42</v>
      </c>
      <c r="F7" s="29" t="s">
        <v>43</v>
      </c>
      <c r="G7" s="29" t="s">
        <v>44</v>
      </c>
      <c r="H7" s="29" t="s">
        <v>45</v>
      </c>
      <c r="I7" s="29" t="s">
        <v>46</v>
      </c>
      <c r="J7" s="29" t="s">
        <v>47</v>
      </c>
      <c r="K7" s="29" t="s">
        <v>48</v>
      </c>
      <c r="L7" s="30" t="s">
        <v>49</v>
      </c>
      <c r="M7" s="29" t="s">
        <v>50</v>
      </c>
      <c r="N7" s="29" t="s">
        <v>51</v>
      </c>
      <c r="O7" s="29" t="s">
        <v>52</v>
      </c>
      <c r="P7" s="29" t="s">
        <v>53</v>
      </c>
      <c r="Q7" s="29" t="s">
        <v>54</v>
      </c>
      <c r="R7" s="29" t="s">
        <v>55</v>
      </c>
      <c r="S7" s="2" t="s">
        <v>56</v>
      </c>
      <c r="T7" s="2" t="s">
        <v>57</v>
      </c>
      <c r="U7" s="2" t="s">
        <v>97</v>
      </c>
    </row>
    <row r="8" spans="2:22" ht="144.75" customHeight="1" x14ac:dyDescent="0.2">
      <c r="B8" s="44" t="s">
        <v>58</v>
      </c>
      <c r="C8" s="31" t="s">
        <v>59</v>
      </c>
      <c r="D8" s="31" t="s">
        <v>60</v>
      </c>
      <c r="E8" s="32" t="s">
        <v>61</v>
      </c>
      <c r="F8" s="33">
        <v>0</v>
      </c>
      <c r="G8" s="33">
        <v>0.25</v>
      </c>
      <c r="H8" s="33">
        <v>0.5</v>
      </c>
      <c r="I8" s="33">
        <v>0.5</v>
      </c>
      <c r="J8" s="33">
        <v>0.75</v>
      </c>
      <c r="K8" s="33">
        <v>1</v>
      </c>
      <c r="L8" s="34" t="s">
        <v>62</v>
      </c>
      <c r="M8" s="34">
        <v>1</v>
      </c>
      <c r="N8" s="34" t="s">
        <v>63</v>
      </c>
      <c r="O8" s="34" t="s">
        <v>64</v>
      </c>
      <c r="P8" s="35">
        <v>43101</v>
      </c>
      <c r="Q8" s="35">
        <v>43465</v>
      </c>
      <c r="R8" s="36" t="s">
        <v>65</v>
      </c>
      <c r="S8" s="37" t="s">
        <v>19</v>
      </c>
      <c r="T8" s="38" t="s">
        <v>96</v>
      </c>
      <c r="U8" s="60" t="s">
        <v>99</v>
      </c>
      <c r="V8" s="39"/>
    </row>
    <row r="9" spans="2:22" ht="177" customHeight="1" x14ac:dyDescent="0.2">
      <c r="B9" s="44" t="s">
        <v>66</v>
      </c>
      <c r="C9" s="31" t="s">
        <v>67</v>
      </c>
      <c r="D9" s="31" t="s">
        <v>68</v>
      </c>
      <c r="E9" s="40" t="s">
        <v>69</v>
      </c>
      <c r="F9" s="33">
        <v>0.17</v>
      </c>
      <c r="G9" s="33">
        <v>0.33</v>
      </c>
      <c r="H9" s="33">
        <v>0.5</v>
      </c>
      <c r="I9" s="33">
        <v>0.67</v>
      </c>
      <c r="J9" s="33">
        <v>0.83</v>
      </c>
      <c r="K9" s="33">
        <v>1</v>
      </c>
      <c r="L9" s="34" t="s">
        <v>70</v>
      </c>
      <c r="M9" s="34">
        <v>1</v>
      </c>
      <c r="N9" s="34" t="s">
        <v>71</v>
      </c>
      <c r="O9" s="34" t="s">
        <v>72</v>
      </c>
      <c r="P9" s="35">
        <v>43101</v>
      </c>
      <c r="Q9" s="35">
        <v>43465</v>
      </c>
      <c r="R9" s="36" t="s">
        <v>65</v>
      </c>
      <c r="S9" s="41" t="s">
        <v>73</v>
      </c>
      <c r="T9" s="38" t="s">
        <v>74</v>
      </c>
      <c r="U9" s="61">
        <v>1</v>
      </c>
      <c r="V9" s="39"/>
    </row>
    <row r="10" spans="2:22" s="42" customFormat="1" ht="74.25" customHeight="1" x14ac:dyDescent="0.2">
      <c r="B10" s="44" t="s">
        <v>75</v>
      </c>
      <c r="C10" s="31" t="s">
        <v>76</v>
      </c>
      <c r="D10" s="31" t="s">
        <v>77</v>
      </c>
      <c r="E10" s="40" t="s">
        <v>78</v>
      </c>
      <c r="F10" s="33">
        <f>2/12</f>
        <v>0.16666666666666666</v>
      </c>
      <c r="G10" s="33">
        <f>F10*2</f>
        <v>0.33333333333333331</v>
      </c>
      <c r="H10" s="33">
        <f>F10+G10</f>
        <v>0.5</v>
      </c>
      <c r="I10" s="33">
        <f>F10+H10</f>
        <v>0.66666666666666663</v>
      </c>
      <c r="J10" s="33">
        <f>F10+I10</f>
        <v>0.83333333333333326</v>
      </c>
      <c r="K10" s="33">
        <v>1</v>
      </c>
      <c r="L10" s="34" t="s">
        <v>70</v>
      </c>
      <c r="M10" s="34">
        <v>1</v>
      </c>
      <c r="N10" s="34" t="s">
        <v>71</v>
      </c>
      <c r="O10" s="34" t="s">
        <v>72</v>
      </c>
      <c r="P10" s="35">
        <v>43101</v>
      </c>
      <c r="Q10" s="35">
        <v>43465</v>
      </c>
      <c r="R10" s="36" t="s">
        <v>65</v>
      </c>
      <c r="S10" s="41" t="s">
        <v>79</v>
      </c>
      <c r="T10" s="38" t="s">
        <v>80</v>
      </c>
      <c r="U10" s="61">
        <v>1</v>
      </c>
      <c r="V10" s="39"/>
    </row>
    <row r="11" spans="2:22" ht="59.25" customHeight="1" x14ac:dyDescent="0.2">
      <c r="B11" s="72" t="s">
        <v>81</v>
      </c>
      <c r="C11" s="73" t="s">
        <v>82</v>
      </c>
      <c r="D11" s="31" t="s">
        <v>83</v>
      </c>
      <c r="E11" s="32" t="s">
        <v>84</v>
      </c>
      <c r="F11" s="33">
        <v>0</v>
      </c>
      <c r="G11" s="33">
        <v>0.33</v>
      </c>
      <c r="H11" s="33">
        <v>0.33</v>
      </c>
      <c r="I11" s="33">
        <v>0.66</v>
      </c>
      <c r="J11" s="33">
        <v>0.66</v>
      </c>
      <c r="K11" s="33">
        <v>1</v>
      </c>
      <c r="L11" s="34" t="s">
        <v>70</v>
      </c>
      <c r="M11" s="34">
        <v>1</v>
      </c>
      <c r="N11" s="34" t="s">
        <v>71</v>
      </c>
      <c r="O11" s="34" t="s">
        <v>72</v>
      </c>
      <c r="P11" s="35">
        <v>43101</v>
      </c>
      <c r="Q11" s="35">
        <v>43465</v>
      </c>
      <c r="R11" s="36" t="s">
        <v>65</v>
      </c>
      <c r="S11" s="41" t="s">
        <v>32</v>
      </c>
      <c r="T11" s="38" t="s">
        <v>96</v>
      </c>
      <c r="U11" s="60" t="s">
        <v>99</v>
      </c>
    </row>
    <row r="12" spans="2:22" s="42" customFormat="1" ht="71.25" customHeight="1" x14ac:dyDescent="0.2">
      <c r="B12" s="72"/>
      <c r="C12" s="74"/>
      <c r="D12" s="31" t="s">
        <v>85</v>
      </c>
      <c r="E12" s="32" t="s">
        <v>86</v>
      </c>
      <c r="F12" s="33">
        <v>0</v>
      </c>
      <c r="G12" s="33">
        <v>0.25</v>
      </c>
      <c r="H12" s="33">
        <v>0.5</v>
      </c>
      <c r="I12" s="33">
        <v>0.5</v>
      </c>
      <c r="J12" s="33">
        <v>0.75</v>
      </c>
      <c r="K12" s="33">
        <v>1</v>
      </c>
      <c r="L12" s="34" t="s">
        <v>70</v>
      </c>
      <c r="M12" s="34">
        <v>1</v>
      </c>
      <c r="N12" s="34" t="s">
        <v>71</v>
      </c>
      <c r="O12" s="34" t="s">
        <v>64</v>
      </c>
      <c r="P12" s="35">
        <v>43101</v>
      </c>
      <c r="Q12" s="35">
        <v>43465</v>
      </c>
      <c r="R12" s="36" t="s">
        <v>65</v>
      </c>
      <c r="S12" s="41" t="s">
        <v>79</v>
      </c>
      <c r="T12" s="38" t="s">
        <v>96</v>
      </c>
      <c r="U12" s="60" t="s">
        <v>99</v>
      </c>
      <c r="V12" s="20"/>
    </row>
    <row r="13" spans="2:22" s="42" customFormat="1" ht="150" customHeight="1" x14ac:dyDescent="0.2">
      <c r="B13" s="72"/>
      <c r="C13" s="74"/>
      <c r="D13" s="31" t="s">
        <v>87</v>
      </c>
      <c r="E13" s="40" t="s">
        <v>88</v>
      </c>
      <c r="F13" s="33">
        <f>2/12</f>
        <v>0.16666666666666666</v>
      </c>
      <c r="G13" s="33">
        <f>F13*2</f>
        <v>0.33333333333333331</v>
      </c>
      <c r="H13" s="33">
        <f>F13+G13</f>
        <v>0.5</v>
      </c>
      <c r="I13" s="33">
        <f>F13+H13</f>
        <v>0.66666666666666663</v>
      </c>
      <c r="J13" s="33">
        <f>F13+I13</f>
        <v>0.83333333333333326</v>
      </c>
      <c r="K13" s="33">
        <v>1</v>
      </c>
      <c r="L13" s="34" t="s">
        <v>70</v>
      </c>
      <c r="M13" s="34">
        <v>1</v>
      </c>
      <c r="N13" s="34" t="s">
        <v>71</v>
      </c>
      <c r="O13" s="34" t="s">
        <v>64</v>
      </c>
      <c r="P13" s="35">
        <v>43101</v>
      </c>
      <c r="Q13" s="35">
        <v>43465</v>
      </c>
      <c r="R13" s="36" t="s">
        <v>65</v>
      </c>
      <c r="S13" s="41" t="s">
        <v>79</v>
      </c>
      <c r="T13" s="38" t="s">
        <v>89</v>
      </c>
      <c r="U13" s="61">
        <v>1</v>
      </c>
      <c r="V13" s="20"/>
    </row>
    <row r="14" spans="2:22" ht="122.25" customHeight="1" x14ac:dyDescent="0.2">
      <c r="B14" s="72"/>
      <c r="C14" s="74"/>
      <c r="D14" s="31" t="s">
        <v>90</v>
      </c>
      <c r="E14" s="32" t="s">
        <v>91</v>
      </c>
      <c r="F14" s="33">
        <v>0</v>
      </c>
      <c r="G14" s="33">
        <v>0.25</v>
      </c>
      <c r="H14" s="33">
        <v>0.5</v>
      </c>
      <c r="I14" s="33">
        <v>0.5</v>
      </c>
      <c r="J14" s="33">
        <v>0.75</v>
      </c>
      <c r="K14" s="33">
        <v>1</v>
      </c>
      <c r="L14" s="34" t="s">
        <v>70</v>
      </c>
      <c r="M14" s="40">
        <v>1</v>
      </c>
      <c r="N14" s="40" t="s">
        <v>63</v>
      </c>
      <c r="O14" s="40" t="s">
        <v>72</v>
      </c>
      <c r="P14" s="35">
        <v>43101</v>
      </c>
      <c r="Q14" s="35">
        <v>43465</v>
      </c>
      <c r="R14" s="36" t="s">
        <v>65</v>
      </c>
      <c r="S14" s="41" t="s">
        <v>29</v>
      </c>
      <c r="T14" s="38" t="s">
        <v>96</v>
      </c>
      <c r="U14" s="60" t="s">
        <v>99</v>
      </c>
    </row>
    <row r="15" spans="2:22" s="42" customFormat="1" ht="129" customHeight="1" x14ac:dyDescent="0.2">
      <c r="B15" s="72"/>
      <c r="C15" s="75"/>
      <c r="D15" s="31" t="s">
        <v>92</v>
      </c>
      <c r="E15" s="32" t="s">
        <v>93</v>
      </c>
      <c r="F15" s="43">
        <f>6/36</f>
        <v>0.16666666666666666</v>
      </c>
      <c r="G15" s="43">
        <f>12/36</f>
        <v>0.33333333333333331</v>
      </c>
      <c r="H15" s="43">
        <f>18/36</f>
        <v>0.5</v>
      </c>
      <c r="I15" s="43">
        <f>24/36</f>
        <v>0.66666666666666663</v>
      </c>
      <c r="J15" s="43">
        <f>30/36</f>
        <v>0.83333333333333337</v>
      </c>
      <c r="K15" s="43">
        <f>36/36</f>
        <v>1</v>
      </c>
      <c r="L15" s="44" t="s">
        <v>62</v>
      </c>
      <c r="M15" s="32">
        <v>1</v>
      </c>
      <c r="N15" s="32" t="s">
        <v>63</v>
      </c>
      <c r="O15" s="32" t="s">
        <v>94</v>
      </c>
      <c r="P15" s="45">
        <v>43101</v>
      </c>
      <c r="Q15" s="45">
        <v>43465</v>
      </c>
      <c r="R15" s="46" t="s">
        <v>65</v>
      </c>
      <c r="S15" s="41" t="s">
        <v>79</v>
      </c>
      <c r="T15" s="38" t="s">
        <v>100</v>
      </c>
      <c r="U15" s="63">
        <v>1</v>
      </c>
      <c r="V15" s="20"/>
    </row>
    <row r="16" spans="2:22" ht="35.25" customHeight="1" x14ac:dyDescent="0.2">
      <c r="B16" s="47"/>
      <c r="C16" s="48"/>
      <c r="D16" s="49"/>
      <c r="E16" s="50"/>
      <c r="F16" s="50"/>
      <c r="G16" s="50"/>
      <c r="H16" s="50"/>
      <c r="I16" s="50"/>
      <c r="J16" s="50"/>
      <c r="K16" s="50"/>
      <c r="L16" s="50"/>
      <c r="M16" s="50"/>
      <c r="N16" s="50"/>
      <c r="O16" s="50"/>
      <c r="P16" s="50"/>
      <c r="Q16" s="47"/>
      <c r="R16" s="51"/>
      <c r="T16" s="55" t="s">
        <v>98</v>
      </c>
      <c r="U16" s="59">
        <f>SUM(U8:U15)/4</f>
        <v>1</v>
      </c>
    </row>
    <row r="17" spans="2:20" x14ac:dyDescent="0.2">
      <c r="B17" s="47"/>
      <c r="C17" s="48"/>
      <c r="D17" s="49"/>
      <c r="E17" s="50"/>
      <c r="F17" s="50"/>
      <c r="G17" s="50"/>
      <c r="H17" s="50"/>
      <c r="I17" s="50"/>
      <c r="J17" s="50"/>
      <c r="K17" s="50"/>
      <c r="L17" s="50"/>
      <c r="M17" s="50"/>
      <c r="N17" s="50"/>
      <c r="O17" s="50"/>
      <c r="P17" s="50"/>
      <c r="Q17" s="47"/>
      <c r="R17" s="51"/>
    </row>
    <row r="20" spans="2:20" x14ac:dyDescent="0.2">
      <c r="F20" s="20"/>
      <c r="T20" s="62"/>
    </row>
  </sheetData>
  <autoFilter ref="B7:V15"/>
  <mergeCells count="5">
    <mergeCell ref="M6:O6"/>
    <mergeCell ref="B11:B15"/>
    <mergeCell ref="C11:C15"/>
    <mergeCell ref="S6:U6"/>
    <mergeCell ref="B3:U3"/>
  </mergeCells>
  <dataValidations count="1">
    <dataValidation type="list" allowBlank="1" showInputMessage="1" showErrorMessage="1" sqref="L18:N1048576">
      <formula1>#REF!</formula1>
    </dataValidation>
  </dataValidations>
  <printOptions horizontalCentered="1" verticalCentered="1"/>
  <pageMargins left="0.31496062992125984" right="0.31496062992125984" top="0.35433070866141736" bottom="0.35433070866141736" header="0.31496062992125984" footer="0.31496062992125984"/>
  <pageSetup scale="43" fitToHeight="7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'C:\Users\fabian.alfonso\AppData\Local\Microsoft\Windows\INetCache\Content.Outlook\2JR3UQT6\[PLAN DE ACCIÓN INSTITUCIONAL 2018 (003).xlsx]LISTAS DESPLEGABLES'!#REF!</xm:f>
          </x14:formula1>
          <xm:sqref>L8:O11</xm:sqref>
        </x14:dataValidation>
        <x14:dataValidation type="list" allowBlank="1" showInputMessage="1" showErrorMessage="1">
          <x14:formula1>
            <xm:f>'C:\Users\lvesga.sanchez\AppData\Local\Microsoft\Windows\INetCache\Content.Outlook\W75LHQMD\[PLAN DE ACCIÓN INSTITUCIONAL 2018 07122017.xlsx]LISTAS DESPLEGABLES'!#REF!</xm:f>
          </x14:formula1>
          <xm:sqref>M12:O13 L12:L14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 Indicadores</vt:lpstr>
      <vt:lpstr>Anexo 2 - PAI</vt:lpstr>
      <vt:lpstr>'Anexo 1- Indicadores'!Área_de_impresión</vt:lpstr>
      <vt:lpstr>'Anexo 2 - PAI'!Área_de_impresión</vt:lpstr>
      <vt:lpstr>'Anexo 2 - PAI'!Títulos_a_imprimir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María Amaya Sánchez</dc:creator>
  <cp:lastModifiedBy>Lina María Amaya Sánchez</cp:lastModifiedBy>
  <cp:lastPrinted>2018-05-22T16:25:17Z</cp:lastPrinted>
  <dcterms:created xsi:type="dcterms:W3CDTF">2018-05-07T22:30:22Z</dcterms:created>
  <dcterms:modified xsi:type="dcterms:W3CDTF">2018-06-01T16:06:31Z</dcterms:modified>
</cp:coreProperties>
</file>