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Q:\OCI 2019\3. Trabajos de Acompañamiento y Asesoramiento\3. Evaluación por Dependencias\3. Matrices\"/>
    </mc:Choice>
  </mc:AlternateContent>
  <xr:revisionPtr revIDLastSave="0" documentId="13_ncr:1_{33472929-67AF-454A-A2A1-18EB61DE810B}" xr6:coauthVersionLast="36" xr6:coauthVersionMax="36" xr10:uidLastSave="{00000000-0000-0000-0000-000000000000}"/>
  <bookViews>
    <workbookView xWindow="0" yWindow="0" windowWidth="28800" windowHeight="11325" activeTab="1" xr2:uid="{00000000-000D-0000-FFFF-FFFF00000000}"/>
  </bookViews>
  <sheets>
    <sheet name="Anexo 1" sheetId="5" r:id="rId1"/>
    <sheet name="Anexo 2" sheetId="6" r:id="rId2"/>
    <sheet name="v11" sheetId="7" state="hidden" r:id="rId3"/>
    <sheet name="Económica" sheetId="1" state="hidden" r:id="rId4"/>
    <sheet name="Hoja1" sheetId="2" state="hidden" r:id="rId5"/>
    <sheet name="Hoja2" sheetId="3" state="hidden" r:id="rId6"/>
    <sheet name="Hoja3" sheetId="4" state="hidden" r:id="rId7"/>
  </sheets>
  <externalReferences>
    <externalReference r:id="rId8"/>
  </externalReferences>
  <definedNames>
    <definedName name="_xlnm._FilterDatabase" localSheetId="1" hidden="1">'Anexo 2'!$A$4:$O$36</definedName>
    <definedName name="Afeb">[1]Resumen!$D$30</definedName>
    <definedName name="Ajul">[1]Resumen!$I$31</definedName>
    <definedName name="Amar">[1]Resumen!$E$31</definedName>
    <definedName name="_xlnm.Print_Area" localSheetId="1">'Anexo 2'!$A$1:$P$36</definedName>
    <definedName name="Tene">[1]Resumen!$C$30</definedName>
    <definedName name="Tfeb">[1]Resumen!$D$29</definedName>
    <definedName name="_xlnm.Print_Titles" localSheetId="0">'Anexo 1'!$1:$4</definedName>
    <definedName name="_xlnm.Print_Titles" localSheetId="1">'Anexo 2'!$1:$4</definedName>
    <definedName name="_xlnm.Print_Titles" localSheetId="3">Económica!$2:$3</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2" i="6" l="1"/>
  <c r="F31" i="4" l="1"/>
  <c r="J4" i="4" l="1"/>
  <c r="J6" i="4"/>
  <c r="J8" i="4"/>
  <c r="J9" i="4"/>
  <c r="J11" i="4"/>
  <c r="J12" i="4"/>
  <c r="I4" i="4"/>
  <c r="I5" i="4"/>
  <c r="I6" i="4"/>
  <c r="I7" i="4"/>
  <c r="I8" i="4"/>
  <c r="I9" i="4"/>
  <c r="I10" i="4"/>
  <c r="I11" i="4"/>
  <c r="I12" i="4"/>
  <c r="I3" i="4"/>
  <c r="H4" i="4"/>
  <c r="H6" i="4"/>
  <c r="H8" i="4"/>
  <c r="H9" i="4"/>
  <c r="H11" i="4"/>
  <c r="G12" i="4"/>
  <c r="H12" i="4"/>
  <c r="C65" i="3" l="1"/>
  <c r="C67" i="3"/>
  <c r="C63" i="3"/>
  <c r="N36" i="6" l="1"/>
  <c r="D39" i="4" l="1"/>
  <c r="D38" i="4"/>
  <c r="D37" i="4"/>
  <c r="D36" i="4"/>
  <c r="D35" i="4"/>
  <c r="D34" i="4"/>
  <c r="D33" i="4"/>
  <c r="D32" i="4"/>
  <c r="D31" i="4"/>
  <c r="E11" i="4"/>
  <c r="G11" i="4" s="1"/>
  <c r="F10" i="4"/>
  <c r="E10" i="4"/>
  <c r="G10" i="4" s="1"/>
  <c r="E9" i="4"/>
  <c r="G9" i="4" s="1"/>
  <c r="E8" i="4"/>
  <c r="G8" i="4" s="1"/>
  <c r="F7" i="4"/>
  <c r="E7" i="4"/>
  <c r="G7" i="4" s="1"/>
  <c r="E6" i="4"/>
  <c r="G6" i="4" s="1"/>
  <c r="F5" i="4"/>
  <c r="E5" i="4"/>
  <c r="G5" i="4" s="1"/>
  <c r="E4" i="4"/>
  <c r="G4" i="4" s="1"/>
  <c r="F3" i="4"/>
  <c r="E3" i="4"/>
  <c r="G3" i="4" s="1"/>
  <c r="S34" i="3"/>
  <c r="R34" i="3"/>
  <c r="Q34" i="3"/>
  <c r="P34" i="3"/>
  <c r="O34" i="3"/>
  <c r="N34" i="3"/>
  <c r="S33" i="3"/>
  <c r="R33" i="3"/>
  <c r="Q33" i="3"/>
  <c r="P33" i="3"/>
  <c r="O33" i="3"/>
  <c r="N33" i="3"/>
  <c r="S32" i="3"/>
  <c r="R32" i="3"/>
  <c r="Q32" i="3"/>
  <c r="P32" i="3"/>
  <c r="O32" i="3"/>
  <c r="N32" i="3"/>
  <c r="S31" i="3"/>
  <c r="R31" i="3"/>
  <c r="Q31" i="3"/>
  <c r="P31" i="3"/>
  <c r="O31" i="3"/>
  <c r="N31" i="3"/>
  <c r="S30" i="3"/>
  <c r="R30" i="3"/>
  <c r="Q30" i="3"/>
  <c r="P30" i="3"/>
  <c r="O30" i="3"/>
  <c r="N30" i="3"/>
  <c r="S29" i="3"/>
  <c r="R29" i="3"/>
  <c r="Q29" i="3"/>
  <c r="P29" i="3"/>
  <c r="O29" i="3"/>
  <c r="N29" i="3"/>
  <c r="S28" i="3"/>
  <c r="R28" i="3"/>
  <c r="Q28" i="3"/>
  <c r="P28" i="3"/>
  <c r="O28" i="3"/>
  <c r="N28" i="3"/>
  <c r="S27" i="3"/>
  <c r="R27" i="3"/>
  <c r="Q27" i="3"/>
  <c r="P27" i="3"/>
  <c r="O27" i="3"/>
  <c r="N27" i="3"/>
  <c r="S26" i="3"/>
  <c r="R26" i="3"/>
  <c r="Q26" i="3"/>
  <c r="P26" i="3"/>
  <c r="O26" i="3"/>
  <c r="N26" i="3"/>
  <c r="S25" i="3"/>
  <c r="R25" i="3"/>
  <c r="Q25" i="3"/>
  <c r="P25" i="3"/>
  <c r="O25" i="3"/>
  <c r="N25" i="3"/>
  <c r="S24" i="3"/>
  <c r="R24" i="3"/>
  <c r="Q24" i="3"/>
  <c r="P24" i="3"/>
  <c r="O24" i="3"/>
  <c r="N24" i="3"/>
  <c r="S23" i="3"/>
  <c r="R23" i="3"/>
  <c r="Q23" i="3"/>
  <c r="P23" i="3"/>
  <c r="O23" i="3"/>
  <c r="N23" i="3"/>
  <c r="S22" i="3"/>
  <c r="R22" i="3"/>
  <c r="Q22" i="3"/>
  <c r="P22" i="3"/>
  <c r="O22" i="3"/>
  <c r="N22" i="3"/>
  <c r="S21" i="3"/>
  <c r="R21" i="3"/>
  <c r="Q21" i="3"/>
  <c r="P21" i="3"/>
  <c r="O21" i="3"/>
  <c r="N21" i="3"/>
  <c r="S20" i="3"/>
  <c r="R20" i="3"/>
  <c r="Q20" i="3"/>
  <c r="P20" i="3"/>
  <c r="O20" i="3"/>
  <c r="N20" i="3"/>
  <c r="S19" i="3"/>
  <c r="R19" i="3"/>
  <c r="Q19" i="3"/>
  <c r="P19" i="3"/>
  <c r="O19" i="3"/>
  <c r="N19" i="3"/>
  <c r="S18" i="3"/>
  <c r="R18" i="3"/>
  <c r="Q18" i="3"/>
  <c r="P18" i="3"/>
  <c r="O18" i="3"/>
  <c r="N18" i="3"/>
  <c r="S17" i="3"/>
  <c r="R17" i="3"/>
  <c r="Q17" i="3"/>
  <c r="P17" i="3"/>
  <c r="O17" i="3"/>
  <c r="N17" i="3"/>
  <c r="S16" i="3"/>
  <c r="R16" i="3"/>
  <c r="Q16" i="3"/>
  <c r="P16" i="3"/>
  <c r="O16" i="3"/>
  <c r="N16" i="3"/>
  <c r="S15" i="3"/>
  <c r="R15" i="3"/>
  <c r="Q15" i="3"/>
  <c r="P15" i="3"/>
  <c r="O15" i="3"/>
  <c r="N15" i="3"/>
  <c r="S14" i="3"/>
  <c r="R14" i="3"/>
  <c r="Q14" i="3"/>
  <c r="P14" i="3"/>
  <c r="O14" i="3"/>
  <c r="N14" i="3"/>
  <c r="S13" i="3"/>
  <c r="R13" i="3"/>
  <c r="Q13" i="3"/>
  <c r="P13" i="3"/>
  <c r="O13" i="3"/>
  <c r="N13" i="3"/>
  <c r="S12" i="3"/>
  <c r="R12" i="3"/>
  <c r="Q12" i="3"/>
  <c r="P12" i="3"/>
  <c r="O12" i="3"/>
  <c r="N12" i="3"/>
  <c r="S11" i="3"/>
  <c r="R11" i="3"/>
  <c r="Q11" i="3"/>
  <c r="P11" i="3"/>
  <c r="O11" i="3"/>
  <c r="N11" i="3"/>
  <c r="S10" i="3"/>
  <c r="R10" i="3"/>
  <c r="Q10" i="3"/>
  <c r="P10" i="3"/>
  <c r="O10" i="3"/>
  <c r="N10" i="3"/>
  <c r="S9" i="3"/>
  <c r="R9" i="3"/>
  <c r="Q9" i="3"/>
  <c r="P9" i="3"/>
  <c r="O9" i="3"/>
  <c r="N9" i="3"/>
  <c r="S8" i="3"/>
  <c r="R8" i="3"/>
  <c r="Q8" i="3"/>
  <c r="P8" i="3"/>
  <c r="O8" i="3"/>
  <c r="N8" i="3"/>
  <c r="S7" i="3"/>
  <c r="R7" i="3"/>
  <c r="Q7" i="3"/>
  <c r="P7" i="3"/>
  <c r="O7" i="3"/>
  <c r="N7" i="3"/>
  <c r="S6" i="3"/>
  <c r="R6" i="3"/>
  <c r="Q6" i="3"/>
  <c r="P6" i="3"/>
  <c r="O6" i="3"/>
  <c r="N6" i="3"/>
  <c r="S5" i="3"/>
  <c r="R5" i="3"/>
  <c r="Q5" i="3"/>
  <c r="P5" i="3"/>
  <c r="O5" i="3"/>
  <c r="N5" i="3"/>
  <c r="S4" i="3"/>
  <c r="R4" i="3"/>
  <c r="Q4" i="3"/>
  <c r="P4" i="3"/>
  <c r="O4" i="3"/>
  <c r="N4" i="3"/>
  <c r="O37" i="1"/>
  <c r="Z13" i="1"/>
  <c r="Y13" i="1"/>
  <c r="O36" i="6"/>
  <c r="L10" i="5"/>
  <c r="J7" i="4" l="1"/>
  <c r="H7" i="4"/>
  <c r="H10" i="4"/>
  <c r="J10" i="4"/>
  <c r="J3" i="4"/>
  <c r="H3" i="4"/>
  <c r="J5" i="4"/>
  <c r="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s>
  <commentList>
    <comment ref="A1" authorId="0" shapeId="0" xr:uid="{360378F3-2828-4ED9-8DCD-B5A010DDF2FA}">
      <text>
        <r>
          <rPr>
            <sz val="24"/>
            <color indexed="81"/>
            <rFont val="Arial"/>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B1" authorId="0" shapeId="0" xr:uid="{BDCD5C10-0A20-4941-97F9-D4580AE2E927}">
      <text>
        <r>
          <rPr>
            <sz val="22"/>
            <color indexed="81"/>
            <rFont val="Arial"/>
            <family val="2"/>
          </rPr>
          <t>Representación cuantitativa en número o porcentaje que debe ser verificable objetivamente y mediante el cual se determina el cumplimiento de los compromisos gerenciales.</t>
        </r>
      </text>
    </comment>
    <comment ref="C1" authorId="0" shapeId="0" xr:uid="{115F510C-64D1-4254-BCFA-E147ED672F5F}">
      <text>
        <r>
          <rPr>
            <sz val="22"/>
            <color indexed="81"/>
            <rFont val="Arial"/>
            <family val="2"/>
          </rPr>
          <t>Lapso de ejecución del compromiso concertado en el cual deberán adelantarse las acciones necesarias para su cumplimiento.</t>
        </r>
      </text>
    </comment>
    <comment ref="D1" authorId="1" shapeId="0" xr:uid="{9D7116C9-D430-4B64-B0B3-BF292D98462E}">
      <text>
        <r>
          <rPr>
            <sz val="22"/>
            <color indexed="81"/>
            <rFont val="Arial"/>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List>
</comments>
</file>

<file path=xl/sharedStrings.xml><?xml version="1.0" encoding="utf-8"?>
<sst xmlns="http://schemas.openxmlformats.org/spreadsheetml/2006/main" count="830" uniqueCount="326">
  <si>
    <t>5.2.</t>
  </si>
  <si>
    <t>5.2.2.</t>
  </si>
  <si>
    <t>SEP1</t>
  </si>
  <si>
    <t>Construir la información histórica relacionada con la remuneración a los agentes del Sistema, que sirva de insumo para la toma de decisiones y para la conservación y entrega oportuna de datos cuando estos sean requeridos.</t>
  </si>
  <si>
    <t>Implementar una base de datos con la información histórica relacionada con la remuneración a los agentes del Sistema</t>
  </si>
  <si>
    <t>(1) base de datos en formato Excel</t>
  </si>
  <si>
    <r>
      <t xml:space="preserve">Definición de estructura de la base de datos, a través de un acta de reunión entre las personas involucradas  en dicha actividad, con el fin de efectuar la socialización.
Así mismo, se remitirá correo electrónico a la Subgerente Económica informando la estructura de la base de datos.
</t>
    </r>
    <r>
      <rPr>
        <b/>
        <sz val="9"/>
        <color theme="1"/>
        <rFont val="Cambria"/>
        <family val="1"/>
      </rPr>
      <t xml:space="preserve">Nota: </t>
    </r>
    <r>
      <rPr>
        <sz val="9"/>
        <color theme="1"/>
        <rFont val="Cambria"/>
        <family val="1"/>
      </rPr>
      <t>Se definirá una estructura inicial, no obstante, la misma podría sufrir modificaciones en el transcurso del proceso, teniendo en cuenta los datos encontrados.</t>
    </r>
  </si>
  <si>
    <t>{ (Estructura de bases de datos definida / 1)*0,20
+
(Matriz en Excel de Recopilación elaborada con alimentación mensual de datos /1)*0,30
+
(Base de Datos elaborada con alimentación mensual de datos /1)*0,30
+
(Reunión de Socialización adelantada /1)*0,20}
*
100</t>
  </si>
  <si>
    <t>Gestión Económica de los Agentes del Sistema</t>
  </si>
  <si>
    <t>Subgerente Económica</t>
  </si>
  <si>
    <t>Elaboración de una matriz en Excel por año, desde 2001 a 2018, en el cual se contemple dentro de las hojas las fuentes de información y variables relacionadas con la remuneración a los agentes, con alimentación permanente de datos
Nota: La elaboración de estos archivos será una actividad continua durante el año.</t>
  </si>
  <si>
    <t>Incluir dentro de cada archivo de Excel creado por año, en una de las hojas, la base de datos en la cual se incluyan los datos relacionados con la remuneración a  los agentes del Sistema
Nota: La elaboración de estas hojas de Excel será una actividad continua durante el año.</t>
  </si>
  <si>
    <t xml:space="preserve">Realizar una reunión de socialización de la base de datos con el equipo de la Subgerencia Económica </t>
  </si>
  <si>
    <t>Construir (1) estudio de costos de inversión, operación y mantenimiento de los vehículos de tipología microbús, buseta, busetón, padrón, articulado y biarticulado</t>
  </si>
  <si>
    <t>(1) estudio de costos de inversión, operación y mantenimiento de los vehículos de tipología microbús, buseta, busetón, padrón, articulado y biarticulado</t>
  </si>
  <si>
    <t>Recopilación de la información requerida para elaboración del estudio, en archivo formato Excel, con alimentación de datos entre enero y octubre de 2019. 
Nota: La elaboración de este archivo será una actividad continua durante el año.</t>
  </si>
  <si>
    <t>{(Matriz en Excel de Recopilación elaborada /1)*0,50
+
(Documento elaborado /1)*0,50}
*
100</t>
  </si>
  <si>
    <t>Elaboración del documento, el cual será presentado a la Subgerente Económica mediante correo electrónico</t>
  </si>
  <si>
    <t>5.3.</t>
  </si>
  <si>
    <t>5.3.1.</t>
  </si>
  <si>
    <t>SEP2</t>
  </si>
  <si>
    <t>Realizar la estructuración económica y financiera de los nuevos proyectos de transporte de la ciudad</t>
  </si>
  <si>
    <t>Estructurar el estudio económico y financiero del proyecto nueva licitación zonal</t>
  </si>
  <si>
    <t>(1) estudio económico y financiero del proyecto  nueva licitación zonal</t>
  </si>
  <si>
    <t>Recopilación de la información requerida para elaboración del estudio, en archivo formato Excel</t>
  </si>
  <si>
    <t>{(Matriz en Excel de Recopilación elaborada /1)*0,30
+
 (Proceso der revisión y validación efectuado / 1)*0,10
+
(Modelo Financiero elaborado /1)*0,40
+
(Estudio Económico y Financiero Elaborado /1)*0,20}
*
100</t>
  </si>
  <si>
    <t>Realizar la revisión y validación de la información obtenida, a través de reuniones con las áreas técnicas involucradas.</t>
  </si>
  <si>
    <t>Elaboración del modelo financiero en formato Excel</t>
  </si>
  <si>
    <t>Elaboración del documento que contenga el estudio económico y  financiero</t>
  </si>
  <si>
    <t xml:space="preserve">Preparar los insumos para la estructuración financiera de la financiación de las troncales Avenida Ciudad de Cali y Avenida 68  </t>
  </si>
  <si>
    <t>Un (1) documento con la definición de la alternativa de financiación seleccionada</t>
  </si>
  <si>
    <t>Elaborar el documento  con la definición de la alternativa de financiación seleccionada y remitirlo mediante memorando a las áreas involucradas</t>
  </si>
  <si>
    <t>{(Documento elaborado /1)}
*
100</t>
  </si>
  <si>
    <t xml:space="preserve">Gestionar (2) insumos para la estructuración financiera de la financiación de las troncales Avenida Ciudad de Cali y Avenida 68  </t>
  </si>
  <si>
    <t>Un (1) documento con el diseño de la financiación de las troncales Avenida Ciudad de Cali y Avenida 68, presentado a la Subgerencia Económica</t>
  </si>
  <si>
    <t>31/09/2019</t>
  </si>
  <si>
    <t>{(Documento elaborado /1)*0,50)
+
(Documento de calificación de riesgo emitido(1)*0,50)}
*
100</t>
  </si>
  <si>
    <t>(1) documento de la calificación de riesgo de la entidad emitido por una calificadora de riesgo, presentado a la Subgerencia Económica</t>
  </si>
  <si>
    <t>5.3.3.</t>
  </si>
  <si>
    <t>SEP3</t>
  </si>
  <si>
    <t>Consolidar un sistema de información para efectuar el seguimiento contractual desde el punto de vista económico y financiero al Sistema</t>
  </si>
  <si>
    <t>Estructurar un sistema de indicadores de alertas tempranas</t>
  </si>
  <si>
    <t>Batería de indicadores de alertas tempranas</t>
  </si>
  <si>
    <t>Elaboración de matriz en Excel donde se recopile la información necesaria. (Se remitirá por correo electrónico a la Subgerente Económica)</t>
  </si>
  <si>
    <t>{(Matriz en Excel de Recopilación elaborada /1)*0,3333
+
 (Proceso de revisión y consolidación efectuado / 1)*0,3333
+
(Paquete de Indicadores Construido /1)*0,3334}
*
100</t>
  </si>
  <si>
    <t>Revisión y consolidación de la información en una matriz en formato Excel. (Se remitirá por correo electrónico a la Subgerente Económica)</t>
  </si>
  <si>
    <t>Construcción de paquete de indicadores en archivo en Excel. (Se remitirá por correo electrónico a la Subgerente Económica)</t>
  </si>
  <si>
    <t>(1) procedimiento de seguimiento de alertas tempranas</t>
  </si>
  <si>
    <t>Borrador de procedimiento . (Se remitirá por correo electrónico a la Subgerente Económica)</t>
  </si>
  <si>
    <t>{(Borrador del procedimiento elaborado /1)*0,60
+
 (Presentación del procedimiento efectuada / 1)*0,20
+
(Documento definitivo elaborado /1)*0,20}
*
100</t>
  </si>
  <si>
    <t>Presentación del procedimiento al equipo del subproceso de Estudios Sectoriales y  supervisión de Concesiones de la Subgerencia Económica.(Se soportará mediante lista de asistencia y acta de reunión)</t>
  </si>
  <si>
    <t>Documento definitivo correspondiente a procedimiento de seguimiento de alertas tempranas, adoptado en el SIG</t>
  </si>
  <si>
    <t>Revisar y actualizar el modelo FET actual, contemplando los nuevos factores que incidan en las proyecciones</t>
  </si>
  <si>
    <t>(1) Modelo FET Actualizado</t>
  </si>
  <si>
    <t>Revisar los aspectos posibles a mejorar, su conveniencia y procedencia y plasmar en un informe que especifique los factores que hayan sido sujetos de actualización dentro del modelo.
Nota: El informe se realizará de forma paralela a la actualización del modelo FET</t>
  </si>
  <si>
    <t>{(Informe elaborado que incluya los resultados de la revisión efectuada /1)*0,50
+
 (Actualización Modelo FET Elaborada / 1)*0,50
*
100</t>
  </si>
  <si>
    <t xml:space="preserve">Actualizar modelo FET en formato Excel que contemple los mismos aspectos incorporados en el informe y remitir  por correo electrónico la versión definitiva a la Subgerente Económica 
Nota: La actualización del modelo FET se realizará de forma paralela al informe </t>
  </si>
  <si>
    <t>Remunerar El 100 Por Ciento De La Prestación Del Servicio De Transporte Y Recaudo Del Sitp, Durante Las 52 Semanas Del Año</t>
  </si>
  <si>
    <t>100%  De La Prestación Del Servicio De Transporte Y Recaudo Del Sitp, remunerado durante Las 52 Semanas Del Año</t>
  </si>
  <si>
    <t>(Número de Semanas en las que se remunera el 100% de la prestación del servicio / 52)*100</t>
  </si>
  <si>
    <t>Subgerente Económico</t>
  </si>
  <si>
    <t>SEP4</t>
  </si>
  <si>
    <t>Adelantar actividades que permitan optimizar y fortalecer los roles y responsabilidades a cargo de la Subgerencia Económica</t>
  </si>
  <si>
    <t>Desarrollar en el aplicativo de ORACLE las nuevas fórmulas de remuneración para las nuevas concesiones del Sistema</t>
  </si>
  <si>
    <t>Actualización del aplicativo de ORACLE  para efectuar la remuneración a los agentes que contemple las nuevas concesiones del Sistema</t>
  </si>
  <si>
    <t>Construir un esquema en Excel de la aplicación de las fórmulas de las nuevas concesiones</t>
  </si>
  <si>
    <t>{(Esquema en Excel construido /1)*0,2
+
 (Aplicación de Oracle desarrollada / 1)*0,20
+
(Prueba Controlada efectuada /1)*0,20
+
(Manual de Usuario Ajustado /1)*0,30
+
(Puesta en producción del aplicativo adelantada/1}
*
100</t>
  </si>
  <si>
    <t>Desarrollar la actualización de la aplicación en ORACLE</t>
  </si>
  <si>
    <t xml:space="preserve">Efectuar mínimo una prueba controlada </t>
  </si>
  <si>
    <t>Ajustar el manual del usuario</t>
  </si>
  <si>
    <t>Poner en producción la actualización del aplicativo, el cual se efectuará a través de una capacitación al equipo de la Subgerencia Económica vinculado al Subproceso de Remuneración y por lo menos una (1) remisión de las series fiducia</t>
  </si>
  <si>
    <t>Realizar (1) propuesta de reestructuración del Subproceso de Recaudo del Sistema</t>
  </si>
  <si>
    <t>(1) documento de propuesta de reestructuración del Subproceso de Recaudo del Sistema</t>
  </si>
  <si>
    <t>Definir estructura del área</t>
  </si>
  <si>
    <t>{(Estructura Definida /1)*0,2
+
 (Objetivos de los cargos definido / 1)*0,40
+
(Propuesta de funciones definida /1)*0,30
+
(Propuesta radicada /1)*0,10
*
100</t>
  </si>
  <si>
    <t>Definir objetivo de los cargos</t>
  </si>
  <si>
    <t>Definir propuesta de funciones del subproceso de Recaudo del Sistema</t>
  </si>
  <si>
    <t>Radicación de propuesta a la Gerencia General, Subgerencia General y Dirección Corporativa</t>
  </si>
  <si>
    <r>
      <rPr>
        <b/>
        <sz val="14"/>
        <color theme="1"/>
        <rFont val="Cambria"/>
        <family val="1"/>
      </rPr>
      <t>PLAN DE ACCIÓN INSTITUCIONAL AÑO 2019</t>
    </r>
    <r>
      <rPr>
        <b/>
        <sz val="11"/>
        <color theme="1"/>
        <rFont val="Cambria"/>
        <family val="1"/>
      </rPr>
      <t xml:space="preserve">
</t>
    </r>
    <r>
      <rPr>
        <b/>
        <sz val="10"/>
        <color theme="1"/>
        <rFont val="Cambria"/>
        <family val="1"/>
      </rPr>
      <t xml:space="preserve">
</t>
    </r>
    <r>
      <rPr>
        <b/>
        <sz val="9"/>
        <color theme="1"/>
        <rFont val="Cambria"/>
        <family val="1"/>
      </rPr>
      <t xml:space="preserve">Nota 1: </t>
    </r>
    <r>
      <rPr>
        <sz val="9"/>
        <color theme="1"/>
        <rFont val="Cambria"/>
        <family val="1"/>
      </rPr>
      <t>El Plan de Acción es un instrumento gerencial y de gestión para la programación y control de la ejecución anual de actividades que deben llevar a cabo cada una de las dependencias de TRANSMILENIO S.A., para dar cumplimiento a las estrategias y proyectos establecidos. A continuación se presenta el Plan de Acción Institucional para el año 2019, en el cual se especifican los compromisos, los productos y/o metas, indicadores, responsables y tiempos de ejecución previstos.  El dinamismo y constante cambio en el escenario institucional de TRANSMILENIO S.A., hacen del presente plan, un documento susceptible a mejoras permanentes introducidas por los diferentes actores que para su desarrollo convergen, por lo cual las actualizaciones se efectuarán a través del versionamiento indicado en el pie de página.</t>
    </r>
    <r>
      <rPr>
        <b/>
        <sz val="9"/>
        <color theme="1"/>
        <rFont val="Cambria"/>
        <family val="1"/>
      </rPr>
      <t xml:space="preserve">
Nota 2: </t>
    </r>
    <r>
      <rPr>
        <sz val="9"/>
        <color theme="1"/>
        <rFont val="Cambria"/>
        <family val="1"/>
      </rPr>
      <t>En cumplimiento del Decreto 612 del 4 de abril de 208, el presente plan incluye  la integración del mismo con las diferentes políticas, estrategias o iniciativa en materia de desempeño institucional aplicables para la entidad. El Plan de Adquisiciones hace parte integral del presente Plan de Acción; con el fin de mostrar la información con mayor claridad, el mismo se encuentra en archivo adjunto al presente. De igual manera hace parte integral del presente plan, el Plan Anticorrupción y de Atención al Ciudadano.</t>
    </r>
    <r>
      <rPr>
        <b/>
        <sz val="10"/>
        <color theme="1"/>
        <rFont val="Cambria"/>
        <family val="1"/>
      </rPr>
      <t xml:space="preserve">
</t>
    </r>
  </si>
  <si>
    <t>AVANCE TRIMESTRE 1</t>
  </si>
  <si>
    <t>Objetivo Corporativo</t>
  </si>
  <si>
    <t>Objetivo Específico</t>
  </si>
  <si>
    <t>Estrategia</t>
  </si>
  <si>
    <t>Código</t>
  </si>
  <si>
    <t>Compromiso</t>
  </si>
  <si>
    <t>Actividades</t>
  </si>
  <si>
    <t>Producto  y/o  Meta</t>
  </si>
  <si>
    <t>Listado de Actividades Necesarias para el Logro del Producto</t>
  </si>
  <si>
    <t>Fecha de Entrega de la Actividad</t>
  </si>
  <si>
    <t>Ponderación en el Logro del Producto</t>
  </si>
  <si>
    <t>Indicador</t>
  </si>
  <si>
    <t>Programación Porcentual Esperado con corte  31/03/19</t>
  </si>
  <si>
    <t>Programación Porcentual Esperado con corte 30/06/19</t>
  </si>
  <si>
    <t>Programación Porcentual Esperado con corte 30/09/19</t>
  </si>
  <si>
    <t>Programación Porcentual Esperado con corte  31/12/19</t>
  </si>
  <si>
    <t>Proceso</t>
  </si>
  <si>
    <t>Fecha de Inicio</t>
  </si>
  <si>
    <t>Fecha final de Ejecución</t>
  </si>
  <si>
    <t>Responsable</t>
  </si>
  <si>
    <t>Resultado del Cálculo del Indicador</t>
  </si>
  <si>
    <t>El 25/02/2019 se realizó reunión para definir la estructura de la base de datos y se informó de la misma a la Subgerente Económica por correo electrónico (28/02/2019). El 15/03/2019 se realizó reunión con el fin de precisar algunos ajustes a efectuar en la ponderación interna de dos actividades que permiten obtener el cumplimiento del producto. Se han elaborado las bases de datos correspondientes a los años 2013 a 2018, es decir, a 31 de marzo de 2019, se cuenta con 6 bases de datos correspondientes a la información relacionada con la remuneración a los agentes del Sistema.</t>
  </si>
  <si>
    <t>Se construyò archivo excel con requerimientos de informacion por sistemas del vehiculo. Se elaboró la base de datos de proveedores de insumos (lavado, combustibles, neumaticos, llantas, lubricantes, filtros), correspondiente a los 3 primeros meses del año. Dadas las sugerencias recibidas por parte de la OCI, se realizó la redefinición de fechas de entrega de algunas actividades, por lo cual se solicitará a la OAP el ajuste correspondiente.</t>
  </si>
  <si>
    <t>Se construyo archivo excel con requerimientos de informacion de costos de vehiculos y costos de mantenimiento (correspondiente a la operación zonal). Se elaboró la base de datos de proveedores de insumos. (lavado, combustibles, neumaticos, llantas, lubricantes, filtros). Dadas las sugerencias recibidas por parte de la OCI, se realizó la redefinición de fechas de entrega de algunas actividades, por lo cual se solicitará a la OAP el ajuste correspondiente.</t>
  </si>
  <si>
    <t>El 29/03/2019 se remitió documento a la Subgerencia Jurídica, Técnica y Dirección Corporativa (radicado 2019IE1620), en el cual se indicaba que la opción mas favorable para la financiación de las troncales alimentadoras de la PLMB, es una titularización de los derechos económicos derviados de las vigencias futuras de la Nación.</t>
  </si>
  <si>
    <t>El cumplimiento del producto se tiene previsto para el tercer trimestre del año. No obstante, se ha ido avanzando en un borrador del estudio del sector y  términos de referencia para la contratación de la banca de inversión para la estructuración de la titularización.</t>
  </si>
  <si>
    <t>El cumplimiento del producto se tiene previsto para el segundo trimestre del año. De acuerdo con la sugerido por la OCI, el 13/03/2019 se consultó a la Oficina Asesora de Planeación, la pertinencia de incluir la bateria de indicadores, en el Cuadro de Mando Integral de la entidad. La OAP el 13/03/2019 indicó "dado que estos indicadores no miden la gestión de la Entidad,  no es pertinente incluir esta batería dentro del cuadro de mando integral institucional"</t>
  </si>
  <si>
    <t>La elaboración del procedimiento se iniciará durante el segundo trimestre del año</t>
  </si>
  <si>
    <t>Durante el segundo trimestre del año se tiene previsto iniciar la actualización del modelo y la elaboración del informe respectivo. No obstante, se inició la revisión preliminar del modelo para verificar que información requiere ser actualizada.</t>
  </si>
  <si>
    <t>Esta meta ha sido de ejecución normal y según lo programado. Teniendo en cuenta que la misma es de tipologia constante, el avance acumulado a PDD es del 100% hasta el año 2018 y para el año 2019 del 25%, teniendo en cuenta que hasta ahora ha transcurrido el primer trimestre del año.</t>
  </si>
  <si>
    <t>Se construyó el esquema en formato Excel de la aplicación de las fórmulas de remuneración de los nuevos concesionarios que entrarán a operar al Sistema en el presente año. Dicho esquema es la base de la programación en el aplicativo de ORACLE. Dadas las sugerencias recibidas por parte de la OCI, se realizó la redefinición de fechas de entrega de algunas actividades, por lo cual se solicitará a la OAP el ajuste correspondiente.</t>
  </si>
  <si>
    <t>Se realizaron reuniones con la Subgerente Económica para revisar las actividades desarrolladas en el subproceso de Recaudo y se definió la estructura de dicha área en presentación efectuada el 29/01/2019. El 31/03/2019 se remitió correo a la Subgerente Económica con la estructura inicial del subproceso y los objetivos de algunos cargos (3 de 6). Dadas las sugerencias recibidas por parte de la OCI, se realizó la redefinición de fechas de entrega de algunas actividades, por lo cual se solicitará a la OAP el ajuste correspondiente.</t>
  </si>
  <si>
    <t>Avances y Logros
(SUGERIDO: MÁXIMO 600 CARACTERES)</t>
  </si>
  <si>
    <t>Dificultades -  Retrasos y Soluciones
(SUGERIDO: MÁXIMO 600 CARACTERES)</t>
  </si>
  <si>
    <t>Dado que un funcionario del subproceso de Recaudo solicitó una licencia, así como otra funcionaria solicitó el traslado del área, se ha presentado dificultades en la redistribución de las funciones con los apoyos que se obtienen de los contratistas por prestación de servicios. Actualmente se encuentra en proceso la contratación de un nuevo apoyo que permita organizar y redistribuir adecuadamente las funciones. Para el segundo trimestre del año se tiene proyectado contar con la totalidad del producto.</t>
  </si>
  <si>
    <t>01/01/2019 a 31/12/2019</t>
  </si>
  <si>
    <t>01/01/2019 a 31/09/2019</t>
  </si>
  <si>
    <t>01/01/2019 a 31/10/2019</t>
  </si>
  <si>
    <r>
      <t xml:space="preserve">Definición de estructura de la base de datos, a través de un acta de reunión entre las personas involucradas  en dicha actividad, con el fin de efectuar la socialización.
Así mismo, se remitirá correo electrónico a la Subgerente Económica informando la estructura de la base de datos.
</t>
    </r>
    <r>
      <rPr>
        <b/>
        <sz val="11"/>
        <color theme="1"/>
        <rFont val="Arial"/>
        <family val="2"/>
      </rPr>
      <t xml:space="preserve">Nota: </t>
    </r>
    <r>
      <rPr>
        <sz val="11"/>
        <color theme="1"/>
        <rFont val="Arial"/>
        <family val="2"/>
      </rPr>
      <t>Se definirá una estructura inicial, no obstante, la misma podría sufrir modificaciones en el transcurso del proceso, teniendo en cuenta los datos encontrados.</t>
    </r>
  </si>
  <si>
    <t>Compromisos gerenciales</t>
  </si>
  <si>
    <t xml:space="preserve"> Indicador</t>
  </si>
  <si>
    <t xml:space="preserve">Fecha inicio-fin dd/mm/aa </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</si>
  <si>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</si>
  <si>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</si>
  <si>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</si>
  <si>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</si>
  <si>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</si>
  <si>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</si>
  <si>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</si>
  <si>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</si>
  <si>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</si>
  <si>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</si>
  <si>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</si>
  <si>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Actualización de tarifas de remuneración a concesionarios del SITP.</t>
  </si>
  <si>
    <t>Eficiencia</t>
  </si>
  <si>
    <t>Mantener la proyección de la tarifa técnica del Sistema Integrado de Transporte Publico- SITP. con un nivel de confiabilidad de tal manera que permita la toma de decisiones en cuanto  a planeación tarifaria y control de variables operacionales que incidan en su evolución.
Este indicador permite observar el porcentaje de error que se tiene entre la Tarifa Técnica Proyectada y la Tarifa Técnica Real.</t>
  </si>
  <si>
    <t>Anual</t>
  </si>
  <si>
    <t>N. A.</t>
  </si>
  <si>
    <t>Lograr el 100% de las actualizaciones de tarifas de remuneración de los concesionarios del SITP.</t>
  </si>
  <si>
    <t>Dane, Ministerio de Minas, Ministerio de Trabajo</t>
  </si>
  <si>
    <t>Porcentaje de error en la proyección de ingresos del Ente Gestor por participación en la remuneración de los agentes del Sistema</t>
  </si>
  <si>
    <t>Mantener la proyección de ingresos de TRANSMILENIO S.A.  por participación en la remuneración de los agentes del Sistema, con una confiabilidad que permita tomar decisiones a nivel de planeación presupuestal de la entidad.
Este indicador permite observar el porcentaje de error que se tiene entre los ingresos proyectados y los ingresos reales, ajustado por el error en la proyección de oferta y demanda.</t>
  </si>
  <si>
    <t xml:space="preserve">   + / - 10%</t>
  </si>
  <si>
    <t>El error máximo de la proyección de ingresos frente a los ingresos reales debe ser menor al + / - 8%</t>
  </si>
  <si>
    <t xml:space="preserve">Profesional Especializado de Planeación Tarifaria </t>
  </si>
  <si>
    <t>Liquidaciones que han sido ajustadas debido a la gestión del subproceso de Remuneración de Agentes del Sistema</t>
  </si>
  <si>
    <t>Eficacia</t>
  </si>
  <si>
    <t>Trimestral</t>
  </si>
  <si>
    <t>Lograr como máximo que el 30% de las liquidaciones deban ser ajustadas</t>
  </si>
  <si>
    <t>Lograr que el 0% de las liquidaciones semanales deban ser ajustadas</t>
  </si>
  <si>
    <t>La fuente de la información son las liquidaciones previas de las Remuneraciones de los Agentes, en el ítem de Ajustes, teniendo en cuenta que se hace una selección dependiendo del concepto del ajuste y el área generador (cartas de ajustes enviadas al concesionario).</t>
  </si>
  <si>
    <t xml:space="preserve">Liquidaciones Previas entregadas a Tiempo a la Fiduciaria </t>
  </si>
  <si>
    <t>Disminuir el número de liquidaciones semanales que se entregan por fuera del plazo máximo permitido a la Fiduciaria.
Permite hacer seguimiento a las causas que eventualmente afecten la oportunidad en la entrega de las liquidaciones previas</t>
  </si>
  <si>
    <t>Lograr como mínimo que el 90% de las liquidaciones sean entregadas los días miércoles</t>
  </si>
  <si>
    <t>Lograr que el 100% de las liquidaciones sean entregadas a tiempo</t>
  </si>
  <si>
    <t>Fechas en las cuales se subió la liquidación previa al aplicativo implementado por la Fiduciaria o el correo enviado a la Fiduciaria con la liquidación previa</t>
  </si>
  <si>
    <t>Cumplimiento de la supervisión</t>
  </si>
  <si>
    <t>Medir la cantidad de contratos de recaudo suscritos que han sido supervisados</t>
  </si>
  <si>
    <t>Mensual</t>
  </si>
  <si>
    <t>Lograr que el 100% de los contratos  de recaudo suscritos sean supervisados</t>
  </si>
  <si>
    <t>Informes de auditoría</t>
  </si>
  <si>
    <t xml:space="preserve">Porcentaje Total de Cumplimiento </t>
  </si>
  <si>
    <t xml:space="preserve">actaulizacion de la tarifa en los 10 primeros días habiles del mes </t>
  </si>
  <si>
    <t xml:space="preserve">enero del año siguientes se toma la información acumulada de los 12 meses de con la real que es el presupuesto ejecutado real </t>
  </si>
  <si>
    <t>CM1</t>
  </si>
  <si>
    <t>CM2</t>
  </si>
  <si>
    <t>CM3</t>
  </si>
  <si>
    <t>CM4</t>
  </si>
  <si>
    <t>CM5</t>
  </si>
  <si>
    <t>Disminuir los ajustes efectuados debido a inconsistencias realizadas por la gestión del personal del subproceso de Remuneración de Agentes del Sistema en las liquidaciones previas semanales.
Permite hacer seguimiento a los ajustes efectuados  por la gestión del personal del subproceso de Remuneración de Agentes del Sistema en las liquidaciones previas semanales para medir la oportunidad y calidad de la información entregada.</t>
  </si>
  <si>
    <t>Seguimiento OCI Vigencia 2018</t>
  </si>
  <si>
    <t>Resultado del Auditor</t>
  </si>
  <si>
    <t>Resultado Reportado por el Área</t>
  </si>
  <si>
    <r>
      <t>Teniendo en cuenta que la Subgerencia Económica suministro los soportes de los tres productos, conforme a lo registrado en las actas del 25 de abril, 23 de mayo y 4 de diciembre de 2018, los cuales permitieron observar el cumplimiento del presente compromiso, es importante mencionar que los productos 1 y 3 contienen información que es confidencial, motivo por el cual se valido en la Suberencia Económica, se conserva como soporte las proyecciones y la propuesta de vida util para el producto 1, en cuanto al producto 3 se consigno en el acta de fecha 9 de enero de 2019.
El área reportó el siguiente avance:
Producto 1: 100%
Producto 2: 100%
Producto 3: 100%
Resultado: 100%</t>
    </r>
    <r>
      <rPr>
        <b/>
        <sz val="9"/>
        <color rgb="FF000000"/>
        <rFont val="Arial"/>
        <family val="2"/>
      </rPr>
      <t xml:space="preserve">
</t>
    </r>
    <r>
      <rPr>
        <sz val="9"/>
        <color rgb="FF000000"/>
        <rFont val="Arial"/>
        <family val="2"/>
      </rPr>
      <t xml:space="preserve">
La Oficina de Control Interno pudo verificar el reporte realizado, por lo tanto concuerda con el resultado obtenido.
Los soportes remitidos por la Subgerencia Económica se archivan en la carpeta compartida del presente trabajo, con la siguiente nomenclatura: 
1. PA1.1
2. PA1.2
3. PA1.3 y PA5.1</t>
    </r>
  </si>
  <si>
    <t>Teniendo en cuenta que la Subgerencia Económica suministro los soportes de los tres productos, conforme a lo registrado en las actas del 25 de abril, 23 de mayo y 4 de diciembre de 2018, los cuales permitieron observar el cumplimiento de los productos 1 y 3 del presente compromiso. 
El área reportó el siguiente avance:
Producto 1: 100%
Producto 2: 10%
Producto 3: 100%
Resultado: 70%
La Oficina de Control Interno pudo verificar el reporte realizado, por lo tanto concuerda con el resultado obtenido.
Los soportes remitidos por la Subgerencia Económica se archivan en la carpeta compartida del presente trabajo, con la siguiente nomenclatura: 
1. PA2.1
2. PA2.2
3. PA2.3</t>
  </si>
  <si>
    <t>Teniendo en cuenta que la Subgerencia Económica suministro los soportes de los dos productos, conforme a lo registrado en las actas del 25 de abril, 23 de mayo y 4 de diciembre de 2018, los cuales permitieron observar el cumplimiento de los productos del presente compromiso, no obstante, es importantete mencionar que el procedimiento indicado en el producto 2 no se adoptó en el SIG, como se mencionóen reunión con la OAP fue determinado que se inlcuiria en la politica de Riesgo de la Entidad. 
El área reportó el siguiente avance:
Producto 1: 100%
Producto 2: 100%
Resultado: 100%
La Oficina de Control Interno pudo verificar el reporte realizado, por lo tanto concuerda con el resultado obtenido.
Los soportes remitidos por la Subgerencia Económica se archivan en la carpeta compartida del presente trabajo, con la siguiente nomenclatura: 
1. PA3.1 y 2</t>
  </si>
  <si>
    <t>Teniendo en cuenta que la Subgerencia Económica suministro los soportes de los tres productos, conforme a lo registrado en las actas del 25 de abril, 23 de mayo y 4 de diciembre de 2018, los cuales permitieron observar el cumplimiento de los productos del presente compromiso, no obstante, es importante mencionar que esta información es confidencial, motivo por el cual se valido la mediante los correos electronicos remitidos por el responsable de la Subgerencia Economica.
El área reportó el siguiente resultado: 100%
La Oficina de Control Interno pudo verificar el reporte realizado, por lo tanto concuerda con el resultado obtenido.
Los soportes remitidos por la Subgerencia Económica se archivan en la carpeta compartida del presente trabajo, con la siguiente nomenclatura: 
1. PA4</t>
  </si>
  <si>
    <t>-Actualización de tarifas de remuneración a concesionarios del SITP.
-Porcentaje de error en la proyección de ingresos del Ente Gestor por participación en la remuneración de los agentes del Sistema</t>
  </si>
  <si>
    <t>Teniendo en cuenta que la Subgerencia Económica suministro los soportes de los dos productos, conforme a lo registrado en las actas del 25 de abril, 23 de mayo y 4 de diciembre de 2018, los cuales permitieron observar el cumplimiento de los productos de la presente actividad, no obstante, es importante mencionar que esta información del producto 1 es confidencial, motivo por el cual se valido la información en la Suberencia Económica y se consigno en el acta de fecha 9 de enero de 2019, en cuanto al producto 2 el aplicativo se utiliza mendiante un link de consulta, en la visita realizada se osbervó los usos e informes que se obtienen del aplicativo. 
El área reportó el siguiente avance:
Producto 1: 100%
Producto 2: 100%
Resultado: 100%
La Oficina de Control Interno pudo verificar el reporte realizado, por lo tanto concuerda con el resultado obtenido.
Los soportes remitidos por la Subgerencia Económica se archivan en la carpeta compartida del presente trabajo, con la siguiente nomenclatura: 
1. PA1.3 y PA5.1
2. PA5.2</t>
  </si>
  <si>
    <t>Teniendo en cuenta que la Subgerencia Económica suministro los soportes del producto, conforme a lo registrado en las actas del 25 de abril, 23 de mayo y 4 de diciembre de 2018, los cuales permitieron observar el cumplimiento del producto del presente debido a que mediante memorando 2018EE24912 del 21 de diciembre de 2018, se remitio a Movilidad el estudio indicado el cual es usado como insumo para la derterminación de la actualizacion de la tarifa usuario.
El área reportó el siguiente resultado: 100%
La Oficina de Control Interno pudo verificar el reporte realizado, por lo tanto concuerda con el resultado obtenido.
Los soportes remitidos por la Subgerencia Económica se archivan en la carpeta compartida del presente trabajo, con la siguiente nomenclatura: 
1. PA5.3</t>
  </si>
  <si>
    <t xml:space="preserve">-Liquidaciones que han sido ajustadas debido a la gestión del subproceso de Remuneración de Agentes del Sistema
-Liquidaciones Previas entregadas a Tiempo a la Fiduciaria </t>
  </si>
  <si>
    <t>Teniendo en cuenta que la Subgerencia Económica suministro los soportes del producto, conforme a lo registrado en las actas del 25 de abril, 23 de mayo y 4 de diciembre de 2018, los cuales permitieron observar el cumplimiento del producto debido a que el aplicativo ORACLE se encuentra implementado, para lo cual se valido que ya se encuentran remitiendo información a la fiducia de las liquidaciones realizadas desde el aplicativo.
El área reportó el siguiente resultado: 100%
La Oficina de Control Interno pudo verificar el reporte realizado, por lo tanto concuerda con el resultado obtenido.
Los soportes remitidos por la Subgerencia Económica se archivan en la carpeta compartida del presente trabajo, con la siguiente nomenclatura: 
1. PA6.1 - 1. Oracle</t>
  </si>
  <si>
    <t>Teniendo en cuenta que la Subgerencia Económica suministro los soportes del producto, conforme a lo registrado en las actas del 25 de abril, 23 de mayo y 4 de diciembre de 2018, los cuales permitieron observar el cumplimiento del producto debido que se observó que el formato de seguimiento se encuentra implementado, el cual es de uso compartido por el area de remuneración, no obstante es importante aclarar que el producto entregable corresponde a una base de datos de consulta, por lo que se debe tener en cuenta para la formulación del Plan de Acción 2019 lo establecido en el procedimiento P-OP-001 Control de Documentos Oficiales del Sistema Integrado de Gestión SIG.
El área reportó el siguiente resultado: 100%
La Oficina de Control Interno pudo verificar el reporte realizado, por lo tanto concuerda con el resultado obtenido.
Los soportes remitidos por la Subgerencia Económica se archivan en la carpeta compartida del presente trabajo, con la siguiente nomenclatura: 
1. PA6.1 - 2. Formato de Seguimiento</t>
  </si>
  <si>
    <t>Teniendo en cuenta que la Subgerencia Económica suministro los soportes de los dos productos, conforme a lo registrado en las actas del 25 de abril, 23 de mayo y 4 de diciembre de 2018, los cuales permitieron observar el cumplimiento de los productos de la presente actividad, debido a que para el producto 1 el 20 de diciembre de 2018 se llevo a cabo la socialización de los lineamientos con el area de remuneración y para el producto 2 mediante resolución 935 del 31/12/18 se adopto en el SIG el procedimiento.
El área reportó el siguiente avance:
Producto 1: 100%
Producto 2: 100%
Resultado: 100%
La Oficina de Control Interno pudo verificar el reporte realizado, por lo tanto concuerda con el resultado obtenido.
Los soportes remitidos por la Subgerencia Económica se archivan en la carpeta compartida del presente trabajo, con la siguiente nomenclatura:
1. PA6.2</t>
  </si>
  <si>
    <t>Programación Porcentual Esperado con corte 31/03/19</t>
  </si>
  <si>
    <t>PA1</t>
  </si>
  <si>
    <t>PA2</t>
  </si>
  <si>
    <t>PA3</t>
  </si>
  <si>
    <t>PA4</t>
  </si>
  <si>
    <t>PA5</t>
  </si>
  <si>
    <t>PA6</t>
  </si>
  <si>
    <t>PA7</t>
  </si>
  <si>
    <t>PA8</t>
  </si>
  <si>
    <t>PA9</t>
  </si>
  <si>
    <t>PA10</t>
  </si>
  <si>
    <t>PA11</t>
  </si>
  <si>
    <t>No presenta avance según lo esperado</t>
  </si>
  <si>
    <t>PA12</t>
  </si>
  <si>
    <t>PA13</t>
  </si>
  <si>
    <t>PA14</t>
  </si>
  <si>
    <t>PA15</t>
  </si>
  <si>
    <t>PA16</t>
  </si>
  <si>
    <t>PA17</t>
  </si>
  <si>
    <t>PA18</t>
  </si>
  <si>
    <t>PA19</t>
  </si>
  <si>
    <t>PA20</t>
  </si>
  <si>
    <t>PA21</t>
  </si>
  <si>
    <t>PA22</t>
  </si>
  <si>
    <t>PA23</t>
  </si>
  <si>
    <t>PA24</t>
  </si>
  <si>
    <t>PA25</t>
  </si>
  <si>
    <t>PA26</t>
  </si>
  <si>
    <t>PA27</t>
  </si>
  <si>
    <t>PA28</t>
  </si>
  <si>
    <t>PA29</t>
  </si>
  <si>
    <t>PA30</t>
  </si>
  <si>
    <t>PA31</t>
  </si>
  <si>
    <t>1. Construir la información histórica relacionada con la remuneración a los agentes del Sistema, que sirva de insumo para la toma de decisiones y para la conservación y entrega oportuna de datos cuando estos sean requeridos.</t>
  </si>
  <si>
    <t>2. Realizar la estructuración económica y financiera de los nuevos proyectos de transporte de la ciudad</t>
  </si>
  <si>
    <t>3. Consolidar un sistema de información para efectuar el seguimiento contractual desde el punto de vista económico y financiero al Sistema</t>
  </si>
  <si>
    <t>1. Actualización del aplicativo de ORACLE  para efectuar la remuneración a los agentes que contemple las nuevas concesiones del Sistema</t>
  </si>
  <si>
    <t>{(Matriz en Excel de Recopilación elaborada /1)*0,50</t>
  </si>
  <si>
    <t>{(Matriz en Excel de Recopilación elaborada /1)*0,30</t>
  </si>
  <si>
    <t>{(Documento elaborado /1)*0,50)</t>
  </si>
  <si>
    <t>{(Documento elaborado /1)}*100</t>
  </si>
  <si>
    <t>{(Matriz en Excel de Recopilación elaborada /1)*0,3333</t>
  </si>
  <si>
    <t>{(Borrador del procedimiento elaborado /1)*0,60</t>
  </si>
  <si>
    <t>1. Implementar una base de datos con la información histórica relacionada con la remuneración a los agentes del Sistema</t>
  </si>
  <si>
    <t>1. (1) base de datos en formato Excel</t>
  </si>
  <si>
    <t>2. Construir (1) estudio de costos de inversión, operación y mantenimiento de los vehículos de tipología microbús, buseta, busetón, padrón, articulado y biarticulado</t>
  </si>
  <si>
    <t>1. (1) estudio de costos de inversión, operación y mantenimiento de los vehículos de tipología microbús, buseta, busetón, padrón, articulado y biarticulado</t>
  </si>
  <si>
    <t>1. Estructurar el estudio económico y financiero del proyecto nueva licitación zonal</t>
  </si>
  <si>
    <t>1. (1) estudio económico y financiero del proyecto  nueva licitación zonal</t>
  </si>
  <si>
    <t xml:space="preserve">2. Preparar los insumos para la estructuración financiera de la financiación de las troncales Avenida Ciudad de Cali y Avenida 68  </t>
  </si>
  <si>
    <t>1. Un (1) documento con la definición de la alternativa de financiación seleccionada</t>
  </si>
  <si>
    <t>2. Gestionar (2) insumos para la estructuración financiera de la financiación de las troncales Avenida Ciudad de Cali y Avenida 68</t>
  </si>
  <si>
    <t>1. Estructurar un sistema de indicadores de alertas tempranas</t>
  </si>
  <si>
    <t>1. Batería de indicadores de alertas tempranas</t>
  </si>
  <si>
    <t>2. Revisar y actualizar el modelo FET actual, contemplando los nuevos factores que incidan en las proyecciones</t>
  </si>
  <si>
    <t>2. (1) procedimiento de seguimiento de alertas tempranas</t>
  </si>
  <si>
    <t>1. (1) Modelo FET Actualizado</t>
  </si>
  <si>
    <t>1. 100%  De La Prestación Del Servicio De Transporte Y Recaudo Del SITP, remunerado durante Las 52 Semanas Del Año</t>
  </si>
  <si>
    <t>3. Remunerar El 100 Por Ciento De La Prestación Del Servicio De Transporte Y Recaudo Del SITP, Durante Las 52 Semanas Del Año</t>
  </si>
  <si>
    <t>1. Desarrollar en el aplicativo de ORACLE las nuevas fórmulas de remuneración para las nuevas concesiones del Sistema</t>
  </si>
  <si>
    <t>2. Realizar (1) propuesta de reestructuración del Subproceso de Recaudo del Sistema</t>
  </si>
  <si>
    <t>1. (1) documento de propuesta de reestructuración del Subproceso de Recaudo del Sistema</t>
  </si>
  <si>
    <r>
      <t xml:space="preserve">1. Definición de estructura de la base de datos, a través de un acta de reunión entre las personas involucradas  en dicha actividad, con el fin de efectuar la socialización.
Así mismo, se remitirá correo electrónico a la Subgerente Económica informando la estructura de la base de datos.
</t>
    </r>
    <r>
      <rPr>
        <b/>
        <sz val="9"/>
        <color theme="1"/>
        <rFont val="Cambria"/>
        <family val="1"/>
      </rPr>
      <t xml:space="preserve">Nota: </t>
    </r>
    <r>
      <rPr>
        <sz val="9"/>
        <color theme="1"/>
        <rFont val="Cambria"/>
        <family val="1"/>
      </rPr>
      <t>Se definirá una estructura inicial, no obstante, la misma podría sufrir modificaciones en el transcurso del proceso, teniendo en cuenta los datos encontrados.</t>
    </r>
  </si>
  <si>
    <t>2. Elaboración de una matriz en Excel por año, desde 2001 a 2018, en el cual se contemple dentro de las hojas las fuentes de información y variables relacionadas con la remuneración a los agentes, con alimentación permanente de datos
Nota: La elaboración de estos archivos será una actividad continua durante el año.</t>
  </si>
  <si>
    <t>3. Incluir dentro de cada archivo de Excel creado por año, en una de las hojas, la base de datos en la cual se incluyan los datos relacionados con la remuneración a  los agentes del Sistema
Nota: La elaboración de estas hojas de Excel será una actividad continua durante el año.</t>
  </si>
  <si>
    <t xml:space="preserve">4. Realizar una reunión de socialización de la base de datos con el equipo de la Subgerencia Económica </t>
  </si>
  <si>
    <t>1. Recopilación de la información requerida para elaboración del estudio, en archivo formato Excel, con alimentación de datos entre enero y octubre de 2019. 
Nota: La elaboración de este archivo será una actividad continua durante el año.</t>
  </si>
  <si>
    <t>2. Elaboración del documento, el cual será presentado a la Subgerente Económica mediante correo electrónico</t>
  </si>
  <si>
    <t>1. Recopilación de la información requerida para elaboración del estudio, en archivo formato Excel</t>
  </si>
  <si>
    <t>2. Realizar la revisión y validación de la información obtenida, a través de reuniones con las áreas técnicas involucradas.</t>
  </si>
  <si>
    <t>3. Elaboración del modelo financiero en formato Excel</t>
  </si>
  <si>
    <t>4. Elaboración del documento que contenga el estudio económico y  financiero</t>
  </si>
  <si>
    <t>1. Elaborar el documento  con la definición de la alternativa de financiación seleccionada y remitirlo mediante memorando a las áreas involucradas</t>
  </si>
  <si>
    <t>1. Un (1) documento con el diseño de la financiación de las troncales Avenida Ciudad de Cali y Avenida 68, presentado a la Subgerencia Económica</t>
  </si>
  <si>
    <t>2. (1) documento de la calificación de riesgo de la entidad emitido por una calificadora de riesgo, presentado a la Subgerencia Económica</t>
  </si>
  <si>
    <t>1. Elaboración de matriz en Excel donde se recopile la información necesaria. (Se remitirá por correo electrónico a la Subgerente Económica)</t>
  </si>
  <si>
    <t>2. Revisión y consolidación de la información en una matriz en formato Excel. (Se remitirá por correo electrónico a la Subgerente Económica)</t>
  </si>
  <si>
    <t>3. Construcción de paquete de indicadores en archivo en Excel. (Se remitirá por correo electrónico a la Subgerente Económica)</t>
  </si>
  <si>
    <t>1. Borrador de procedimiento . (Se remitirá por correo electrónico a la Subgerente Económica)</t>
  </si>
  <si>
    <t>2. Presentación del procedimiento al equipo del subproceso de Estudios Sectoriales y  supervisión de Concesiones de la Subgerencia Económica.(Se soportará mediante lista de asistencia y acta de reunión)</t>
  </si>
  <si>
    <t>3. Documento definitivo correspondiente a procedimiento de seguimiento de alertas tempranas, adoptado en el SIG</t>
  </si>
  <si>
    <t>1. Revisar los aspectos posibles a mejorar, su conveniencia y procedencia y plasmar en un informe que especifique los factores que hayan sido sujetos de actualización dentro del modelo.
Nota: El informe se realizará de forma paralela a la actualización del modelo FET</t>
  </si>
  <si>
    <t xml:space="preserve">2. Actualizar modelo FET en formato Excel que contemple los mismos aspectos incorporados en el informe y remitir  por correo electrónico la versión definitiva a la Subgerente Económica 
Nota: La actualización del modelo FET se realizará de forma paralela al informe </t>
  </si>
  <si>
    <t>1. Remunerar El 100 Por Ciento De La Prestación Del Servicio De Transporte Y Recaudo Del SITP, Durante Las 52 Semanas Del Año</t>
  </si>
  <si>
    <t>1.Construir un esquema en Excel de la aplicación de las fórmulas de las nuevas concesiones</t>
  </si>
  <si>
    <t>2. Desarrollar la actualización de la aplicación en ORACLE</t>
  </si>
  <si>
    <t xml:space="preserve">3. Efectuar mínimo una prueba controlada </t>
  </si>
  <si>
    <t>4. Ajustar el manual del usuario</t>
  </si>
  <si>
    <t>5. Poner en producción la actualización del aplicativo, el cual se efectuará a través de una capacitación al equipo de la Subgerencia Económica vinculado al Subproceso de Remuneración y por lo menos una (1) remisión de las series fiducia</t>
  </si>
  <si>
    <t>1. Definir estructura del área</t>
  </si>
  <si>
    <t>2. Definir objetivo de los cargos</t>
  </si>
  <si>
    <t>3. Definir propuesta de funciones del subproceso de Recaudo del Sistema</t>
  </si>
  <si>
    <t>4. Radicación de propuesta a la Gerencia General, Subgerencia General y Dirección Corporativa</t>
  </si>
  <si>
    <t>{(Informe elaborado que incluya los resultados de la revisión efectuada /1)*0,50</t>
  </si>
  <si>
    <t>+(Matriz en Excel de Recopilación elaborada con alimentación mensual de datos /1)*0,30</t>
  </si>
  <si>
    <t>+(Base de Datos elaborada con alimentación mensual de datos /1)*0,30</t>
  </si>
  <si>
    <t>+(Proceso de revisión y validación efectuado / 1)*0,10</t>
  </si>
  <si>
    <t>+(Modelo Financiero elaborado /1)*0,40</t>
  </si>
  <si>
    <t>+(Estudio Económico y Financiero Elaborado /1)*0,20}*100</t>
  </si>
  <si>
    <t>+(Documento de calificación de riesgo emitido(1)*0,50)}*100</t>
  </si>
  <si>
    <t>+(Proceso de revisión y consolidación efectuado / 1)*0,3333</t>
  </si>
  <si>
    <t>+(Paquete de Indicadores Construido /1)*0,3334}*100</t>
  </si>
  <si>
    <t>+(Presentación del procedimiento efectuada / 1)*0,20</t>
  </si>
  <si>
    <t>+(Documento definitivo elaborado /1)*0,20}*100</t>
  </si>
  <si>
    <t>+(Aplicación de Oracle desarrollada / 1)*0,20</t>
  </si>
  <si>
    <t>+(Prueba Controlada efectuada /1)*0,20</t>
  </si>
  <si>
    <t>+(Puesta en producción del aplicativo adelantada/1}*100</t>
  </si>
  <si>
    <t>{(Estructura Definida /1)*0,2</t>
  </si>
  <si>
    <t>+(Objetivos de los cargos definido / 1)*0,40</t>
  </si>
  <si>
    <t>+(Propuesta de funciones definida /1)*0,3</t>
  </si>
  <si>
    <t>El cumplimiento del producto se tiene previsto para el tercer trimestre del año.</t>
  </si>
  <si>
    <t>El cumplimiento del producto se tiene previsto para el segundo trimestre del año.</t>
  </si>
  <si>
    <t>Según lo informado por la Oficina Asesora de Planeación mediante correo electrónico del 12 de abril de 2019, la Subgerencia Económica solicitó la eliminación del presente indicador en enero y el cual ya no se encuentra registrado en el Cuadro de Mando Integral, por lo tanto no se toma en cuenta en la evaluación</t>
  </si>
  <si>
    <t>+(Propuesta radicada /1)*0,10}*100</t>
  </si>
  <si>
    <t>+(Documento elaborado /1)*0,50} *100</t>
  </si>
  <si>
    <t>+(Reunión de Socialización adelantada /1)*0,20} *100</t>
  </si>
  <si>
    <t>{(Estructura de bases de datos definida / 1)*0,20</t>
  </si>
  <si>
    <t>El cumplimiento del producto se tiene previsto para el cuarto trimestre del año.</t>
  </si>
  <si>
    <t xml:space="preserve">Preparar los insumos para la estructuración financiera de la financiación de las troncales Avenida Ciudad de Cali y Avenida 68 </t>
  </si>
  <si>
    <t>Preparar los insumos para la estructuración financiera de la financiación de las troncales Avenida Ciudad de Cali y Avenida 68</t>
  </si>
  <si>
    <t>Remunerar El 100 Por Ciento De La Prestación Del Servicio De Transporte Y Recaudo Del SITP, Durante Las 52 Semanas Del Año</t>
  </si>
  <si>
    <t>+(Actualización Modelo FET Elaborada / 1)*0,50} * 100</t>
  </si>
  <si>
    <t>{(Esquema en Excel construido /1)*0,20</t>
  </si>
  <si>
    <t>+(Manual de Usuario Ajustado /1)*0,30</t>
  </si>
  <si>
    <t>No presenta avance según lo esperado.</t>
  </si>
  <si>
    <r>
      <t xml:space="preserve">A la fecha de la presente evaluación no se encuentra reportado, teniendo en cuenta la periodicidad Anual se indago con el responsable de su registro el cual indicó que en enero del año siguiente se verifica el cumplimiento de la actualización de la tarifa realizada de enero a diciembre de año anterior, para el primer trimestre el area remitio el soporte enero, febrero y marzo de 2019.
De lo anterior se procedio a realizar la verificación del cumplimiento para los meses suministrados de lo cual se observó que solo para marzo se cumple con los tiempos establecidos, por lo tanto el avance del indicador es del 8% ((1/12)*100), puesto que la formula del indicador establece que sean realizadas </t>
    </r>
    <r>
      <rPr>
        <b/>
        <sz val="10"/>
        <color theme="1"/>
        <rFont val="Arial"/>
        <family val="2"/>
      </rPr>
      <t xml:space="preserve">antes del décimo día hábil de cada mes, </t>
    </r>
    <r>
      <rPr>
        <sz val="10"/>
        <color theme="1"/>
        <rFont val="Arial"/>
        <family val="2"/>
      </rPr>
      <t xml:space="preserve">es decir que tiempo limite es el </t>
    </r>
    <r>
      <rPr>
        <b/>
        <sz val="10"/>
        <color theme="1"/>
        <rFont val="Arial"/>
        <family val="2"/>
      </rPr>
      <t xml:space="preserve">noveno día hábil. </t>
    </r>
    <r>
      <rPr>
        <sz val="10"/>
        <color theme="1"/>
        <rFont val="Arial"/>
        <family val="2"/>
      </rPr>
      <t>Motivo por el cual se seguire revisar el indicador.
Los soportes se archivan en la carpeta compartida del presente trabajo, con la siguiente nomenclatura: 
1. CM1. Enero 2019EE696, CM1. Enero 2019EE698, CM1. Enero 2019EE700, CM1. Enero 2019EE702, CM1. Enero 2019EE703, CM1. Enero 2019EE705, CM1. Enero 2019EE706, CM1. Febrero 2019EE2604, CM1. Febrero 2019EE2605, CM1. Febrero 2019EE2606, CM1. Febrero 2019EE2607, CM1. Febrero 2019EE2608, CM1. Febrero 2019EE2609, CM1. Febrero 2019EE2611, CM1. Marzo 2019EE4889, CM1. Marzo 2019EE4890, CM1. Marzo 2019EE4891, CM1. Marzo 2019EE4892, CM1. Marzo 2019EE4893, CM1. Marzo 2019EE4895, CM1. Marzo 2019EE4896.
2. CM1. Verificación Indicador</t>
    </r>
  </si>
  <si>
    <t>A la fecha de la presente evaluación no se encuentra reportado, teniendo en cuenta la periodicidad Anual.
Por otra parte teniendo en cuenta el objetivo del indicador con respecto a que permita tomar decisiones a nivel de planeación presupuestal de la entidad, este hace referencia es al reporte de la variación anual, debido a que el seguimiento presupuestal se realiza de forma mensual por el área de presupuesto lo que permite tomar decisiones a tiempo.</t>
  </si>
  <si>
    <t>En el trabajo de asesoramiento realizado el 23 de mayo de 2018, se indicó que el objetivo del indicador el cual no contemplaba que las liquidaciones semanales sean registradas en la plataforma FTP, ni en las variables de la fórmula las cuales no presentan la explicación de las mismas, igualmente se recomiendo revisar la fuente de información registrada en la ficha técnica. Para estos casos se observó que el área realizó los ajustes en la ficha técnica.
1. CM3 y CM4. Indicadores 2019 Rem Agentes.
2. CM4. FTP Primer Trimestre</t>
  </si>
  <si>
    <t>4. Adelantar actividades que permitan optimizar y fortalecer los roles y responsabilidades a cargo de la Subgerencia Económica.</t>
  </si>
  <si>
    <t>Teniendo en cuenta que la Subgerencia Económica suministro los soportes de la definición de estructura de la base de datos, mediante las actas del 25 de febrero y el 15 de marzo de 2019, se evidenció el cumplimiento del presente compromiso.
El área reportó el siguiente avance:
Actividad 1: 20%
La Oficina de Control Interno pudo verificar el reporte realizado, por lo tanto concuerda con el resultado obtenido.
Los soportes remitidos por la Subgerencia Económica se archivan en la carpeta compartida del presente trabajo, con la siguiente nomenclatura: 
1. PA1. Primera reunión
2. PA1. Listado de asistencia
3. PA1. Segunda reunión
4. PA1. Listado de asistencia 2da reunión</t>
  </si>
  <si>
    <t>La Subgerencia Económica indicó en el seguimiento reportado a la Oficina Asesora de Planeación que el 29/03/2019 se remitió documento a la Subgerencia Jurídica, Técnica y Dirección Corporativa (radicado 2019IE1620), en el cual se indicaba que la opción mas favorable para la financiación de las troncales alimentadoras de la PLMB, que es una titularización de los derechos económicos derivados de las vigencias futuras de la Nación.
El área reportó el siguiente resultado: 100%
La Oficina de Control Interno pudo verificar el reporte realizado, por lo tanto concuerda con el resultado obtenido.
Los soportes remitidos por la Subgerencia Económica se archivan en la carpeta compartida del presente trabajo, con la siguiente nomenclatura: 
PA11. Memorando Alternativa Financiera</t>
  </si>
  <si>
    <t>Los soportes se archivan en la carpeta compartida del presente trabajo, con la siguiente nomenclatura: 
1. CM3 y CM4. Indicadores 2019 Rem Agentes.
2. CM3. Feb 25 al 3 mar 2019 2019EE4610.
3. CM3. Mar 4 al 10 2019 2019EE5394.
4. CM3. Verificación Indicador</t>
  </si>
  <si>
    <t>Resultado Esperado</t>
  </si>
  <si>
    <t>La Subgerencia Económica indicó en el seguimiento reportado a la Oficina Asesora de Planeación que se realizaron reuniones con la Subgerente Económica para revisar las actividades desarrolladas en el subproceso de Recaudo y se definió la estructura de dicha área en presentación efectuada el 29/01/2019. 
El área reportó el siguiente resultado: 20%
La Oficina de Control Interno pudo verificar el reporte realizado, por lo tanto concuerda con el resultado obtenido. Los soportes remitidos por la Subgerencia Económica se archivan en la carpeta compartida del presente trabajo, con la siguiente nomenclatura: 
1. PA28. Link - Compromiso 4 - Producto 2
2. PA28. Presentación Estructura del área</t>
  </si>
  <si>
    <t>La Subgerencia Económica indicó en el seguimiento reportado a la Oficina Asesora de Planeación que dadas las sugerencias recibidas por parte de la OCI, se realizó la redefinición de fechas de entrega de algunas actividades, por lo cual se solicitará a la OAP el ajuste correspondiente. El cumplimiento del producto se tiene previsto para el segundo trimestre del año.
Se observó que la Subgerencia Económica solicitó mediante correo electrónico del 24 de abril de 2019 a la Oficina Asesora de Planeación el ajuste del Plan de Acción Institucional, esta actividad no se ve afectada por este.</t>
  </si>
  <si>
    <t>Teniendo en cuenta que la Subgerencia Económica indicó que se han elaborado las bases de datos correspondientes a los años 2013 a 2018, la OCI al corte de 31 de marzo de 2019, evidenció que se cuenta con 6 bases de datos correspondientes a la información relacionada con la remuneración a los agentes del Sistema. Es importante mencionar que las actividades 2 y 3 contienen información que es confidencial, motivo por el cual fueron validados en la Subgerencia Económica los archivos de los años informados, conforme a lo registrado en el acta del 15 de marzo de 2019, se evidenció el cumplimiento de las actividades 2 y 3 del presente producto.
El área reportó el siguiente avance:
Actividad 2 y 3: 20%
El área estableció que para el cumplimiento de las actividades 2 y 3 se tomarían 18 archivos en formato Excel por cada año desde 2001 al 2018, los cuales tendrán el peso de 60% al corte del 31 de marzo de 2019 se cuenta con 6 años, teniendo en cuenta que cada año tiene un peso del 3,33%, su avance final es del 20%
La Oficina de Control Interno pudo verificar el reporte realizado, por lo tanto concuerda con el resultado obtenido, no obstante se recomienda analizar la viabilidad de unificar los indicadores y la ponderación del logro del producto, teniendo en cuenta que se presentan en un solo archivo en Excel por año para las actividades 2 y 3.
Los soportes remitidos por la Subgerencia Económica se archivan en la carpeta compartida del presente trabajo, con la siguiente nomenclatura: 
1. PA2 y PA3. Soporte 2018
2. PA2 y PA3. Soporte 2013-2017</t>
  </si>
  <si>
    <t>La Subgerencia Económica indicó en el seguimiento reportado a la Oficina Asesora de Planeación que se construyó archivo Excel con requerimientos de información por sistemas del vehículo. Se elaboró la base de datos de proveedores de insumos (lavado, combustibles, neumáticos, llantas, lubricantes, filtros), correspondiente a los 3 primeros meses del año. Dadas las sugerencias recibidas por parte de la OCI, se realizó la redefinición de fechas de entrega de algunas actividades, por lo cual se solicitará a la OAP el ajuste correspondiente.
Teniendo en cuenta que la Subgerencia Económica suministro los soportes de los tres primeros meses, los cuales permitieron observar el cumplimiento de la actividad del presente producto, se considera importante mencionar que esta información es confidencial, motivo por el cual fue validada mediante correos electrónicos remitidos por el responsable de la Subgerencia Económica a la Oficina de Control Interno el 12 y 15 de abril de 2019.
El área reportó el siguiente resultado: 12,5%
La Subgerencia económica definió,  que para el cumplimiento de la actividad,  el 50%  se lograría en 12 meses teniendo en cuenta que se ha avanzado en los tres primeros meses con un peso mensual de 4,17% se reportó el avance del 12,5% =((50%/12)*3)
La Oficina de Control Interno pudo verificar el reporte realizado, por lo tanto concuerda con el resultado obtenido, adicionalmente se observó que la Subgerencia Económica solicitó mediante correo electrónico del 24 de abril de 2019 a la Oficina Asesora de Planeación el ajuste del Plan de Acción Institucional.
Los soportes remitidos por la Subgerencia Económica se archivan en la carpeta compartida del presente trabajo, con la siguiente nomenclatura: 
1. PA5 y PA7. Recopilación de Información.</t>
  </si>
  <si>
    <t>La Subgerencia Económica indicó en el seguimiento reportado a la Oficina Asesora de Planeación que se construyo archivo Excel con requerimientos de información de costos de vehículos y costos de mantenimiento (correspondiente a la operación zonal). Se elaboró la base de datos de proveedores de insumos. (lavado, combustibles, neumáticos, llantas, lubricantes, filtros). Dadas las sugerencias recibidas por parte de la OCI, se realizó la redefinición de fechas de entrega de algunas actividades, por lo cual se solicitará a la OAP el ajuste correspondiente.
Teniendo en cuenta que la Subgerencia Económica suministro los soportes de los tres primeros meses, los cuales permitieron observar el cumplimiento de la actividad del presente producto, no obstante, es importante mencionar que esta información es confidencial, motivo por el cual se valido mediante los correos electrónicos remitidos por el responsable de la Subgerencia Económica.
El área reportó el siguiente resultado: 30%
La Oficina de Control Interno pudo verificar el reporte realizado, por lo tanto concuerda con el resultado obtenido, no obstante, teniendo en cuenta que se deben ajustar las fechas de entrega se debe revisar los porcentajes de avance esperados para que sean acordes con el producto.
Los soportes remitidos por la Subgerencia Económica se archivan en la carpeta compartida del presente trabajo, con la siguiente nomenclatura: 
1. PA5 y PA7. Recopilación de Información.</t>
  </si>
  <si>
    <t>La Subgerencia Económica indicó en el seguimiento reportado a la Oficina Asesora de Planeación que esta meta ha sido de ejecución normal y está de acuerdo con lo programado. Teniendo en cuenta que la misma es de tipología constante, el avance acumulado a PDD es del 100% hasta el año 2018 y al 31 de marzo del 2019, es del 25%.
El área reportó el siguiente resultado: 25%
La Oficina de Control Interno pudo verificar el reporte realizado, por lo tanto concuerda con el resultado obtenido.
Los soportes remitidos por la Subgerencia Económica se archivan en la carpeta compartida del presente trabajo, con la siguiente nomenclatura: 
PA22. Remuneración</t>
  </si>
  <si>
    <t>La Subgerencia Económica indicó en el seguimiento reportado a la Oficina Asesora de Planeación que se construyó el esquema en formato Excel de la aplicación de las fórmulas de remuneración de los nuevos concesionarios que entrarán a operar al Sistema en el presente año. Dicho esquema es la base de la programación en el aplicativo de ORACLE. Dadas las sugerencias recibidas por parte de la OCI, se realizó la redefinición de fechas de entrega de algunas actividades, por lo cual se solicitará a la OAP el ajuste correspondiente.
El área reportó el siguiente resultado: 20%
La Oficina de Control Interno pudo verificar el reporte realizado, por lo tanto concuerda con el resultado obtenido, adicionalmente se observó que la Subgerencia Económica solicitó mediante correo electrónico del 24 de abril de 2019 a la Oficina Asesora de Planeación el ajuste del Plan de Acción Institucional.
Los soportes remitidos por la Subgerencia Económica se archivan en la carpeta compartida del presente trabajo, con la siguiente nomenclatura: 
1. PA23. Formatos Insumo.
2. PA23. Formulación Concesionarios Provisión.
3. PA23. Formulas</t>
  </si>
  <si>
    <t>La Subgerencia Económica indicó en el seguimiento reportado a la Oficina Asesora de Planeación que el 31/03/2019 se remitió correo a la Subgerente Económica con la estructura inicial del subproceso y los objetivos de algunos cargos (3 de 6). Dadas las sugerencias recibidas por parte de la OCI, se realizó la redefinición de fechas de entrega de algunas actividades, por lo cual se solicitará a la OAP el ajuste correspondiente.
El área reportó el siguiente resultado: 20%
Avance esperado: 40%
La Subgerencia Económica indicó como dificultad para no alcanzar el avance esperado lo siguiente: "Dado que un funcionario del subproceso de Recaudo solicitó una licencia, así como otra funcionaria solicitó el traslado del área, se ha presentado dificultades en la redistribución de las funciones con los apoyos que se obtienen de los contratistas por prestación de servicios. Actualmente se encuentra en proceso la contratación de un nuevo apoyo que permita organizar y redistribuir adecuadamente las funciones. Para el segundo trimestre del año se tiene proyectado contar con la totalidad del producto."
La Oficina de Control Interno pudo verificar el reporte realizado, por lo tanto concuerda con el resultado obtenido, adicionalmente se observó que la Subgerencia Económica solicitó mediante correo electrónico del 24 de abril de 2019 a la Oficina Asesora de Planeación el ajuste del Plan de Acción Institucional. No obstante lo anterior se recomienda adelantar las actividades de verificación periódica de los compromisos, con el animo de constatar el cumplimiento de las metas. Los soportes remitidos por la Subgerencia Económica se archivan en la carpeta compartida del presente trabajo, con la siguiente nomenclatura: 
1. PA29. Correo 
2. PA29. Estructura Área Remuneración y Recaudo</t>
  </si>
  <si>
    <t>Anexo 1 - Matriz de Análisis de Indicadores de Gestión</t>
  </si>
  <si>
    <t>Anexo 2 - Matriz Seguimiento al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</si>
</sst>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d/mm/yyyy;@"/>
    <numFmt numFmtId="165" formatCode="0.0%"/>
    <numFmt numFmtId="166" formatCode="0.000"/>
    <numFmt numFmtId="167" formatCode="0.000%"/>
  </numFmts>
  <fonts count="40" x14ac:knownFonts="1">
    <font>
      <sz val="12"/>
      <color theme="1"/>
      <name val="Arial"/>
      <family val="2"/>
    </font>
    <font>
      <sz val="11"/>
      <color theme="1"/>
      <name val="Calibri"/>
      <family val="2"/>
      <scheme val="minor"/>
    </font>
    <font>
      <b/>
      <sz val="9"/>
      <color theme="1"/>
      <name val="Cambria"/>
      <family val="1"/>
    </font>
    <font>
      <sz val="9"/>
      <color theme="1"/>
      <name val="Cambria"/>
      <family val="1"/>
    </font>
    <font>
      <sz val="9"/>
      <name val="Cambria"/>
      <family val="1"/>
    </font>
    <font>
      <sz val="9"/>
      <color theme="1"/>
      <name val="Calibri"/>
      <family val="2"/>
      <scheme val="minor"/>
    </font>
    <font>
      <sz val="9"/>
      <color rgb="FF000000"/>
      <name val="Cambria"/>
      <family val="1"/>
    </font>
    <font>
      <b/>
      <sz val="11"/>
      <color theme="1"/>
      <name val="Cambria"/>
      <family val="1"/>
    </font>
    <font>
      <b/>
      <sz val="14"/>
      <color theme="1"/>
      <name val="Cambria"/>
      <family val="1"/>
    </font>
    <font>
      <b/>
      <sz val="10"/>
      <color theme="1"/>
      <name val="Cambria"/>
      <family val="1"/>
    </font>
    <font>
      <sz val="10"/>
      <color theme="1"/>
      <name val="Cambria"/>
      <family val="1"/>
    </font>
    <font>
      <sz val="10"/>
      <color theme="1"/>
      <name val="Calibri"/>
      <family val="2"/>
      <scheme val="minor"/>
    </font>
    <font>
      <sz val="10"/>
      <color theme="1"/>
      <name val="Arial"/>
      <family val="2"/>
    </font>
    <font>
      <sz val="12"/>
      <color theme="1"/>
      <name val="Arial"/>
      <family val="2"/>
    </font>
    <font>
      <sz val="11"/>
      <color theme="1"/>
      <name val="Arial"/>
      <family val="2"/>
    </font>
    <font>
      <b/>
      <sz val="10"/>
      <color theme="1"/>
      <name val="Arial"/>
      <family val="2"/>
    </font>
    <font>
      <b/>
      <sz val="11"/>
      <color theme="1"/>
      <name val="Arial"/>
      <family val="2"/>
    </font>
    <font>
      <sz val="11"/>
      <name val="Arial"/>
      <family val="2"/>
    </font>
    <font>
      <sz val="11"/>
      <color rgb="FF000000"/>
      <name val="Arial"/>
      <family val="2"/>
    </font>
    <font>
      <sz val="24"/>
      <color indexed="81"/>
      <name val="Arial"/>
      <family val="2"/>
    </font>
    <font>
      <sz val="22"/>
      <color indexed="81"/>
      <name val="Arial"/>
      <family val="2"/>
    </font>
    <font>
      <b/>
      <sz val="18"/>
      <color theme="1"/>
      <name val="Arial"/>
      <family val="2"/>
    </font>
    <font>
      <sz val="10"/>
      <color theme="1"/>
      <name val="Tahoma"/>
      <family val="2"/>
    </font>
    <font>
      <b/>
      <sz val="9"/>
      <color theme="1"/>
      <name val="Arial"/>
      <family val="2"/>
    </font>
    <font>
      <sz val="9"/>
      <color theme="1"/>
      <name val="Arial"/>
      <family val="2"/>
    </font>
    <font>
      <b/>
      <sz val="9"/>
      <color rgb="FF000000"/>
      <name val="Arial"/>
      <family val="2"/>
    </font>
    <font>
      <sz val="9"/>
      <color rgb="FF000000"/>
      <name val="Arial"/>
      <family val="2"/>
    </font>
    <font>
      <sz val="9"/>
      <name val="Arial"/>
      <family val="2"/>
    </font>
    <font>
      <b/>
      <sz val="16"/>
      <color theme="1"/>
      <name val="Arial"/>
      <family val="2"/>
    </font>
    <font>
      <b/>
      <sz val="12"/>
      <color theme="1"/>
      <name val="Cambria"/>
      <family val="1"/>
    </font>
    <font>
      <sz val="12"/>
      <color theme="1"/>
      <name val="Cambria"/>
      <family val="1"/>
    </font>
    <font>
      <sz val="12"/>
      <name val="Cambria"/>
      <family val="1"/>
    </font>
    <font>
      <sz val="12"/>
      <name val="Arial"/>
      <family val="2"/>
    </font>
    <font>
      <sz val="12"/>
      <color theme="1"/>
      <name val="Calibri"/>
      <family val="2"/>
      <scheme val="minor"/>
    </font>
    <font>
      <b/>
      <sz val="12"/>
      <color rgb="FFFF0000"/>
      <name val="Cambria"/>
      <family val="1"/>
    </font>
    <font>
      <sz val="12"/>
      <color rgb="FF000000"/>
      <name val="Cambria"/>
      <family val="1"/>
    </font>
    <font>
      <b/>
      <sz val="8"/>
      <color theme="1"/>
      <name val="Cambria"/>
      <family val="1"/>
    </font>
    <font>
      <b/>
      <sz val="8"/>
      <color rgb="FF000000"/>
      <name val="Arial"/>
      <family val="2"/>
    </font>
    <font>
      <sz val="8"/>
      <color theme="1"/>
      <name val="Calibri"/>
      <family val="2"/>
      <scheme val="minor"/>
    </font>
    <font>
      <sz val="8"/>
      <color theme="1"/>
      <name val="Cambria"/>
      <family val="1"/>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medium">
        <color indexed="64"/>
      </left>
      <right style="thin">
        <color auto="1"/>
      </right>
      <top/>
      <bottom/>
      <diagonal/>
    </border>
    <border>
      <left style="thin">
        <color indexed="64"/>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indexed="64"/>
      </left>
      <right/>
      <top/>
      <bottom style="thin">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7">
    <xf numFmtId="0" fontId="0" fillId="0" borderId="0"/>
    <xf numFmtId="0" fontId="1" fillId="0" borderId="0"/>
    <xf numFmtId="9" fontId="1" fillId="0" borderId="0" applyFont="0" applyFill="0" applyBorder="0" applyAlignment="0" applyProtection="0"/>
    <xf numFmtId="0" fontId="13" fillId="0" borderId="0"/>
    <xf numFmtId="9" fontId="13" fillId="0" borderId="0" applyFont="0" applyFill="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430">
    <xf numFmtId="0" fontId="0" fillId="0" borderId="0" xfId="0"/>
    <xf numFmtId="164" fontId="3" fillId="2" borderId="2" xfId="1" applyNumberFormat="1" applyFont="1" applyFill="1" applyBorder="1" applyAlignment="1" applyProtection="1">
      <alignment horizontal="center" vertical="center" wrapText="1"/>
    </xf>
    <xf numFmtId="9" fontId="3" fillId="2" borderId="2" xfId="2" applyFont="1" applyFill="1" applyBorder="1" applyAlignment="1" applyProtection="1">
      <alignment horizontal="center" vertical="center" wrapText="1"/>
    </xf>
    <xf numFmtId="10" fontId="3" fillId="2" borderId="2" xfId="2" applyNumberFormat="1" applyFont="1" applyFill="1" applyBorder="1" applyAlignment="1" applyProtection="1">
      <alignment horizontal="center" vertical="center" wrapText="1"/>
    </xf>
    <xf numFmtId="0" fontId="3" fillId="0" borderId="0" xfId="1" applyFont="1" applyAlignment="1" applyProtection="1">
      <alignment vertical="center"/>
      <protection locked="0"/>
    </xf>
    <xf numFmtId="0" fontId="1" fillId="0" borderId="0" xfId="1" applyAlignment="1">
      <alignment vertical="center"/>
    </xf>
    <xf numFmtId="0" fontId="0" fillId="0" borderId="0" xfId="0" applyAlignment="1">
      <alignment vertical="center"/>
    </xf>
    <xf numFmtId="164" fontId="3" fillId="2" borderId="11" xfId="1" applyNumberFormat="1" applyFont="1" applyFill="1" applyBorder="1" applyAlignment="1" applyProtection="1">
      <alignment horizontal="center" vertical="center" wrapText="1"/>
    </xf>
    <xf numFmtId="9" fontId="3" fillId="2" borderId="11" xfId="2" applyFont="1" applyFill="1" applyBorder="1" applyAlignment="1" applyProtection="1">
      <alignment horizontal="center" vertical="center" wrapText="1"/>
    </xf>
    <xf numFmtId="164" fontId="3" fillId="2" borderId="12" xfId="1" applyNumberFormat="1" applyFont="1" applyFill="1" applyBorder="1" applyAlignment="1" applyProtection="1">
      <alignment horizontal="center" vertical="center" wrapText="1"/>
    </xf>
    <xf numFmtId="9" fontId="3" fillId="2" borderId="12" xfId="2" applyFont="1" applyFill="1" applyBorder="1" applyAlignment="1" applyProtection="1">
      <alignment horizontal="center" vertical="center" wrapText="1"/>
    </xf>
    <xf numFmtId="0" fontId="2" fillId="6" borderId="10" xfId="1" applyFont="1" applyFill="1" applyBorder="1" applyAlignment="1" applyProtection="1">
      <alignment horizontal="center" vertical="center" wrapText="1"/>
    </xf>
    <xf numFmtId="0" fontId="2" fillId="6" borderId="8" xfId="1" applyFont="1" applyFill="1" applyBorder="1" applyAlignment="1" applyProtection="1">
      <alignment horizontal="center" vertical="center" wrapText="1"/>
    </xf>
    <xf numFmtId="0" fontId="2" fillId="6" borderId="9" xfId="1" applyFont="1" applyFill="1" applyBorder="1" applyAlignment="1" applyProtection="1">
      <alignment horizontal="center" vertical="center" wrapText="1"/>
    </xf>
    <xf numFmtId="0" fontId="1" fillId="2" borderId="12" xfId="1" applyFill="1" applyBorder="1" applyAlignment="1" applyProtection="1">
      <alignment vertical="center"/>
    </xf>
    <xf numFmtId="0" fontId="5" fillId="2" borderId="12" xfId="1" applyFont="1" applyFill="1" applyBorder="1" applyAlignment="1" applyProtection="1">
      <alignment horizontal="center" vertical="center"/>
    </xf>
    <xf numFmtId="0" fontId="5" fillId="2" borderId="12" xfId="1" applyFont="1" applyFill="1" applyBorder="1" applyAlignment="1" applyProtection="1">
      <alignment vertical="center"/>
    </xf>
    <xf numFmtId="10" fontId="3" fillId="2" borderId="11" xfId="2" applyNumberFormat="1" applyFont="1" applyFill="1" applyBorder="1" applyAlignment="1" applyProtection="1">
      <alignment horizontal="center" vertical="center" wrapText="1"/>
    </xf>
    <xf numFmtId="0" fontId="6" fillId="2" borderId="12" xfId="1" applyFont="1" applyFill="1" applyBorder="1" applyAlignment="1" applyProtection="1">
      <alignment horizontal="justify" vertical="center" wrapText="1"/>
    </xf>
    <xf numFmtId="14" fontId="6" fillId="2" borderId="12" xfId="1" applyNumberFormat="1" applyFont="1" applyFill="1" applyBorder="1" applyAlignment="1" applyProtection="1">
      <alignment horizontal="center" vertical="center" wrapText="1"/>
    </xf>
    <xf numFmtId="10" fontId="3" fillId="2" borderId="12" xfId="1" applyNumberFormat="1" applyFont="1" applyFill="1" applyBorder="1" applyAlignment="1" applyProtection="1">
      <alignment horizontal="center" vertical="center" wrapText="1"/>
    </xf>
    <xf numFmtId="10" fontId="3" fillId="2" borderId="12" xfId="1" applyNumberFormat="1" applyFont="1" applyFill="1" applyBorder="1" applyAlignment="1" applyProtection="1">
      <alignment horizontal="center" vertical="center"/>
    </xf>
    <xf numFmtId="10" fontId="3" fillId="2" borderId="12" xfId="2" applyNumberFormat="1" applyFont="1" applyFill="1" applyBorder="1" applyAlignment="1" applyProtection="1">
      <alignment horizontal="center" vertical="center" wrapText="1"/>
    </xf>
    <xf numFmtId="9" fontId="4" fillId="2" borderId="2" xfId="1" applyNumberFormat="1" applyFont="1" applyFill="1" applyBorder="1" applyAlignment="1" applyProtection="1">
      <alignment horizontal="center" vertical="center" wrapText="1"/>
    </xf>
    <xf numFmtId="9" fontId="4" fillId="2" borderId="12" xfId="1" applyNumberFormat="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14" fontId="3" fillId="2" borderId="2" xfId="1" applyNumberFormat="1" applyFont="1" applyFill="1" applyBorder="1" applyAlignment="1" applyProtection="1">
      <alignment horizontal="center" vertical="center"/>
    </xf>
    <xf numFmtId="14" fontId="3" fillId="2" borderId="12" xfId="1" applyNumberFormat="1" applyFont="1" applyFill="1" applyBorder="1" applyAlignment="1" applyProtection="1">
      <alignment horizontal="center" vertical="center"/>
    </xf>
    <xf numFmtId="14" fontId="3" fillId="2" borderId="11" xfId="1" applyNumberFormat="1" applyFont="1" applyFill="1" applyBorder="1" applyAlignment="1" applyProtection="1">
      <alignment horizontal="center" vertical="center"/>
    </xf>
    <xf numFmtId="0" fontId="3" fillId="2" borderId="2" xfId="1" applyFont="1" applyFill="1" applyBorder="1" applyAlignment="1" applyProtection="1">
      <alignment horizontal="justify" vertical="center" wrapText="1"/>
    </xf>
    <xf numFmtId="0" fontId="3" fillId="2" borderId="12" xfId="1" applyFont="1" applyFill="1" applyBorder="1" applyAlignment="1" applyProtection="1">
      <alignment horizontal="justify" vertical="center" wrapText="1"/>
    </xf>
    <xf numFmtId="0" fontId="3" fillId="2" borderId="11" xfId="1" applyFont="1" applyFill="1" applyBorder="1" applyAlignment="1" applyProtection="1">
      <alignment horizontal="justify" vertical="center" wrapText="1"/>
    </xf>
    <xf numFmtId="0" fontId="2" fillId="2" borderId="19" xfId="1" applyFont="1" applyFill="1" applyBorder="1" applyAlignment="1">
      <alignment horizontal="center" vertical="top"/>
    </xf>
    <xf numFmtId="0" fontId="2" fillId="2" borderId="1" xfId="1" applyFont="1" applyFill="1" applyBorder="1" applyAlignment="1">
      <alignment horizontal="center" vertical="top"/>
    </xf>
    <xf numFmtId="49" fontId="3" fillId="2" borderId="1" xfId="1" applyNumberFormat="1" applyFont="1" applyFill="1" applyBorder="1" applyAlignment="1">
      <alignment horizontal="center" vertical="top"/>
    </xf>
    <xf numFmtId="0" fontId="3" fillId="2" borderId="1" xfId="1" applyFont="1" applyFill="1" applyBorder="1" applyAlignment="1">
      <alignment horizontal="justify" vertical="top" wrapText="1"/>
    </xf>
    <xf numFmtId="0" fontId="3" fillId="2" borderId="1" xfId="1" applyFont="1" applyFill="1" applyBorder="1" applyAlignment="1">
      <alignment horizontal="justify" vertical="center" wrapText="1"/>
    </xf>
    <xf numFmtId="164" fontId="3" fillId="2" borderId="2" xfId="1" applyNumberFormat="1" applyFont="1" applyFill="1" applyBorder="1" applyAlignment="1">
      <alignment horizontal="center" vertical="center" wrapText="1"/>
    </xf>
    <xf numFmtId="9" fontId="3" fillId="2" borderId="2" xfId="2" applyFont="1" applyFill="1" applyBorder="1" applyAlignment="1">
      <alignment horizontal="center" vertical="center" wrapText="1"/>
    </xf>
    <xf numFmtId="0" fontId="3" fillId="2" borderId="1" xfId="1" applyFont="1" applyFill="1" applyBorder="1" applyAlignment="1">
      <alignment horizontal="center" vertical="center" wrapText="1"/>
    </xf>
    <xf numFmtId="165" fontId="4" fillId="2" borderId="1" xfId="1" applyNumberFormat="1" applyFont="1" applyFill="1" applyBorder="1" applyAlignment="1" applyProtection="1">
      <alignment horizontal="center" vertical="center" wrapText="1"/>
    </xf>
    <xf numFmtId="9" fontId="4" fillId="2" borderId="1" xfId="1" applyNumberFormat="1" applyFont="1" applyFill="1" applyBorder="1" applyAlignment="1" applyProtection="1">
      <alignment horizontal="center" vertical="center" wrapText="1"/>
    </xf>
    <xf numFmtId="14" fontId="3" fillId="2" borderId="1" xfId="1" applyNumberFormat="1" applyFont="1" applyFill="1" applyBorder="1" applyAlignment="1">
      <alignment horizontal="center" vertical="center"/>
    </xf>
    <xf numFmtId="14" fontId="3" fillId="2" borderId="20" xfId="1" applyNumberFormat="1" applyFont="1" applyFill="1" applyBorder="1" applyAlignment="1">
      <alignment horizontal="center" vertical="center"/>
    </xf>
    <xf numFmtId="0" fontId="3" fillId="2" borderId="21" xfId="1" applyFont="1" applyFill="1" applyBorder="1" applyAlignment="1">
      <alignment horizontal="center" vertical="center" wrapText="1"/>
    </xf>
    <xf numFmtId="0" fontId="1" fillId="0" borderId="0" xfId="1"/>
    <xf numFmtId="0" fontId="2" fillId="2" borderId="22" xfId="1" applyFont="1" applyFill="1" applyBorder="1" applyAlignment="1">
      <alignment horizontal="center" vertical="top"/>
    </xf>
    <xf numFmtId="0" fontId="2" fillId="2" borderId="3" xfId="1" applyFont="1" applyFill="1" applyBorder="1" applyAlignment="1">
      <alignment horizontal="center" vertical="top"/>
    </xf>
    <xf numFmtId="0" fontId="1" fillId="2" borderId="3" xfId="1" applyFill="1" applyBorder="1" applyAlignment="1">
      <alignment horizontal="center"/>
    </xf>
    <xf numFmtId="0" fontId="1" fillId="2" borderId="3" xfId="1" applyFill="1" applyBorder="1"/>
    <xf numFmtId="0" fontId="1" fillId="2" borderId="3" xfId="1" applyFill="1" applyBorder="1" applyAlignment="1">
      <alignment vertical="center" wrapText="1"/>
    </xf>
    <xf numFmtId="0" fontId="1" fillId="2" borderId="3" xfId="1" applyFill="1" applyBorder="1" applyAlignment="1">
      <alignment horizontal="center" vertical="center"/>
    </xf>
    <xf numFmtId="0" fontId="5" fillId="2" borderId="3" xfId="1" applyFont="1" applyFill="1" applyBorder="1" applyAlignment="1">
      <alignment horizontal="center"/>
    </xf>
    <xf numFmtId="14" fontId="3" fillId="2" borderId="3" xfId="1" applyNumberFormat="1" applyFont="1" applyFill="1" applyBorder="1" applyAlignment="1">
      <alignment horizontal="center" vertical="center"/>
    </xf>
    <xf numFmtId="0" fontId="5" fillId="2" borderId="23" xfId="1" applyFont="1" applyFill="1" applyBorder="1"/>
    <xf numFmtId="0" fontId="1" fillId="2" borderId="4" xfId="1" applyFill="1" applyBorder="1" applyAlignment="1">
      <alignment vertical="center" wrapText="1"/>
    </xf>
    <xf numFmtId="0" fontId="1" fillId="2" borderId="4" xfId="1" applyFill="1" applyBorder="1"/>
    <xf numFmtId="0" fontId="3" fillId="2" borderId="2" xfId="1" applyFont="1" applyFill="1" applyBorder="1" applyAlignment="1">
      <alignment horizontal="justify" vertical="center" wrapText="1"/>
    </xf>
    <xf numFmtId="0" fontId="1" fillId="2" borderId="4" xfId="1" applyFill="1" applyBorder="1" applyAlignment="1">
      <alignment horizontal="center" vertical="center"/>
    </xf>
    <xf numFmtId="0" fontId="5" fillId="2" borderId="4" xfId="1" applyFont="1" applyFill="1" applyBorder="1" applyAlignment="1">
      <alignment horizontal="center"/>
    </xf>
    <xf numFmtId="14" fontId="3" fillId="2" borderId="4" xfId="1" applyNumberFormat="1" applyFont="1" applyFill="1" applyBorder="1" applyAlignment="1">
      <alignment horizontal="center" vertical="center"/>
    </xf>
    <xf numFmtId="0" fontId="5" fillId="2" borderId="24" xfId="1" applyFont="1" applyFill="1" applyBorder="1"/>
    <xf numFmtId="0" fontId="2" fillId="2" borderId="25" xfId="1" applyFont="1" applyFill="1" applyBorder="1" applyAlignment="1">
      <alignment horizontal="center" vertical="top"/>
    </xf>
    <xf numFmtId="0" fontId="2" fillId="2" borderId="4" xfId="1" applyFont="1" applyFill="1" applyBorder="1" applyAlignment="1">
      <alignment horizontal="center" vertical="top"/>
    </xf>
    <xf numFmtId="0" fontId="3" fillId="2" borderId="26" xfId="1" applyFont="1" applyFill="1" applyBorder="1" applyAlignment="1">
      <alignment horizontal="justify" vertical="top" wrapText="1"/>
    </xf>
    <xf numFmtId="0" fontId="1" fillId="2" borderId="27" xfId="1" applyFill="1" applyBorder="1"/>
    <xf numFmtId="0" fontId="1" fillId="2" borderId="27" xfId="1" applyFill="1" applyBorder="1" applyAlignment="1">
      <alignment vertical="center" wrapText="1"/>
    </xf>
    <xf numFmtId="0" fontId="1" fillId="2" borderId="28" xfId="1" applyFill="1" applyBorder="1" applyAlignment="1">
      <alignment vertical="center" wrapText="1"/>
    </xf>
    <xf numFmtId="0" fontId="3" fillId="2" borderId="26" xfId="1" applyFont="1" applyFill="1" applyBorder="1" applyAlignment="1">
      <alignment horizontal="justify" vertical="center" wrapText="1"/>
    </xf>
    <xf numFmtId="14" fontId="3" fillId="2" borderId="2" xfId="1" applyNumberFormat="1" applyFont="1" applyFill="1" applyBorder="1" applyAlignment="1">
      <alignment horizontal="center" vertical="center"/>
    </xf>
    <xf numFmtId="0" fontId="3" fillId="2" borderId="3" xfId="1" applyFont="1" applyFill="1" applyBorder="1" applyAlignment="1">
      <alignment horizontal="justify" vertical="center" wrapText="1"/>
    </xf>
    <xf numFmtId="164" fontId="3" fillId="2" borderId="4" xfId="1" applyNumberFormat="1" applyFont="1" applyFill="1" applyBorder="1" applyAlignment="1">
      <alignment horizontal="center" vertical="center" wrapText="1"/>
    </xf>
    <xf numFmtId="9" fontId="3" fillId="2" borderId="4" xfId="2" applyFont="1" applyFill="1" applyBorder="1" applyAlignment="1">
      <alignment horizontal="center" vertical="center" wrapText="1"/>
    </xf>
    <xf numFmtId="10" fontId="3" fillId="2" borderId="2" xfId="2" applyNumberFormat="1" applyFont="1" applyFill="1" applyBorder="1" applyAlignment="1">
      <alignment horizontal="center" vertical="center" wrapText="1"/>
    </xf>
    <xf numFmtId="10" fontId="4" fillId="2" borderId="1" xfId="1" applyNumberFormat="1" applyFont="1" applyFill="1" applyBorder="1" applyAlignment="1" applyProtection="1">
      <alignment horizontal="center" vertical="center" wrapText="1"/>
    </xf>
    <xf numFmtId="0" fontId="5" fillId="2" borderId="1" xfId="1" applyFont="1" applyFill="1" applyBorder="1" applyAlignment="1">
      <alignment horizontal="center"/>
    </xf>
    <xf numFmtId="0" fontId="1" fillId="2" borderId="29" xfId="1" applyFill="1" applyBorder="1" applyAlignment="1">
      <alignment horizontal="center"/>
    </xf>
    <xf numFmtId="0" fontId="6" fillId="2" borderId="2" xfId="1" applyFont="1" applyFill="1" applyBorder="1" applyAlignment="1">
      <alignment horizontal="justify" vertical="center" wrapText="1"/>
    </xf>
    <xf numFmtId="14" fontId="6" fillId="2" borderId="2" xfId="1" applyNumberFormat="1" applyFont="1" applyFill="1" applyBorder="1" applyAlignment="1">
      <alignment horizontal="center" vertical="center" wrapText="1"/>
    </xf>
    <xf numFmtId="10" fontId="3"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10" fontId="3" fillId="2" borderId="1" xfId="1" applyNumberFormat="1" applyFont="1" applyFill="1" applyBorder="1" applyAlignment="1">
      <alignment horizontal="center" vertical="center"/>
    </xf>
    <xf numFmtId="9" fontId="4" fillId="2" borderId="21" xfId="1" applyNumberFormat="1" applyFont="1" applyFill="1" applyBorder="1" applyAlignment="1" applyProtection="1">
      <alignment horizontal="center" vertical="center" wrapText="1"/>
    </xf>
    <xf numFmtId="49" fontId="3" fillId="2" borderId="20" xfId="1" applyNumberFormat="1" applyFont="1" applyFill="1" applyBorder="1" applyAlignment="1">
      <alignment horizontal="center" vertical="top"/>
    </xf>
    <xf numFmtId="0" fontId="1" fillId="2" borderId="30" xfId="1" applyFill="1" applyBorder="1" applyAlignment="1">
      <alignment horizontal="center"/>
    </xf>
    <xf numFmtId="0" fontId="3" fillId="2" borderId="12" xfId="1" applyFont="1" applyFill="1" applyBorder="1" applyAlignment="1" applyProtection="1">
      <alignment horizontal="center" vertical="center" wrapText="1"/>
    </xf>
    <xf numFmtId="14" fontId="3" fillId="2" borderId="12" xfId="1" applyNumberFormat="1" applyFont="1" applyFill="1" applyBorder="1" applyAlignment="1" applyProtection="1">
      <alignment horizontal="center" vertical="center"/>
    </xf>
    <xf numFmtId="0" fontId="14" fillId="2" borderId="3" xfId="1" applyFont="1" applyFill="1" applyBorder="1" applyAlignment="1">
      <alignment vertical="center" wrapText="1"/>
    </xf>
    <xf numFmtId="0" fontId="14" fillId="2" borderId="4" xfId="1" applyFont="1" applyFill="1" applyBorder="1" applyAlignment="1">
      <alignment vertical="center" wrapText="1"/>
    </xf>
    <xf numFmtId="0" fontId="14" fillId="2" borderId="27" xfId="1" applyFont="1" applyFill="1" applyBorder="1" applyAlignment="1">
      <alignment vertical="center" wrapText="1"/>
    </xf>
    <xf numFmtId="0" fontId="14" fillId="2" borderId="28" xfId="1" applyFont="1" applyFill="1" applyBorder="1" applyAlignment="1">
      <alignment vertical="center" wrapText="1"/>
    </xf>
    <xf numFmtId="9" fontId="12" fillId="2" borderId="2" xfId="2" applyFont="1" applyFill="1" applyBorder="1" applyAlignment="1">
      <alignment horizontal="center" vertical="center" wrapText="1"/>
    </xf>
    <xf numFmtId="0" fontId="16" fillId="6" borderId="8" xfId="1" applyFont="1" applyFill="1" applyBorder="1" applyAlignment="1" applyProtection="1">
      <alignment horizontal="center" vertical="center" wrapText="1"/>
    </xf>
    <xf numFmtId="0" fontId="14" fillId="2" borderId="11" xfId="1" applyFont="1" applyFill="1" applyBorder="1" applyAlignment="1" applyProtection="1">
      <alignment horizontal="justify" vertical="center" wrapText="1"/>
    </xf>
    <xf numFmtId="164" fontId="14" fillId="2" borderId="11" xfId="1" applyNumberFormat="1" applyFont="1" applyFill="1" applyBorder="1" applyAlignment="1" applyProtection="1">
      <alignment horizontal="center" vertical="center" wrapText="1"/>
    </xf>
    <xf numFmtId="9" fontId="14" fillId="2" borderId="11" xfId="2" applyFont="1" applyFill="1" applyBorder="1" applyAlignment="1" applyProtection="1">
      <alignment horizontal="center" vertical="center" wrapText="1"/>
    </xf>
    <xf numFmtId="0" fontId="14" fillId="2" borderId="1" xfId="1" applyFont="1" applyFill="1" applyBorder="1" applyAlignment="1">
      <alignment horizontal="justify" vertical="center" wrapText="1"/>
    </xf>
    <xf numFmtId="164" fontId="14" fillId="2" borderId="2" xfId="1" applyNumberFormat="1" applyFont="1" applyFill="1" applyBorder="1" applyAlignment="1">
      <alignment horizontal="center" vertical="center" wrapText="1"/>
    </xf>
    <xf numFmtId="9" fontId="14" fillId="2" borderId="2" xfId="2" applyFont="1" applyFill="1" applyBorder="1" applyAlignment="1">
      <alignment horizontal="center" vertical="center" wrapText="1"/>
    </xf>
    <xf numFmtId="0" fontId="17" fillId="0" borderId="2" xfId="0" applyNumberFormat="1" applyFont="1" applyBorder="1" applyAlignment="1" applyProtection="1">
      <alignment horizontal="justify" vertical="center" wrapText="1"/>
      <protection locked="0"/>
    </xf>
    <xf numFmtId="0" fontId="14" fillId="2" borderId="2" xfId="1" applyFont="1" applyFill="1" applyBorder="1" applyAlignment="1" applyProtection="1">
      <alignment horizontal="justify" vertical="center" wrapText="1"/>
    </xf>
    <xf numFmtId="164" fontId="14" fillId="2" borderId="2" xfId="1" applyNumberFormat="1" applyFont="1" applyFill="1" applyBorder="1" applyAlignment="1" applyProtection="1">
      <alignment horizontal="center" vertical="center" wrapText="1"/>
    </xf>
    <xf numFmtId="9" fontId="14" fillId="2" borderId="2" xfId="2" applyFont="1" applyFill="1" applyBorder="1" applyAlignment="1" applyProtection="1">
      <alignment horizontal="center" vertical="center" wrapText="1"/>
    </xf>
    <xf numFmtId="0" fontId="14" fillId="2" borderId="2" xfId="1" applyFont="1" applyFill="1" applyBorder="1" applyAlignment="1">
      <alignment horizontal="justify" vertical="center" wrapText="1"/>
    </xf>
    <xf numFmtId="0" fontId="14" fillId="2" borderId="12" xfId="1" applyFont="1" applyFill="1" applyBorder="1" applyAlignment="1" applyProtection="1">
      <alignment horizontal="justify" vertical="center" wrapText="1"/>
    </xf>
    <xf numFmtId="164" fontId="14" fillId="2" borderId="12" xfId="1" applyNumberFormat="1" applyFont="1" applyFill="1" applyBorder="1" applyAlignment="1" applyProtection="1">
      <alignment horizontal="center" vertical="center" wrapText="1"/>
    </xf>
    <xf numFmtId="9" fontId="14" fillId="2" borderId="12" xfId="2"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protection locked="0"/>
    </xf>
    <xf numFmtId="0" fontId="14" fillId="2" borderId="26" xfId="1" applyFont="1" applyFill="1" applyBorder="1" applyAlignment="1">
      <alignment horizontal="justify" vertical="center" wrapText="1"/>
    </xf>
    <xf numFmtId="0" fontId="14" fillId="2" borderId="3" xfId="1" applyFont="1" applyFill="1" applyBorder="1" applyAlignment="1">
      <alignment horizontal="justify" vertical="center" wrapText="1"/>
    </xf>
    <xf numFmtId="164" fontId="14" fillId="2" borderId="4" xfId="1" applyNumberFormat="1" applyFont="1" applyFill="1" applyBorder="1" applyAlignment="1">
      <alignment horizontal="center" vertical="center" wrapText="1"/>
    </xf>
    <xf numFmtId="9" fontId="14" fillId="2" borderId="4" xfId="2" applyFont="1" applyFill="1" applyBorder="1" applyAlignment="1">
      <alignment horizontal="center" vertical="center" wrapText="1"/>
    </xf>
    <xf numFmtId="10" fontId="14" fillId="2" borderId="11" xfId="2" applyNumberFormat="1" applyFont="1" applyFill="1" applyBorder="1" applyAlignment="1" applyProtection="1">
      <alignment horizontal="center" vertical="center" wrapText="1"/>
    </xf>
    <xf numFmtId="10" fontId="14" fillId="2" borderId="2" xfId="2" applyNumberFormat="1" applyFont="1" applyFill="1" applyBorder="1" applyAlignment="1">
      <alignment horizontal="center" vertical="center" wrapText="1"/>
    </xf>
    <xf numFmtId="10" fontId="14" fillId="2" borderId="2" xfId="2" applyNumberFormat="1" applyFont="1" applyFill="1" applyBorder="1" applyAlignment="1" applyProtection="1">
      <alignment horizontal="center" vertical="center" wrapText="1"/>
    </xf>
    <xf numFmtId="0" fontId="18" fillId="2" borderId="12" xfId="1" applyFont="1" applyFill="1" applyBorder="1" applyAlignment="1" applyProtection="1">
      <alignment horizontal="justify" vertical="center" wrapText="1"/>
    </xf>
    <xf numFmtId="14" fontId="18" fillId="2" borderId="12" xfId="1" applyNumberFormat="1" applyFont="1" applyFill="1" applyBorder="1" applyAlignment="1" applyProtection="1">
      <alignment horizontal="center" vertical="center" wrapText="1"/>
    </xf>
    <xf numFmtId="10" fontId="14" fillId="2" borderId="12" xfId="1" applyNumberFormat="1" applyFont="1" applyFill="1" applyBorder="1" applyAlignment="1" applyProtection="1">
      <alignment horizontal="center" vertical="center" wrapText="1"/>
    </xf>
    <xf numFmtId="0" fontId="18" fillId="2" borderId="2" xfId="1" applyFont="1" applyFill="1" applyBorder="1" applyAlignment="1">
      <alignment horizontal="justify" vertical="center" wrapText="1"/>
    </xf>
    <xf numFmtId="14" fontId="18" fillId="2" borderId="2" xfId="1" applyNumberFormat="1" applyFont="1" applyFill="1" applyBorder="1" applyAlignment="1">
      <alignment horizontal="center" vertical="center" wrapText="1"/>
    </xf>
    <xf numFmtId="10" fontId="14" fillId="2" borderId="2" xfId="1" applyNumberFormat="1" applyFont="1" applyFill="1" applyBorder="1" applyAlignment="1">
      <alignment horizontal="center" vertical="center" wrapText="1"/>
    </xf>
    <xf numFmtId="10" fontId="14" fillId="2" borderId="12" xfId="2" applyNumberFormat="1" applyFont="1" applyFill="1" applyBorder="1" applyAlignment="1" applyProtection="1">
      <alignment horizontal="center" vertical="center" wrapText="1"/>
    </xf>
    <xf numFmtId="0" fontId="14" fillId="0" borderId="0" xfId="0" applyFont="1" applyAlignment="1">
      <alignment vertical="center"/>
    </xf>
    <xf numFmtId="0" fontId="14" fillId="2" borderId="3" xfId="1" applyFont="1" applyFill="1" applyBorder="1" applyAlignment="1">
      <alignment vertical="center"/>
    </xf>
    <xf numFmtId="0" fontId="14" fillId="2" borderId="4" xfId="1" applyFont="1" applyFill="1" applyBorder="1" applyAlignment="1">
      <alignment vertical="center"/>
    </xf>
    <xf numFmtId="0" fontId="14" fillId="2" borderId="27" xfId="1" applyFont="1" applyFill="1" applyBorder="1" applyAlignment="1">
      <alignment vertical="center"/>
    </xf>
    <xf numFmtId="0" fontId="14" fillId="0" borderId="1"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0" fontId="14" fillId="0" borderId="4" xfId="0" applyFont="1" applyFill="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0" xfId="0" applyFont="1" applyAlignment="1">
      <alignment vertical="center" wrapText="1"/>
    </xf>
    <xf numFmtId="0" fontId="21" fillId="2" borderId="0" xfId="3" applyFont="1" applyFill="1" applyAlignment="1">
      <alignment horizontal="center"/>
    </xf>
    <xf numFmtId="0" fontId="14" fillId="2" borderId="0" xfId="3" applyFont="1" applyFill="1" applyAlignment="1">
      <alignment vertical="center"/>
    </xf>
    <xf numFmtId="0" fontId="14" fillId="2" borderId="0" xfId="3" applyFont="1" applyFill="1" applyAlignment="1">
      <alignment vertical="center" wrapText="1"/>
    </xf>
    <xf numFmtId="0" fontId="14" fillId="2" borderId="0" xfId="3" applyFont="1" applyFill="1" applyAlignment="1">
      <alignment horizontal="center" vertical="center" wrapText="1"/>
    </xf>
    <xf numFmtId="0" fontId="14" fillId="2" borderId="0" xfId="3" applyFont="1" applyFill="1" applyAlignment="1">
      <alignment horizontal="center" vertical="center"/>
    </xf>
    <xf numFmtId="0" fontId="15" fillId="2" borderId="13"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5" fillId="2" borderId="0" xfId="3" applyFont="1" applyFill="1" applyAlignment="1">
      <alignment horizontal="center" vertical="center"/>
    </xf>
    <xf numFmtId="0" fontId="12" fillId="2" borderId="15" xfId="3" applyFont="1" applyFill="1" applyBorder="1" applyAlignment="1">
      <alignment horizontal="justify" vertical="center" wrapText="1"/>
    </xf>
    <xf numFmtId="0" fontId="12" fillId="2" borderId="2" xfId="3" applyFont="1" applyFill="1" applyBorder="1" applyAlignment="1">
      <alignment horizontal="center" vertical="center" wrapText="1"/>
    </xf>
    <xf numFmtId="0" fontId="12" fillId="2" borderId="2" xfId="3" applyFont="1" applyFill="1" applyBorder="1" applyAlignment="1">
      <alignment horizontal="justify" vertical="center" wrapText="1"/>
    </xf>
    <xf numFmtId="0" fontId="12" fillId="2" borderId="0" xfId="3" applyFont="1" applyFill="1" applyAlignment="1">
      <alignment vertical="center"/>
    </xf>
    <xf numFmtId="0" fontId="12" fillId="2" borderId="0" xfId="3" applyFont="1" applyFill="1" applyAlignment="1">
      <alignment vertical="center" wrapText="1"/>
    </xf>
    <xf numFmtId="9" fontId="12" fillId="2" borderId="2" xfId="2" applyNumberFormat="1" applyFont="1" applyFill="1" applyBorder="1" applyAlignment="1">
      <alignment horizontal="center" vertical="center" wrapText="1"/>
    </xf>
    <xf numFmtId="0" fontId="12" fillId="2" borderId="17" xfId="3" applyFont="1" applyFill="1" applyBorder="1" applyAlignment="1">
      <alignment horizontal="justify" vertical="center" wrapText="1"/>
    </xf>
    <xf numFmtId="0" fontId="12" fillId="2" borderId="0" xfId="3" applyFont="1" applyFill="1" applyAlignment="1">
      <alignment horizontal="center" vertical="center" wrapText="1"/>
    </xf>
    <xf numFmtId="0" fontId="12" fillId="2" borderId="0" xfId="3" applyFont="1" applyFill="1" applyAlignment="1">
      <alignment horizontal="justify" vertical="center" wrapText="1"/>
    </xf>
    <xf numFmtId="0" fontId="15" fillId="2" borderId="31" xfId="3" applyFont="1" applyFill="1" applyBorder="1" applyAlignment="1">
      <alignment horizontal="center" vertical="center" wrapText="1"/>
    </xf>
    <xf numFmtId="0" fontId="14" fillId="2" borderId="0" xfId="3" applyFont="1" applyFill="1" applyAlignment="1">
      <alignment horizontal="justify" vertical="center" wrapText="1"/>
    </xf>
    <xf numFmtId="0" fontId="15" fillId="2" borderId="0" xfId="3" applyFont="1" applyFill="1" applyBorder="1" applyAlignment="1">
      <alignment horizontal="center" vertical="center" wrapText="1"/>
    </xf>
    <xf numFmtId="9" fontId="12" fillId="2" borderId="0" xfId="2" applyFont="1" applyFill="1" applyBorder="1" applyAlignment="1">
      <alignment horizontal="center" vertical="center"/>
    </xf>
    <xf numFmtId="165" fontId="12" fillId="2" borderId="0" xfId="2" applyNumberFormat="1" applyFont="1" applyFill="1" applyBorder="1" applyAlignment="1">
      <alignment horizontal="center" vertical="center"/>
    </xf>
    <xf numFmtId="9" fontId="12" fillId="2" borderId="0" xfId="4" applyNumberFormat="1" applyFont="1" applyFill="1" applyBorder="1" applyAlignment="1">
      <alignment horizontal="center" vertical="center"/>
    </xf>
    <xf numFmtId="9" fontId="12" fillId="2" borderId="0" xfId="4" applyFont="1" applyFill="1" applyBorder="1" applyAlignment="1">
      <alignment horizontal="center" vertical="center"/>
    </xf>
    <xf numFmtId="10" fontId="15" fillId="2" borderId="0" xfId="3" applyNumberFormat="1" applyFont="1" applyFill="1" applyBorder="1" applyAlignment="1">
      <alignment horizontal="center" vertical="center"/>
    </xf>
    <xf numFmtId="0" fontId="22" fillId="2" borderId="0" xfId="3" applyFont="1" applyFill="1" applyAlignment="1">
      <alignment vertical="center"/>
    </xf>
    <xf numFmtId="0" fontId="15" fillId="2" borderId="32" xfId="3" applyFont="1" applyFill="1" applyBorder="1" applyAlignment="1">
      <alignment horizontal="center" vertical="center" wrapText="1"/>
    </xf>
    <xf numFmtId="0" fontId="24" fillId="0" borderId="0" xfId="0" applyFont="1" applyAlignment="1" applyProtection="1">
      <alignment vertical="center"/>
      <protection locked="0"/>
    </xf>
    <xf numFmtId="0" fontId="25" fillId="8" borderId="10" xfId="0" applyFont="1" applyFill="1" applyBorder="1" applyAlignment="1">
      <alignment horizontal="center" vertical="center" wrapText="1"/>
    </xf>
    <xf numFmtId="0" fontId="25" fillId="8" borderId="8" xfId="0" applyFont="1" applyFill="1" applyBorder="1" applyAlignment="1">
      <alignment horizontal="justify" vertical="center" wrapText="1"/>
    </xf>
    <xf numFmtId="9" fontId="25" fillId="8" borderId="9" xfId="2" applyFont="1" applyFill="1" applyBorder="1" applyAlignment="1">
      <alignment horizontal="center" vertical="center" wrapText="1"/>
    </xf>
    <xf numFmtId="9" fontId="25" fillId="3" borderId="9" xfId="2"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1" xfId="0" applyFont="1" applyBorder="1" applyAlignment="1">
      <alignment horizontal="justify" vertical="center" wrapText="1"/>
    </xf>
    <xf numFmtId="9" fontId="25" fillId="0" borderId="14" xfId="2" applyFont="1" applyBorder="1" applyAlignment="1">
      <alignment horizontal="center" vertical="center" wrapText="1"/>
    </xf>
    <xf numFmtId="0" fontId="26" fillId="0" borderId="25" xfId="0" applyFont="1" applyFill="1" applyBorder="1" applyAlignment="1">
      <alignment horizontal="center" vertical="center" wrapText="1"/>
    </xf>
    <xf numFmtId="0" fontId="26" fillId="0" borderId="4" xfId="0" applyFont="1" applyBorder="1" applyAlignment="1">
      <alignment horizontal="justify" vertical="center" wrapText="1"/>
    </xf>
    <xf numFmtId="9" fontId="25" fillId="0" borderId="24" xfId="2" applyFont="1" applyBorder="1" applyAlignment="1">
      <alignment horizontal="center" vertical="center" wrapText="1"/>
    </xf>
    <xf numFmtId="0" fontId="26" fillId="0" borderId="15" xfId="0" applyFont="1" applyFill="1" applyBorder="1" applyAlignment="1">
      <alignment horizontal="center" vertical="center" wrapText="1"/>
    </xf>
    <xf numFmtId="9" fontId="25" fillId="0" borderId="16" xfId="2" applyFont="1" applyBorder="1" applyAlignment="1">
      <alignment horizontal="center" vertical="center" wrapText="1"/>
    </xf>
    <xf numFmtId="0" fontId="26" fillId="0" borderId="2" xfId="0" applyFont="1" applyBorder="1" applyAlignment="1">
      <alignment horizontal="justify" vertical="center" wrapText="1"/>
    </xf>
    <xf numFmtId="0" fontId="27" fillId="0" borderId="2" xfId="0" applyFont="1" applyBorder="1" applyAlignment="1">
      <alignment horizontal="justify" vertical="center" wrapText="1"/>
    </xf>
    <xf numFmtId="0" fontId="26" fillId="0" borderId="15" xfId="0" quotePrefix="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2" xfId="0" applyFont="1" applyBorder="1" applyAlignment="1">
      <alignment horizontal="justify" vertical="center" wrapText="1"/>
    </xf>
    <xf numFmtId="9" fontId="25" fillId="0" borderId="18" xfId="2" applyFont="1" applyBorder="1" applyAlignment="1">
      <alignment horizontal="center" vertical="center" wrapText="1"/>
    </xf>
    <xf numFmtId="0" fontId="24" fillId="2" borderId="0" xfId="0" applyFont="1" applyFill="1"/>
    <xf numFmtId="9" fontId="23" fillId="2" borderId="32" xfId="0" applyNumberFormat="1" applyFont="1" applyFill="1" applyBorder="1" applyAlignment="1">
      <alignment horizontal="center"/>
    </xf>
    <xf numFmtId="0" fontId="24" fillId="2" borderId="0" xfId="0" applyFont="1" applyFill="1" applyAlignment="1">
      <alignment horizontal="justify" vertical="center"/>
    </xf>
    <xf numFmtId="0" fontId="23" fillId="2" borderId="0" xfId="0" applyFont="1" applyFill="1"/>
    <xf numFmtId="0" fontId="12" fillId="0" borderId="0" xfId="0" applyFont="1" applyAlignment="1">
      <alignment vertical="top"/>
    </xf>
    <xf numFmtId="0" fontId="12" fillId="0" borderId="0" xfId="0" applyFont="1" applyAlignment="1">
      <alignment horizontal="justify" vertical="top" wrapText="1"/>
    </xf>
    <xf numFmtId="0" fontId="0" fillId="0" borderId="0" xfId="0" applyAlignment="1">
      <alignment vertical="top"/>
    </xf>
    <xf numFmtId="0" fontId="9" fillId="7" borderId="9" xfId="1" applyFont="1" applyFill="1" applyBorder="1" applyAlignment="1" applyProtection="1">
      <alignment horizontal="center" vertical="top" wrapText="1"/>
      <protection locked="0"/>
    </xf>
    <xf numFmtId="10" fontId="10" fillId="3" borderId="2" xfId="1" applyNumberFormat="1" applyFont="1" applyFill="1" applyBorder="1" applyAlignment="1" applyProtection="1">
      <alignment horizontal="center" vertical="top"/>
      <protection locked="0"/>
    </xf>
    <xf numFmtId="0" fontId="11" fillId="3" borderId="2" xfId="1" applyFont="1" applyFill="1" applyBorder="1" applyAlignment="1" applyProtection="1">
      <alignment horizontal="justify" vertical="top" wrapText="1"/>
      <protection locked="0"/>
    </xf>
    <xf numFmtId="0" fontId="1" fillId="3" borderId="16" xfId="1" applyFill="1" applyBorder="1" applyAlignment="1" applyProtection="1">
      <alignment vertical="top"/>
      <protection locked="0"/>
    </xf>
    <xf numFmtId="10" fontId="10" fillId="3" borderId="12" xfId="1" applyNumberFormat="1" applyFont="1" applyFill="1" applyBorder="1" applyAlignment="1" applyProtection="1">
      <alignment horizontal="center" vertical="top"/>
      <protection locked="0"/>
    </xf>
    <xf numFmtId="0" fontId="11" fillId="3" borderId="12" xfId="1" applyFont="1" applyFill="1" applyBorder="1" applyAlignment="1" applyProtection="1">
      <alignment horizontal="justify" vertical="top" wrapText="1"/>
      <protection locked="0"/>
    </xf>
    <xf numFmtId="0" fontId="1" fillId="3" borderId="18" xfId="1" applyFill="1" applyBorder="1" applyAlignment="1" applyProtection="1">
      <alignment vertical="top"/>
      <protection locked="0"/>
    </xf>
    <xf numFmtId="0" fontId="24" fillId="2" borderId="0" xfId="0" applyFont="1" applyFill="1" applyAlignment="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Alignment="1">
      <alignment vertical="center"/>
    </xf>
    <xf numFmtId="9" fontId="25" fillId="0" borderId="21" xfId="2" applyFont="1" applyBorder="1" applyAlignment="1">
      <alignment horizontal="center" vertical="center" wrapText="1"/>
    </xf>
    <xf numFmtId="0" fontId="0" fillId="2" borderId="0" xfId="0" applyFill="1" applyAlignment="1">
      <alignment horizontal="center" vertical="center"/>
    </xf>
    <xf numFmtId="0" fontId="26" fillId="0" borderId="19" xfId="0" applyFont="1" applyFill="1" applyBorder="1" applyAlignment="1">
      <alignment horizontal="center" vertical="center" wrapText="1"/>
    </xf>
    <xf numFmtId="9" fontId="25" fillId="0" borderId="21" xfId="2" applyFont="1" applyBorder="1" applyAlignment="1">
      <alignment horizontal="center" vertical="center" wrapText="1"/>
    </xf>
    <xf numFmtId="0" fontId="3" fillId="2" borderId="2"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14" fontId="3" fillId="2" borderId="2" xfId="1" applyNumberFormat="1" applyFont="1" applyFill="1" applyBorder="1" applyAlignment="1" applyProtection="1">
      <alignment horizontal="center" vertical="center"/>
    </xf>
    <xf numFmtId="0" fontId="3" fillId="2" borderId="2" xfId="1" applyFont="1" applyFill="1" applyBorder="1" applyAlignment="1" applyProtection="1">
      <alignment horizontal="justify" vertical="center" wrapText="1"/>
    </xf>
    <xf numFmtId="9" fontId="4" fillId="2" borderId="2" xfId="1" applyNumberFormat="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26" fillId="0" borderId="1" xfId="0" applyFont="1" applyBorder="1" applyAlignment="1">
      <alignment horizontal="justify" vertical="center" wrapText="1"/>
    </xf>
    <xf numFmtId="0" fontId="3" fillId="2" borderId="4" xfId="1" applyFont="1" applyFill="1" applyBorder="1" applyAlignment="1" applyProtection="1">
      <alignment horizontal="center" vertical="center" wrapText="1"/>
    </xf>
    <xf numFmtId="9" fontId="4" fillId="2" borderId="11" xfId="1" applyNumberFormat="1" applyFont="1" applyFill="1" applyBorder="1" applyAlignment="1" applyProtection="1">
      <alignment horizontal="center" vertical="center" wrapText="1"/>
    </xf>
    <xf numFmtId="9" fontId="4" fillId="2" borderId="2" xfId="1" applyNumberFormat="1" applyFont="1" applyFill="1" applyBorder="1" applyAlignment="1" applyProtection="1">
      <alignment horizontal="center" vertical="center" wrapText="1"/>
    </xf>
    <xf numFmtId="9" fontId="4" fillId="2" borderId="1" xfId="1" applyNumberFormat="1" applyFont="1" applyFill="1" applyBorder="1" applyAlignment="1" applyProtection="1">
      <alignment horizontal="center" vertical="center" wrapText="1"/>
    </xf>
    <xf numFmtId="9" fontId="25" fillId="0" borderId="21" xfId="2" applyFont="1" applyBorder="1" applyAlignment="1">
      <alignment horizontal="center" vertical="center" wrapText="1"/>
    </xf>
    <xf numFmtId="164" fontId="3" fillId="2" borderId="4" xfId="1" applyNumberFormat="1" applyFont="1" applyFill="1" applyBorder="1" applyAlignment="1" applyProtection="1">
      <alignment horizontal="center" vertical="center" wrapText="1"/>
    </xf>
    <xf numFmtId="0" fontId="27" fillId="0" borderId="12" xfId="0" applyFont="1" applyBorder="1" applyAlignment="1">
      <alignment horizontal="justify" vertical="center" wrapText="1"/>
    </xf>
    <xf numFmtId="0" fontId="3" fillId="2" borderId="2" xfId="1" quotePrefix="1" applyFont="1" applyFill="1" applyBorder="1" applyAlignment="1" applyProtection="1">
      <alignment horizontal="center" vertical="center" wrapText="1"/>
    </xf>
    <xf numFmtId="0" fontId="3" fillId="2" borderId="12" xfId="1" quotePrefix="1" applyFont="1" applyFill="1" applyBorder="1" applyAlignment="1" applyProtection="1">
      <alignment horizontal="center" vertical="center" wrapText="1"/>
    </xf>
    <xf numFmtId="0" fontId="24" fillId="2" borderId="0" xfId="0" applyFont="1" applyFill="1" applyAlignment="1">
      <alignment horizontal="center"/>
    </xf>
    <xf numFmtId="0" fontId="26" fillId="0" borderId="17" xfId="0" quotePrefix="1" applyFont="1" applyFill="1" applyBorder="1" applyAlignment="1">
      <alignment horizontal="center" vertical="center" wrapText="1"/>
    </xf>
    <xf numFmtId="10" fontId="3" fillId="2" borderId="4" xfId="2" applyNumberFormat="1" applyFont="1" applyFill="1" applyBorder="1" applyAlignment="1" applyProtection="1">
      <alignment horizontal="center" vertical="center" wrapText="1"/>
    </xf>
    <xf numFmtId="0" fontId="26" fillId="0" borderId="22" xfId="0" applyFont="1" applyFill="1" applyBorder="1" applyAlignment="1">
      <alignment horizontal="center" vertical="center" wrapText="1"/>
    </xf>
    <xf numFmtId="0" fontId="26" fillId="0" borderId="3" xfId="0" applyFont="1" applyBorder="1" applyAlignment="1">
      <alignment horizontal="justify" vertical="center" wrapText="1"/>
    </xf>
    <xf numFmtId="9" fontId="25" fillId="0" borderId="23" xfId="2" applyFont="1" applyBorder="1" applyAlignment="1">
      <alignment horizontal="center" vertical="center" wrapText="1"/>
    </xf>
    <xf numFmtId="0" fontId="26" fillId="0" borderId="10" xfId="0" quotePrefix="1" applyFont="1" applyFill="1" applyBorder="1" applyAlignment="1">
      <alignment horizontal="center" vertical="center" wrapText="1"/>
    </xf>
    <xf numFmtId="9" fontId="3" fillId="2" borderId="12" xfId="1" applyNumberFormat="1" applyFont="1" applyFill="1" applyBorder="1" applyAlignment="1" applyProtection="1">
      <alignment horizontal="center" vertical="center"/>
    </xf>
    <xf numFmtId="9" fontId="14" fillId="0" borderId="0" xfId="0" applyNumberFormat="1" applyFont="1" applyAlignment="1">
      <alignment vertical="center"/>
    </xf>
    <xf numFmtId="0" fontId="3" fillId="2" borderId="0" xfId="1" applyFont="1" applyFill="1" applyAlignment="1" applyProtection="1">
      <alignment horizontal="center" vertical="center"/>
      <protection locked="0"/>
    </xf>
    <xf numFmtId="0" fontId="3" fillId="2" borderId="0" xfId="1" applyFont="1" applyFill="1" applyAlignment="1" applyProtection="1">
      <alignment vertical="center"/>
      <protection locked="0"/>
    </xf>
    <xf numFmtId="0" fontId="1" fillId="2" borderId="0" xfId="1" applyFill="1" applyAlignment="1">
      <alignment vertical="center"/>
    </xf>
    <xf numFmtId="0" fontId="1" fillId="2" borderId="0" xfId="1" applyFill="1" applyAlignment="1">
      <alignment horizontal="center" vertical="center"/>
    </xf>
    <xf numFmtId="9" fontId="1" fillId="2" borderId="0" xfId="5" applyFont="1" applyFill="1" applyAlignment="1">
      <alignment vertical="center"/>
    </xf>
    <xf numFmtId="10" fontId="1" fillId="2" borderId="0" xfId="5" applyNumberFormat="1" applyFont="1" applyFill="1" applyAlignment="1">
      <alignment vertical="center"/>
    </xf>
    <xf numFmtId="166" fontId="1" fillId="2" borderId="0" xfId="1" applyNumberFormat="1" applyFill="1" applyAlignment="1">
      <alignment vertical="center"/>
    </xf>
    <xf numFmtId="0" fontId="12" fillId="2" borderId="2" xfId="3" applyFont="1" applyFill="1" applyBorder="1" applyAlignment="1">
      <alignment horizontal="center" vertical="center"/>
    </xf>
    <xf numFmtId="9" fontId="12" fillId="2" borderId="16" xfId="4" applyFont="1" applyFill="1" applyBorder="1" applyAlignment="1">
      <alignment horizontal="center" vertical="center"/>
    </xf>
    <xf numFmtId="9" fontId="12" fillId="2" borderId="16" xfId="4" applyNumberFormat="1" applyFont="1" applyFill="1" applyBorder="1" applyAlignment="1">
      <alignment horizontal="center" vertical="center"/>
    </xf>
    <xf numFmtId="0" fontId="12" fillId="2" borderId="12" xfId="3" applyFont="1" applyFill="1" applyBorder="1" applyAlignment="1">
      <alignment horizontal="center" vertical="center" wrapText="1"/>
    </xf>
    <xf numFmtId="0" fontId="12" fillId="2" borderId="12" xfId="3" applyFont="1" applyFill="1" applyBorder="1" applyAlignment="1">
      <alignment horizontal="justify" vertical="center" wrapText="1"/>
    </xf>
    <xf numFmtId="9" fontId="12" fillId="2" borderId="12" xfId="4" applyFont="1" applyFill="1" applyBorder="1" applyAlignment="1">
      <alignment horizontal="center" vertical="center"/>
    </xf>
    <xf numFmtId="9" fontId="12" fillId="2" borderId="18" xfId="4" applyFont="1" applyFill="1" applyBorder="1" applyAlignment="1">
      <alignment horizontal="center" vertical="center"/>
    </xf>
    <xf numFmtId="0" fontId="3" fillId="2" borderId="11" xfId="1" applyFont="1" applyFill="1" applyBorder="1" applyAlignment="1" applyProtection="1">
      <alignment horizontal="justify" vertical="center" wrapText="1"/>
    </xf>
    <xf numFmtId="0" fontId="3" fillId="2" borderId="2" xfId="1" applyFont="1" applyFill="1" applyBorder="1" applyAlignment="1" applyProtection="1">
      <alignment horizontal="justify" vertical="center" wrapText="1"/>
    </xf>
    <xf numFmtId="0" fontId="3" fillId="2" borderId="12" xfId="1" applyFont="1" applyFill="1" applyBorder="1" applyAlignment="1" applyProtection="1">
      <alignment horizontal="justify" vertical="center" wrapText="1"/>
    </xf>
    <xf numFmtId="0" fontId="3" fillId="2" borderId="4" xfId="1" applyFont="1" applyFill="1" applyBorder="1" applyAlignment="1" applyProtection="1">
      <alignment horizontal="center" vertical="center" wrapText="1"/>
    </xf>
    <xf numFmtId="0" fontId="3" fillId="2" borderId="4" xfId="1" applyFont="1" applyFill="1" applyBorder="1" applyAlignment="1" applyProtection="1">
      <alignment horizontal="justify" vertical="center" wrapText="1"/>
    </xf>
    <xf numFmtId="0" fontId="28" fillId="2" borderId="0" xfId="0" applyFont="1" applyFill="1" applyBorder="1" applyAlignment="1" applyProtection="1">
      <alignment horizontal="center" vertical="center" wrapText="1"/>
      <protection locked="0"/>
    </xf>
    <xf numFmtId="0" fontId="26" fillId="0" borderId="25" xfId="0" applyFont="1" applyFill="1" applyBorder="1" applyAlignment="1">
      <alignment horizontal="center" vertical="center" wrapText="1"/>
    </xf>
    <xf numFmtId="41" fontId="24" fillId="2" borderId="0" xfId="6" applyFont="1" applyFill="1" applyAlignment="1" applyProtection="1">
      <alignment vertical="center"/>
      <protection locked="0"/>
    </xf>
    <xf numFmtId="41" fontId="0" fillId="2" borderId="0" xfId="6" applyFont="1" applyFill="1" applyAlignment="1">
      <alignment vertical="center"/>
    </xf>
    <xf numFmtId="41" fontId="1" fillId="2" borderId="0" xfId="6" applyFont="1" applyFill="1" applyAlignment="1">
      <alignment vertical="center"/>
    </xf>
    <xf numFmtId="9" fontId="1" fillId="2" borderId="0" xfId="6" applyNumberFormat="1" applyFont="1" applyFill="1" applyAlignment="1">
      <alignment vertical="center"/>
    </xf>
    <xf numFmtId="167" fontId="1" fillId="2" borderId="0" xfId="5" applyNumberFormat="1" applyFont="1" applyFill="1" applyAlignment="1">
      <alignment vertical="center"/>
    </xf>
    <xf numFmtId="9" fontId="15" fillId="2" borderId="33" xfId="3" applyNumberFormat="1" applyFont="1" applyFill="1" applyBorder="1" applyAlignment="1">
      <alignment horizontal="center" vertical="center"/>
    </xf>
    <xf numFmtId="164" fontId="3" fillId="0" borderId="2" xfId="1" applyNumberFormat="1"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0" fontId="3" fillId="0" borderId="2" xfId="1" quotePrefix="1" applyFont="1" applyFill="1" applyBorder="1" applyAlignment="1" applyProtection="1">
      <alignment horizontal="center" vertical="center" wrapText="1"/>
    </xf>
    <xf numFmtId="9" fontId="23" fillId="2" borderId="0" xfId="0" applyNumberFormat="1" applyFont="1" applyFill="1" applyBorder="1" applyAlignment="1">
      <alignment horizontal="center"/>
    </xf>
    <xf numFmtId="9" fontId="25" fillId="2" borderId="0" xfId="2" applyFont="1" applyFill="1" applyBorder="1" applyAlignment="1">
      <alignment horizontal="center" vertical="center" wrapText="1"/>
    </xf>
    <xf numFmtId="10" fontId="25" fillId="2" borderId="0" xfId="2" applyNumberFormat="1" applyFont="1" applyFill="1" applyBorder="1" applyAlignment="1">
      <alignment horizontal="center" vertical="center" wrapText="1"/>
    </xf>
    <xf numFmtId="9" fontId="3" fillId="2" borderId="4" xfId="2" applyFont="1" applyFill="1" applyBorder="1" applyAlignment="1" applyProtection="1">
      <alignment horizontal="center" vertical="center" wrapText="1"/>
    </xf>
    <xf numFmtId="0" fontId="2" fillId="6" borderId="41" xfId="1" applyFont="1" applyFill="1" applyBorder="1" applyAlignment="1" applyProtection="1">
      <alignment horizontal="center" vertical="center" wrapText="1"/>
      <protection locked="0"/>
    </xf>
    <xf numFmtId="0" fontId="2" fillId="6" borderId="42" xfId="1" applyFont="1" applyFill="1" applyBorder="1" applyAlignment="1" applyProtection="1">
      <alignment horizontal="center" vertical="center" wrapText="1"/>
      <protection locked="0"/>
    </xf>
    <xf numFmtId="0" fontId="2" fillId="6" borderId="43" xfId="1" applyFont="1" applyFill="1" applyBorder="1" applyAlignment="1" applyProtection="1">
      <alignment horizontal="center" vertical="center" wrapText="1"/>
      <protection locked="0"/>
    </xf>
    <xf numFmtId="0" fontId="29" fillId="2" borderId="19" xfId="1" applyFont="1" applyFill="1" applyBorder="1" applyAlignment="1" applyProtection="1">
      <alignment horizontal="center" vertical="top"/>
    </xf>
    <xf numFmtId="0" fontId="29" fillId="2" borderId="1" xfId="1" applyFont="1" applyFill="1" applyBorder="1" applyAlignment="1" applyProtection="1">
      <alignment horizontal="center" vertical="top"/>
    </xf>
    <xf numFmtId="49" fontId="30" fillId="2" borderId="1" xfId="1" applyNumberFormat="1" applyFont="1" applyFill="1" applyBorder="1" applyAlignment="1" applyProtection="1">
      <alignment horizontal="center" vertical="top"/>
    </xf>
    <xf numFmtId="0" fontId="30" fillId="2" borderId="1" xfId="1" applyFont="1" applyFill="1" applyBorder="1" applyAlignment="1" applyProtection="1">
      <alignment horizontal="justify" vertical="top" wrapText="1"/>
    </xf>
    <xf numFmtId="0" fontId="30" fillId="2" borderId="1" xfId="1" applyFont="1" applyFill="1" applyBorder="1" applyAlignment="1" applyProtection="1">
      <alignment horizontal="justify" vertical="center" wrapText="1"/>
    </xf>
    <xf numFmtId="164" fontId="30" fillId="2" borderId="2" xfId="1" applyNumberFormat="1" applyFont="1" applyFill="1" applyBorder="1" applyAlignment="1" applyProtection="1">
      <alignment horizontal="center" vertical="center" wrapText="1"/>
    </xf>
    <xf numFmtId="9" fontId="30" fillId="2" borderId="2" xfId="2" applyFont="1" applyFill="1" applyBorder="1" applyAlignment="1" applyProtection="1">
      <alignment horizontal="center" vertical="center" wrapText="1"/>
    </xf>
    <xf numFmtId="0" fontId="30" fillId="2" borderId="1" xfId="1" applyFont="1" applyFill="1" applyBorder="1" applyAlignment="1" applyProtection="1">
      <alignment horizontal="center" vertical="center" wrapText="1"/>
    </xf>
    <xf numFmtId="165" fontId="31" fillId="2" borderId="1" xfId="1" applyNumberFormat="1" applyFont="1" applyFill="1" applyBorder="1" applyAlignment="1" applyProtection="1">
      <alignment horizontal="center" vertical="center" wrapText="1"/>
    </xf>
    <xf numFmtId="9" fontId="31" fillId="2" borderId="1" xfId="1" applyNumberFormat="1" applyFont="1" applyFill="1" applyBorder="1" applyAlignment="1" applyProtection="1">
      <alignment horizontal="center" vertical="center" wrapText="1"/>
    </xf>
    <xf numFmtId="14" fontId="30" fillId="2" borderId="1" xfId="1" applyNumberFormat="1" applyFont="1" applyFill="1" applyBorder="1" applyAlignment="1" applyProtection="1">
      <alignment horizontal="center" vertical="center"/>
    </xf>
    <xf numFmtId="14" fontId="30" fillId="2" borderId="20" xfId="1" applyNumberFormat="1" applyFont="1" applyFill="1" applyBorder="1" applyAlignment="1" applyProtection="1">
      <alignment horizontal="center" vertical="center"/>
    </xf>
    <xf numFmtId="0" fontId="29" fillId="2" borderId="22" xfId="1" applyFont="1" applyFill="1" applyBorder="1" applyAlignment="1" applyProtection="1">
      <alignment horizontal="center" vertical="top"/>
    </xf>
    <xf numFmtId="0" fontId="29" fillId="2" borderId="3" xfId="1" applyFont="1" applyFill="1" applyBorder="1" applyAlignment="1" applyProtection="1">
      <alignment horizontal="center" vertical="top"/>
    </xf>
    <xf numFmtId="0" fontId="32" fillId="2" borderId="3" xfId="1" applyFont="1" applyFill="1" applyBorder="1" applyAlignment="1" applyProtection="1">
      <alignment horizontal="center"/>
    </xf>
    <xf numFmtId="0" fontId="32" fillId="2" borderId="3" xfId="1" applyFont="1" applyFill="1" applyBorder="1" applyProtection="1"/>
    <xf numFmtId="0" fontId="32" fillId="2" borderId="3" xfId="1" applyFont="1" applyFill="1" applyBorder="1" applyAlignment="1" applyProtection="1">
      <alignment vertical="center" wrapText="1"/>
    </xf>
    <xf numFmtId="0" fontId="32" fillId="2" borderId="3" xfId="1" applyFont="1" applyFill="1" applyBorder="1" applyAlignment="1" applyProtection="1">
      <alignment horizontal="center" vertical="center"/>
    </xf>
    <xf numFmtId="0" fontId="33" fillId="2" borderId="3" xfId="1" applyFont="1" applyFill="1" applyBorder="1" applyAlignment="1" applyProtection="1">
      <alignment horizontal="center"/>
    </xf>
    <xf numFmtId="14" fontId="30" fillId="2" borderId="3" xfId="1" applyNumberFormat="1" applyFont="1" applyFill="1" applyBorder="1" applyAlignment="1" applyProtection="1">
      <alignment horizontal="center" vertical="center"/>
    </xf>
    <xf numFmtId="0" fontId="32" fillId="2" borderId="4" xfId="1" applyFont="1" applyFill="1" applyBorder="1" applyAlignment="1" applyProtection="1">
      <alignment vertical="center" wrapText="1"/>
    </xf>
    <xf numFmtId="0" fontId="32" fillId="2" borderId="4" xfId="1" applyFont="1" applyFill="1" applyBorder="1" applyProtection="1"/>
    <xf numFmtId="0" fontId="30" fillId="2" borderId="2" xfId="1" applyFont="1" applyFill="1" applyBorder="1" applyAlignment="1" applyProtection="1">
      <alignment horizontal="justify" vertical="center" wrapText="1"/>
    </xf>
    <xf numFmtId="0" fontId="32" fillId="2" borderId="4" xfId="1" applyFont="1" applyFill="1" applyBorder="1" applyAlignment="1" applyProtection="1">
      <alignment horizontal="center" vertical="center"/>
    </xf>
    <xf numFmtId="0" fontId="33" fillId="2" borderId="4" xfId="1" applyFont="1" applyFill="1" applyBorder="1" applyAlignment="1" applyProtection="1">
      <alignment horizontal="center"/>
    </xf>
    <xf numFmtId="14" fontId="30" fillId="2" borderId="4" xfId="1" applyNumberFormat="1" applyFont="1" applyFill="1" applyBorder="1" applyAlignment="1" applyProtection="1">
      <alignment horizontal="center" vertical="center"/>
    </xf>
    <xf numFmtId="164" fontId="34" fillId="9" borderId="2" xfId="1" applyNumberFormat="1" applyFont="1" applyFill="1" applyBorder="1" applyAlignment="1" applyProtection="1">
      <alignment horizontal="center" vertical="center" wrapText="1"/>
    </xf>
    <xf numFmtId="9" fontId="34" fillId="9" borderId="1" xfId="1" applyNumberFormat="1" applyFont="1" applyFill="1" applyBorder="1" applyAlignment="1" applyProtection="1">
      <alignment horizontal="center" vertical="center" wrapText="1"/>
    </xf>
    <xf numFmtId="0" fontId="29" fillId="2" borderId="25" xfId="1" applyFont="1" applyFill="1" applyBorder="1" applyAlignment="1" applyProtection="1">
      <alignment horizontal="center" vertical="top"/>
    </xf>
    <xf numFmtId="0" fontId="29" fillId="2" borderId="4" xfId="1" applyFont="1" applyFill="1" applyBorder="1" applyAlignment="1" applyProtection="1">
      <alignment horizontal="center" vertical="top"/>
    </xf>
    <xf numFmtId="0" fontId="32" fillId="9" borderId="4" xfId="1" applyFont="1" applyFill="1" applyBorder="1" applyProtection="1"/>
    <xf numFmtId="0" fontId="30" fillId="2" borderId="26" xfId="1" applyFont="1" applyFill="1" applyBorder="1" applyAlignment="1" applyProtection="1">
      <alignment horizontal="justify" vertical="top" wrapText="1"/>
    </xf>
    <xf numFmtId="0" fontId="32" fillId="2" borderId="27" xfId="1" applyFont="1" applyFill="1" applyBorder="1" applyProtection="1"/>
    <xf numFmtId="0" fontId="32" fillId="2" borderId="27" xfId="1" applyFont="1" applyFill="1" applyBorder="1" applyAlignment="1" applyProtection="1">
      <alignment vertical="center" wrapText="1"/>
    </xf>
    <xf numFmtId="0" fontId="32" fillId="2" borderId="28" xfId="1" applyFont="1" applyFill="1" applyBorder="1" applyAlignment="1" applyProtection="1">
      <alignment vertical="center" wrapText="1"/>
    </xf>
    <xf numFmtId="0" fontId="30" fillId="2" borderId="26" xfId="1" applyFont="1" applyFill="1" applyBorder="1" applyAlignment="1" applyProtection="1">
      <alignment horizontal="justify" vertical="center" wrapText="1"/>
    </xf>
    <xf numFmtId="14" fontId="30" fillId="2" borderId="2" xfId="1" applyNumberFormat="1" applyFont="1" applyFill="1" applyBorder="1" applyAlignment="1" applyProtection="1">
      <alignment horizontal="center" vertical="center"/>
    </xf>
    <xf numFmtId="0" fontId="30" fillId="2" borderId="3" xfId="1" applyFont="1" applyFill="1" applyBorder="1" applyAlignment="1" applyProtection="1">
      <alignment horizontal="justify" vertical="center" wrapText="1"/>
    </xf>
    <xf numFmtId="164" fontId="30" fillId="2" borderId="4" xfId="1" applyNumberFormat="1" applyFont="1" applyFill="1" applyBorder="1" applyAlignment="1" applyProtection="1">
      <alignment horizontal="center" vertical="center" wrapText="1"/>
    </xf>
    <xf numFmtId="9" fontId="30" fillId="2" borderId="4" xfId="2" applyFont="1" applyFill="1" applyBorder="1" applyAlignment="1" applyProtection="1">
      <alignment horizontal="center" vertical="center" wrapText="1"/>
    </xf>
    <xf numFmtId="10" fontId="30" fillId="2" borderId="2" xfId="2" applyNumberFormat="1" applyFont="1" applyFill="1" applyBorder="1" applyAlignment="1" applyProtection="1">
      <alignment horizontal="center" vertical="center" wrapText="1"/>
    </xf>
    <xf numFmtId="10" fontId="31" fillId="2" borderId="1" xfId="1" applyNumberFormat="1" applyFont="1" applyFill="1" applyBorder="1" applyAlignment="1" applyProtection="1">
      <alignment horizontal="center" vertical="center" wrapText="1"/>
    </xf>
    <xf numFmtId="0" fontId="33" fillId="2" borderId="1" xfId="1" applyFont="1" applyFill="1" applyBorder="1" applyAlignment="1" applyProtection="1">
      <alignment horizontal="center"/>
    </xf>
    <xf numFmtId="0" fontId="32" fillId="2" borderId="29" xfId="1" applyFont="1" applyFill="1" applyBorder="1" applyAlignment="1" applyProtection="1">
      <alignment horizontal="center"/>
    </xf>
    <xf numFmtId="0" fontId="35" fillId="2" borderId="2" xfId="1" applyFont="1" applyFill="1" applyBorder="1" applyAlignment="1" applyProtection="1">
      <alignment horizontal="justify" vertical="center" wrapText="1"/>
    </xf>
    <xf numFmtId="14" fontId="35" fillId="2" borderId="2" xfId="1" applyNumberFormat="1" applyFont="1" applyFill="1" applyBorder="1" applyAlignment="1" applyProtection="1">
      <alignment horizontal="center" vertical="center" wrapText="1"/>
    </xf>
    <xf numFmtId="10" fontId="30" fillId="2" borderId="2" xfId="1" applyNumberFormat="1" applyFont="1" applyFill="1" applyBorder="1" applyAlignment="1" applyProtection="1">
      <alignment horizontal="center" vertical="center" wrapText="1"/>
    </xf>
    <xf numFmtId="0" fontId="30" fillId="2" borderId="2" xfId="1" applyFont="1" applyFill="1" applyBorder="1" applyAlignment="1" applyProtection="1">
      <alignment horizontal="center" vertical="center" wrapText="1"/>
    </xf>
    <xf numFmtId="10" fontId="30" fillId="2" borderId="1" xfId="1" applyNumberFormat="1" applyFont="1" applyFill="1" applyBorder="1" applyAlignment="1" applyProtection="1">
      <alignment horizontal="center" vertical="center"/>
    </xf>
    <xf numFmtId="10" fontId="34" fillId="9" borderId="1" xfId="1" applyNumberFormat="1" applyFont="1" applyFill="1" applyBorder="1" applyAlignment="1" applyProtection="1">
      <alignment horizontal="center" vertical="center"/>
    </xf>
    <xf numFmtId="49" fontId="30" fillId="2" borderId="20" xfId="1" applyNumberFormat="1" applyFont="1" applyFill="1" applyBorder="1" applyAlignment="1" applyProtection="1">
      <alignment horizontal="center" vertical="top"/>
    </xf>
    <xf numFmtId="0" fontId="32" fillId="2" borderId="30" xfId="1" applyFont="1" applyFill="1" applyBorder="1" applyAlignment="1" applyProtection="1">
      <alignment horizontal="center"/>
    </xf>
    <xf numFmtId="9" fontId="25" fillId="0" borderId="16" xfId="2" applyNumberFormat="1" applyFont="1" applyBorder="1" applyAlignment="1">
      <alignment horizontal="center" vertical="center" wrapText="1"/>
    </xf>
    <xf numFmtId="0" fontId="36" fillId="6" borderId="2" xfId="1" applyFont="1" applyFill="1" applyBorder="1" applyAlignment="1" applyProtection="1">
      <alignment horizontal="center" vertical="center" wrapText="1"/>
    </xf>
    <xf numFmtId="0" fontId="37" fillId="8" borderId="2" xfId="0" applyFont="1" applyFill="1" applyBorder="1" applyAlignment="1">
      <alignment horizontal="center" vertical="center" wrapText="1"/>
    </xf>
    <xf numFmtId="9" fontId="37" fillId="8" borderId="2" xfId="2" applyFont="1" applyFill="1" applyBorder="1" applyAlignment="1">
      <alignment horizontal="center" vertical="center" wrapText="1"/>
    </xf>
    <xf numFmtId="9" fontId="37" fillId="3" borderId="2" xfId="2" applyFont="1" applyFill="1" applyBorder="1" applyAlignment="1">
      <alignment horizontal="center" vertical="center" wrapText="1"/>
    </xf>
    <xf numFmtId="9" fontId="37" fillId="2" borderId="0" xfId="2" applyFont="1" applyFill="1" applyBorder="1" applyAlignment="1">
      <alignment horizontal="center" vertical="center" wrapText="1"/>
    </xf>
    <xf numFmtId="0" fontId="38" fillId="2" borderId="0" xfId="1" applyFont="1" applyFill="1" applyAlignment="1">
      <alignment horizontal="center" vertical="center"/>
    </xf>
    <xf numFmtId="0" fontId="38" fillId="2" borderId="0" xfId="1" applyFont="1" applyFill="1" applyAlignment="1">
      <alignment vertical="center"/>
    </xf>
    <xf numFmtId="41" fontId="39" fillId="2" borderId="0" xfId="6" applyFont="1" applyFill="1" applyAlignment="1" applyProtection="1">
      <alignment vertical="center"/>
      <protection locked="0"/>
    </xf>
    <xf numFmtId="0" fontId="39" fillId="2" borderId="0" xfId="1" applyFont="1" applyFill="1" applyAlignment="1" applyProtection="1">
      <alignment vertical="center"/>
      <protection locked="0"/>
    </xf>
    <xf numFmtId="0" fontId="21" fillId="2" borderId="0" xfId="3" applyFont="1" applyFill="1" applyAlignment="1">
      <alignment horizontal="center"/>
    </xf>
    <xf numFmtId="0" fontId="26" fillId="0" borderId="19" xfId="0" quotePrefix="1" applyFont="1" applyFill="1" applyBorder="1" applyAlignment="1">
      <alignment horizontal="center" vertical="center" wrapText="1"/>
    </xf>
    <xf numFmtId="0" fontId="26" fillId="0" borderId="22" xfId="0" quotePrefix="1" applyFont="1" applyFill="1" applyBorder="1" applyAlignment="1">
      <alignment horizontal="center" vertical="center" wrapText="1"/>
    </xf>
    <xf numFmtId="0" fontId="26" fillId="0" borderId="25" xfId="0" quotePrefix="1" applyFont="1" applyFill="1" applyBorder="1" applyAlignment="1">
      <alignment horizontal="center" vertical="center" wrapText="1"/>
    </xf>
    <xf numFmtId="9" fontId="25" fillId="0" borderId="34" xfId="2" applyFont="1" applyBorder="1" applyAlignment="1">
      <alignment horizontal="center" vertical="center" wrapText="1"/>
    </xf>
    <xf numFmtId="9" fontId="25" fillId="0" borderId="35" xfId="2" applyFont="1" applyBorder="1" applyAlignment="1">
      <alignment horizontal="center" vertical="center" wrapText="1"/>
    </xf>
    <xf numFmtId="9" fontId="25" fillId="0" borderId="21" xfId="2" applyFont="1" applyBorder="1" applyAlignment="1">
      <alignment horizontal="center" vertical="center" wrapText="1"/>
    </xf>
    <xf numFmtId="9" fontId="25" fillId="0" borderId="24" xfId="2" applyFont="1" applyBorder="1" applyAlignment="1">
      <alignment horizontal="center" vertical="center" wrapText="1"/>
    </xf>
    <xf numFmtId="9" fontId="25" fillId="0" borderId="23" xfId="2" applyFont="1" applyBorder="1" applyAlignment="1">
      <alignment horizontal="center" vertical="center" wrapText="1"/>
    </xf>
    <xf numFmtId="0" fontId="3" fillId="2" borderId="13" xfId="1" applyFont="1" applyFill="1" applyBorder="1" applyAlignment="1" applyProtection="1">
      <alignment horizontal="justify" vertical="center" wrapText="1"/>
    </xf>
    <xf numFmtId="0" fontId="3" fillId="2" borderId="15" xfId="1" applyFont="1" applyFill="1" applyBorder="1" applyAlignment="1" applyProtection="1">
      <alignment horizontal="justify" vertical="center" wrapText="1"/>
    </xf>
    <xf numFmtId="0" fontId="3" fillId="2" borderId="17" xfId="1" applyFont="1" applyFill="1" applyBorder="1" applyAlignment="1" applyProtection="1">
      <alignment horizontal="justify" vertical="center" wrapText="1"/>
    </xf>
    <xf numFmtId="0" fontId="3" fillId="2" borderId="11" xfId="1" applyFont="1" applyFill="1" applyBorder="1" applyAlignment="1" applyProtection="1">
      <alignment horizontal="justify" vertical="center" wrapText="1"/>
    </xf>
    <xf numFmtId="0" fontId="3" fillId="2" borderId="2" xfId="1" applyFont="1" applyFill="1" applyBorder="1" applyAlignment="1" applyProtection="1">
      <alignment horizontal="justify" vertical="center" wrapText="1"/>
    </xf>
    <xf numFmtId="9" fontId="4" fillId="2" borderId="11" xfId="1" applyNumberFormat="1" applyFont="1" applyFill="1" applyBorder="1" applyAlignment="1" applyProtection="1">
      <alignment horizontal="center" vertical="center" wrapText="1"/>
    </xf>
    <xf numFmtId="9" fontId="4" fillId="2" borderId="2" xfId="1" applyNumberFormat="1" applyFont="1" applyFill="1" applyBorder="1" applyAlignment="1" applyProtection="1">
      <alignment horizontal="center" vertical="center" wrapText="1"/>
    </xf>
    <xf numFmtId="0" fontId="3" fillId="2" borderId="12" xfId="1" applyFont="1" applyFill="1" applyBorder="1" applyAlignment="1" applyProtection="1">
      <alignment horizontal="justify" vertical="center" wrapText="1"/>
    </xf>
    <xf numFmtId="9" fontId="4" fillId="2" borderId="12" xfId="1" applyNumberFormat="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14" fontId="3" fillId="2" borderId="2" xfId="1" applyNumberFormat="1" applyFont="1" applyFill="1" applyBorder="1" applyAlignment="1" applyProtection="1">
      <alignment horizontal="center" vertical="center"/>
    </xf>
    <xf numFmtId="14" fontId="3" fillId="2" borderId="12" xfId="1" applyNumberFormat="1" applyFont="1" applyFill="1" applyBorder="1" applyAlignment="1" applyProtection="1">
      <alignment horizontal="center" vertical="center"/>
    </xf>
    <xf numFmtId="0" fontId="3" fillId="2" borderId="1"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14" fontId="3" fillId="2" borderId="1" xfId="1" applyNumberFormat="1" applyFont="1" applyFill="1" applyBorder="1" applyAlignment="1" applyProtection="1">
      <alignment horizontal="center" vertical="center"/>
    </xf>
    <xf numFmtId="14" fontId="3" fillId="2" borderId="3" xfId="1" applyNumberFormat="1" applyFont="1" applyFill="1" applyBorder="1" applyAlignment="1" applyProtection="1">
      <alignment horizontal="center" vertical="center"/>
    </xf>
    <xf numFmtId="14" fontId="3" fillId="2" borderId="4" xfId="1" applyNumberFormat="1" applyFont="1" applyFill="1" applyBorder="1" applyAlignment="1" applyProtection="1">
      <alignment horizontal="center" vertical="center"/>
    </xf>
    <xf numFmtId="0" fontId="3" fillId="2" borderId="4" xfId="1" applyFont="1" applyFill="1" applyBorder="1" applyAlignment="1" applyProtection="1">
      <alignment horizontal="justify" vertical="center" wrapText="1"/>
    </xf>
    <xf numFmtId="9" fontId="4" fillId="2" borderId="4" xfId="1" applyNumberFormat="1" applyFont="1" applyFill="1" applyBorder="1" applyAlignment="1" applyProtection="1">
      <alignment horizontal="center" vertical="center" wrapText="1"/>
    </xf>
    <xf numFmtId="14" fontId="3" fillId="2" borderId="8" xfId="1" applyNumberFormat="1" applyFont="1" applyFill="1" applyBorder="1" applyAlignment="1" applyProtection="1">
      <alignment horizontal="center" vertical="center"/>
    </xf>
    <xf numFmtId="14" fontId="3" fillId="2" borderId="11" xfId="1" applyNumberFormat="1" applyFont="1" applyFill="1" applyBorder="1" applyAlignment="1" applyProtection="1">
      <alignment horizontal="center" vertical="center"/>
    </xf>
    <xf numFmtId="0" fontId="28" fillId="2" borderId="0" xfId="0" applyFont="1" applyFill="1" applyBorder="1" applyAlignment="1" applyProtection="1">
      <alignment horizontal="center" vertical="center" wrapText="1"/>
      <protection locked="0"/>
    </xf>
    <xf numFmtId="0" fontId="26" fillId="0" borderId="19"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6" fillId="0" borderId="4" xfId="0" applyFont="1" applyFill="1" applyBorder="1" applyAlignment="1">
      <alignment horizontal="justify" vertical="center" wrapText="1"/>
    </xf>
    <xf numFmtId="165" fontId="4" fillId="2" borderId="4" xfId="1" applyNumberFormat="1" applyFont="1" applyFill="1" applyBorder="1" applyAlignment="1" applyProtection="1">
      <alignment horizontal="center" vertical="center" wrapText="1"/>
    </xf>
    <xf numFmtId="165" fontId="4" fillId="2" borderId="2" xfId="1" applyNumberFormat="1" applyFont="1" applyFill="1" applyBorder="1" applyAlignment="1" applyProtection="1">
      <alignment horizontal="center" vertical="center" wrapText="1"/>
    </xf>
    <xf numFmtId="0" fontId="23" fillId="8" borderId="38" xfId="0" applyFont="1" applyFill="1" applyBorder="1" applyAlignment="1" applyProtection="1">
      <alignment horizontal="center" vertical="center"/>
      <protection locked="0"/>
    </xf>
    <xf numFmtId="0" fontId="23" fillId="8" borderId="39" xfId="0" applyFont="1" applyFill="1" applyBorder="1" applyAlignment="1" applyProtection="1">
      <alignment horizontal="center" vertical="center"/>
      <protection locked="0"/>
    </xf>
    <xf numFmtId="0" fontId="23" fillId="8" borderId="40" xfId="0" applyFont="1" applyFill="1" applyBorder="1" applyAlignment="1" applyProtection="1">
      <alignment horizontal="center" vertical="center"/>
      <protection locked="0"/>
    </xf>
    <xf numFmtId="9" fontId="25" fillId="0" borderId="37" xfId="2" applyFont="1" applyBorder="1" applyAlignment="1">
      <alignment horizontal="center" vertical="center" wrapText="1"/>
    </xf>
    <xf numFmtId="0" fontId="3" fillId="2" borderId="25" xfId="1" applyFont="1" applyFill="1" applyBorder="1" applyAlignment="1" applyProtection="1">
      <alignment horizontal="justify" vertical="center" wrapText="1"/>
    </xf>
    <xf numFmtId="9" fontId="4" fillId="2" borderId="1" xfId="1" applyNumberFormat="1" applyFont="1" applyFill="1" applyBorder="1" applyAlignment="1" applyProtection="1">
      <alignment horizontal="center" vertical="center" wrapText="1"/>
    </xf>
    <xf numFmtId="9" fontId="4" fillId="2" borderId="36" xfId="1" applyNumberFormat="1" applyFont="1" applyFill="1" applyBorder="1" applyAlignment="1" applyProtection="1">
      <alignment horizontal="center" vertical="center" wrapText="1"/>
    </xf>
    <xf numFmtId="0" fontId="3" fillId="2" borderId="36" xfId="1" applyFont="1" applyFill="1" applyBorder="1" applyAlignment="1" applyProtection="1">
      <alignment horizontal="center" vertical="center" wrapText="1"/>
    </xf>
    <xf numFmtId="14" fontId="3" fillId="2" borderId="36" xfId="1" applyNumberFormat="1" applyFont="1" applyFill="1" applyBorder="1" applyAlignment="1" applyProtection="1">
      <alignment horizontal="center" vertical="center"/>
    </xf>
    <xf numFmtId="0" fontId="7" fillId="4" borderId="5" xfId="1" applyFont="1" applyFill="1" applyBorder="1" applyAlignment="1">
      <alignment horizontal="center" vertical="top" wrapText="1"/>
    </xf>
    <xf numFmtId="0" fontId="7" fillId="4" borderId="6" xfId="1" applyFont="1" applyFill="1" applyBorder="1" applyAlignment="1">
      <alignment horizontal="center" vertical="top"/>
    </xf>
    <xf numFmtId="0" fontId="7" fillId="4" borderId="7" xfId="1" applyFont="1" applyFill="1" applyBorder="1" applyAlignment="1">
      <alignment horizontal="center" vertical="top"/>
    </xf>
    <xf numFmtId="0" fontId="5" fillId="2" borderId="1"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165" fontId="4" fillId="2" borderId="11" xfId="1" applyNumberFormat="1" applyFont="1" applyFill="1" applyBorder="1" applyAlignment="1" applyProtection="1">
      <alignment horizontal="center" vertical="center" wrapText="1"/>
    </xf>
    <xf numFmtId="10" fontId="4" fillId="2" borderId="11" xfId="1" applyNumberFormat="1" applyFont="1" applyFill="1" applyBorder="1" applyAlignment="1" applyProtection="1">
      <alignment horizontal="center" vertical="center" wrapText="1"/>
    </xf>
    <xf numFmtId="10" fontId="4" fillId="2" borderId="2" xfId="1" applyNumberFormat="1" applyFont="1" applyFill="1" applyBorder="1" applyAlignment="1" applyProtection="1">
      <alignment horizontal="center" vertical="center" wrapText="1"/>
    </xf>
    <xf numFmtId="49" fontId="3" fillId="2" borderId="11" xfId="1" applyNumberFormat="1" applyFont="1" applyFill="1" applyBorder="1" applyAlignment="1" applyProtection="1">
      <alignment horizontal="center" vertical="center"/>
    </xf>
    <xf numFmtId="49" fontId="3" fillId="2" borderId="2" xfId="1" applyNumberFormat="1" applyFont="1" applyFill="1" applyBorder="1" applyAlignment="1" applyProtection="1">
      <alignment horizontal="center" vertical="center"/>
    </xf>
    <xf numFmtId="49" fontId="3" fillId="2" borderId="12" xfId="1" applyNumberFormat="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2"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2" fillId="2" borderId="13" xfId="1" applyFont="1" applyFill="1" applyBorder="1" applyAlignment="1" applyProtection="1">
      <alignment horizontal="center" vertical="center"/>
    </xf>
    <xf numFmtId="0" fontId="2" fillId="2" borderId="15" xfId="1" applyFont="1" applyFill="1" applyBorder="1" applyAlignment="1" applyProtection="1">
      <alignment horizontal="center" vertical="center"/>
    </xf>
    <xf numFmtId="0" fontId="2" fillId="2" borderId="17" xfId="1" applyFont="1" applyFill="1" applyBorder="1" applyAlignment="1" applyProtection="1">
      <alignment horizontal="center" vertical="center"/>
    </xf>
    <xf numFmtId="10" fontId="10" fillId="3" borderId="2" xfId="1" applyNumberFormat="1" applyFont="1" applyFill="1" applyBorder="1" applyAlignment="1" applyProtection="1">
      <alignment horizontal="center" vertical="top"/>
      <protection locked="0"/>
    </xf>
    <xf numFmtId="10" fontId="10" fillId="3" borderId="12" xfId="1" applyNumberFormat="1" applyFont="1" applyFill="1" applyBorder="1" applyAlignment="1" applyProtection="1">
      <alignment horizontal="center" vertical="top"/>
      <protection locked="0"/>
    </xf>
    <xf numFmtId="0" fontId="11" fillId="3" borderId="2" xfId="1" applyFont="1" applyFill="1" applyBorder="1" applyAlignment="1" applyProtection="1">
      <alignment horizontal="justify" vertical="top" wrapText="1"/>
      <protection locked="0"/>
    </xf>
    <xf numFmtId="0" fontId="11" fillId="3" borderId="12" xfId="1" applyFont="1" applyFill="1" applyBorder="1" applyAlignment="1" applyProtection="1">
      <alignment horizontal="justify" vertical="top" wrapText="1"/>
      <protection locked="0"/>
    </xf>
    <xf numFmtId="0" fontId="11" fillId="3" borderId="16" xfId="1" applyFont="1" applyFill="1" applyBorder="1" applyAlignment="1" applyProtection="1">
      <alignment horizontal="justify" vertical="top" wrapText="1"/>
      <protection locked="0"/>
    </xf>
    <xf numFmtId="0" fontId="11" fillId="3" borderId="18" xfId="1" applyFont="1" applyFill="1" applyBorder="1" applyAlignment="1" applyProtection="1">
      <alignment horizontal="justify" vertical="top" wrapText="1"/>
      <protection locked="0"/>
    </xf>
    <xf numFmtId="0" fontId="7" fillId="4" borderId="5" xfId="1" applyFont="1" applyFill="1" applyBorder="1" applyAlignment="1" applyProtection="1">
      <alignment horizontal="center" vertical="center" wrapText="1"/>
    </xf>
    <xf numFmtId="0" fontId="7" fillId="4" borderId="6" xfId="1" applyFont="1" applyFill="1" applyBorder="1" applyAlignment="1" applyProtection="1">
      <alignment horizontal="center" vertical="center"/>
    </xf>
    <xf numFmtId="0" fontId="7" fillId="4" borderId="7" xfId="1" applyFont="1" applyFill="1" applyBorder="1" applyAlignment="1" applyProtection="1">
      <alignment horizontal="center" vertical="center"/>
    </xf>
    <xf numFmtId="0" fontId="2" fillId="2" borderId="1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13" xfId="1" applyFont="1" applyFill="1" applyBorder="1" applyAlignment="1" applyProtection="1">
      <alignment horizontal="center" vertical="center" wrapText="1"/>
    </xf>
    <xf numFmtId="0" fontId="2" fillId="2" borderId="15" xfId="1" applyFont="1" applyFill="1" applyBorder="1" applyAlignment="1" applyProtection="1">
      <alignment horizontal="center" vertical="center" wrapText="1"/>
    </xf>
    <xf numFmtId="0" fontId="2" fillId="2" borderId="17" xfId="1" applyFont="1" applyFill="1" applyBorder="1" applyAlignment="1" applyProtection="1">
      <alignment horizontal="center" vertical="center" wrapText="1"/>
    </xf>
    <xf numFmtId="0" fontId="1" fillId="3" borderId="16" xfId="1" applyFill="1" applyBorder="1" applyAlignment="1" applyProtection="1">
      <alignment horizontal="center" vertical="top"/>
      <protection locked="0"/>
    </xf>
    <xf numFmtId="10" fontId="10" fillId="3" borderId="11" xfId="1" applyNumberFormat="1" applyFont="1" applyFill="1" applyBorder="1" applyAlignment="1" applyProtection="1">
      <alignment horizontal="center" vertical="top"/>
      <protection locked="0"/>
    </xf>
    <xf numFmtId="0" fontId="11" fillId="3" borderId="11" xfId="1" applyFont="1" applyFill="1" applyBorder="1" applyAlignment="1" applyProtection="1">
      <alignment horizontal="justify" vertical="top" wrapText="1"/>
      <protection locked="0"/>
    </xf>
    <xf numFmtId="0" fontId="1" fillId="3" borderId="14" xfId="1" applyFill="1" applyBorder="1" applyAlignment="1" applyProtection="1">
      <alignment horizontal="center" vertical="top"/>
      <protection locked="0"/>
    </xf>
    <xf numFmtId="0" fontId="11" fillId="3" borderId="8" xfId="1" applyFont="1" applyFill="1" applyBorder="1" applyAlignment="1" applyProtection="1">
      <alignment horizontal="justify" vertical="top" wrapText="1"/>
      <protection locked="0"/>
    </xf>
    <xf numFmtId="0" fontId="11" fillId="3" borderId="3" xfId="1" applyFont="1" applyFill="1" applyBorder="1" applyAlignment="1" applyProtection="1">
      <alignment horizontal="justify" vertical="top" wrapText="1"/>
      <protection locked="0"/>
    </xf>
    <xf numFmtId="0" fontId="11" fillId="3" borderId="4" xfId="1" applyFont="1" applyFill="1" applyBorder="1" applyAlignment="1" applyProtection="1">
      <alignment horizontal="justify" vertical="top" wrapText="1"/>
      <protection locked="0"/>
    </xf>
    <xf numFmtId="0" fontId="23" fillId="8" borderId="5" xfId="0" applyFont="1" applyFill="1" applyBorder="1" applyAlignment="1" applyProtection="1">
      <alignment horizontal="center" vertical="center"/>
      <protection locked="0"/>
    </xf>
    <xf numFmtId="0" fontId="23" fillId="8" borderId="6" xfId="0" applyFont="1" applyFill="1" applyBorder="1" applyAlignment="1" applyProtection="1">
      <alignment horizontal="center" vertical="center"/>
      <protection locked="0"/>
    </xf>
    <xf numFmtId="0" fontId="23" fillId="8" borderId="7" xfId="0" applyFont="1" applyFill="1" applyBorder="1" applyAlignment="1" applyProtection="1">
      <alignment horizontal="center" vertical="center"/>
      <protection locked="0"/>
    </xf>
    <xf numFmtId="0" fontId="9" fillId="5" borderId="5" xfId="1" applyFont="1" applyFill="1" applyBorder="1" applyAlignment="1">
      <alignment horizontal="center" vertical="top" wrapText="1"/>
    </xf>
    <xf numFmtId="0" fontId="9" fillId="5" borderId="6" xfId="1" applyFont="1" applyFill="1" applyBorder="1" applyAlignment="1">
      <alignment horizontal="center" vertical="top" wrapText="1"/>
    </xf>
    <xf numFmtId="0" fontId="9" fillId="5" borderId="7" xfId="1" applyFont="1" applyFill="1" applyBorder="1" applyAlignment="1">
      <alignment horizontal="center" vertical="top" wrapText="1"/>
    </xf>
    <xf numFmtId="0" fontId="1" fillId="3" borderId="18" xfId="1" applyFill="1" applyBorder="1" applyAlignment="1" applyProtection="1">
      <alignment horizontal="center" vertical="top"/>
      <protection locked="0"/>
    </xf>
    <xf numFmtId="0" fontId="15" fillId="6" borderId="2" xfId="0" applyFont="1" applyFill="1" applyBorder="1" applyAlignment="1" applyProtection="1">
      <alignment horizontal="center" vertical="center" wrapText="1"/>
    </xf>
    <xf numFmtId="9" fontId="14" fillId="0" borderId="1"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wrapText="1"/>
      <protection locked="0"/>
    </xf>
    <xf numFmtId="9" fontId="14" fillId="0" borderId="4" xfId="0" applyNumberFormat="1" applyFont="1" applyFill="1" applyBorder="1" applyAlignment="1" applyProtection="1">
      <alignment horizontal="center" vertical="center" wrapText="1"/>
      <protection locked="0"/>
    </xf>
  </cellXfs>
  <cellStyles count="7">
    <cellStyle name="Millares [0]" xfId="6" builtinId="6"/>
    <cellStyle name="Normal" xfId="0" builtinId="0"/>
    <cellStyle name="Normal 2" xfId="1" xr:uid="{00000000-0005-0000-0000-000001000000}"/>
    <cellStyle name="Normal 7" xfId="3" xr:uid="{33F30883-0131-4B2E-97AE-D60FEB628253}"/>
    <cellStyle name="Porcentaje" xfId="5" builtinId="5"/>
    <cellStyle name="Porcentaje 2" xfId="2" xr:uid="{00000000-0005-0000-0000-000002000000}"/>
    <cellStyle name="Porcentaje 4" xfId="4" xr:uid="{4B91C382-5023-45B6-A91A-73A3BCA500A3}"/>
  </cellStyles>
  <dxfs count="1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4</xdr:row>
      <xdr:rowOff>333375</xdr:rowOff>
    </xdr:from>
    <xdr:to>
      <xdr:col>3</xdr:col>
      <xdr:colOff>2543175</xdr:colOff>
      <xdr:row>4</xdr:row>
      <xdr:rowOff>1209675</xdr:rowOff>
    </xdr:to>
    <xdr:pic>
      <xdr:nvPicPr>
        <xdr:cNvPr id="2" name="Imagen 1">
          <a:extLst>
            <a:ext uri="{FF2B5EF4-FFF2-40B4-BE49-F238E27FC236}">
              <a16:creationId xmlns:a16="http://schemas.microsoft.com/office/drawing/2014/main" id="{0DB07749-FE7C-431B-909D-E3C49768D920}"/>
            </a:ext>
          </a:extLst>
        </xdr:cNvPr>
        <xdr:cNvPicPr>
          <a:picLocks noChangeAspect="1"/>
        </xdr:cNvPicPr>
      </xdr:nvPicPr>
      <xdr:blipFill rotWithShape="1">
        <a:blip xmlns:r="http://schemas.openxmlformats.org/officeDocument/2006/relationships" r:embed="rId1"/>
        <a:srcRect l="14273" t="37874" r="70413" b="52959"/>
        <a:stretch/>
      </xdr:blipFill>
      <xdr:spPr>
        <a:xfrm>
          <a:off x="2419350" y="1323975"/>
          <a:ext cx="2362200" cy="876300"/>
        </a:xfrm>
        <a:prstGeom prst="rect">
          <a:avLst/>
        </a:prstGeom>
      </xdr:spPr>
    </xdr:pic>
    <xdr:clientData/>
  </xdr:twoCellAnchor>
  <xdr:oneCellAnchor>
    <xdr:from>
      <xdr:col>3</xdr:col>
      <xdr:colOff>476251</xdr:colOff>
      <xdr:row>5</xdr:row>
      <xdr:rowOff>552450</xdr:rowOff>
    </xdr:from>
    <xdr:ext cx="1990724" cy="382221"/>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47953C43-9ECB-48DB-AD41-70AC73FD1708}"/>
                </a:ext>
              </a:extLst>
            </xdr:cNvPr>
            <xdr:cNvSpPr txBox="1"/>
          </xdr:nvSpPr>
          <xdr:spPr>
            <a:xfrm>
              <a:off x="2714626" y="3000375"/>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𝐸𝑃</m:t>
                      </m:r>
                    </m:e>
                    <m:sub>
                      <m:r>
                        <a:rPr lang="es-CO" sz="1500" b="0" i="1">
                          <a:solidFill>
                            <a:sysClr val="windowText" lastClr="000000"/>
                          </a:solidFill>
                          <a:latin typeface="Cambria Math" panose="02040503050406030204" pitchFamily="18" charset="0"/>
                        </a:rPr>
                        <m:t>𝑡</m:t>
                      </m:r>
                    </m:sub>
                  </m:sSub>
                  <m:r>
                    <a:rPr lang="es-CO" sz="1500" b="0" i="1">
                      <a:solidFill>
                        <a:sysClr val="windowText" lastClr="000000"/>
                      </a:solidFill>
                      <a:latin typeface="Cambria Math" panose="02040503050406030204" pitchFamily="18" charset="0"/>
                    </a:rPr>
                    <m:t>=</m:t>
                  </m:r>
                  <m:r>
                    <a:rPr lang="en-US" sz="1500" b="0" i="1">
                      <a:solidFill>
                        <a:sysClr val="windowText" lastClr="000000"/>
                      </a:solidFill>
                      <a:latin typeface="Cambria Math" panose="02040503050406030204" pitchFamily="18" charset="0"/>
                    </a:rPr>
                    <m:t>1−</m:t>
                  </m:r>
                  <m:f>
                    <m:fPr>
                      <m:ctrlPr>
                        <a:rPr lang="es-CO" sz="1500" b="0" i="1">
                          <a:solidFill>
                            <a:sysClr val="windowText" lastClr="000000"/>
                          </a:solidFill>
                          <a:latin typeface="Cambria Math" panose="02040503050406030204" pitchFamily="18" charset="0"/>
                        </a:rPr>
                      </m:ctrlPr>
                    </m:fPr>
                    <m:num>
                      <m:r>
                        <a:rPr lang="es-CO" sz="1500" b="0" i="1">
                          <a:solidFill>
                            <a:sysClr val="windowText" lastClr="000000"/>
                          </a:solidFill>
                          <a:latin typeface="Cambria Math" panose="02040503050406030204" pitchFamily="18" charset="0"/>
                        </a:rPr>
                        <m:t>(</m:t>
                      </m:r>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𝐼𝑃</m:t>
                          </m:r>
                        </m:e>
                        <m:sub>
                          <m:r>
                            <a:rPr lang="es-CO" sz="1500" b="0" i="1">
                              <a:solidFill>
                                <a:sysClr val="windowText" lastClr="000000"/>
                              </a:solidFill>
                              <a:latin typeface="Cambria Math" panose="02040503050406030204" pitchFamily="18" charset="0"/>
                            </a:rPr>
                            <m:t>𝑡</m:t>
                          </m:r>
                          <m:r>
                            <a:rPr lang="es-CO" sz="1500" b="0" i="1">
                              <a:solidFill>
                                <a:sysClr val="windowText" lastClr="000000"/>
                              </a:solidFill>
                              <a:latin typeface="Cambria Math" panose="02040503050406030204" pitchFamily="18" charset="0"/>
                            </a:rPr>
                            <m:t>−</m:t>
                          </m:r>
                        </m:sub>
                      </m:sSub>
                      <m:r>
                        <a:rPr lang="es-CO" sz="1500" b="0" i="1">
                          <a:solidFill>
                            <a:sysClr val="windowText" lastClr="000000"/>
                          </a:solidFill>
                          <a:latin typeface="Cambria Math" panose="02040503050406030204" pitchFamily="18" charset="0"/>
                          <a:ea typeface="Cambria Math" panose="02040503050406030204" pitchFamily="18" charset="0"/>
                        </a:rPr>
                        <m:t>𝜑</m:t>
                      </m:r>
                      <m:sSub>
                        <m:sSubPr>
                          <m:ctrlPr>
                            <a:rPr lang="es-CO" sz="1500" b="0" i="1">
                              <a:solidFill>
                                <a:sysClr val="windowText" lastClr="000000"/>
                              </a:solidFill>
                              <a:effectLst/>
                              <a:latin typeface="Cambria Math" panose="02040503050406030204" pitchFamily="18" charset="0"/>
                              <a:ea typeface="+mn-ea"/>
                              <a:cs typeface="+mn-cs"/>
                            </a:rPr>
                          </m:ctrlPr>
                        </m:sSubPr>
                        <m:e>
                          <m:r>
                            <a:rPr lang="es-CO" sz="1500" b="0" i="1">
                              <a:solidFill>
                                <a:sysClr val="windowText" lastClr="000000"/>
                              </a:solidFill>
                              <a:effectLst/>
                              <a:latin typeface="Cambria Math" panose="02040503050406030204" pitchFamily="18" charset="0"/>
                              <a:ea typeface="+mn-ea"/>
                              <a:cs typeface="+mn-cs"/>
                            </a:rPr>
                            <m:t>𝐼𝑃</m:t>
                          </m:r>
                        </m:e>
                        <m:sub>
                          <m:r>
                            <a:rPr lang="es-CO" sz="1500" b="0" i="1">
                              <a:solidFill>
                                <a:sysClr val="windowText" lastClr="000000"/>
                              </a:solidFill>
                              <a:effectLst/>
                              <a:latin typeface="Cambria Math" panose="02040503050406030204" pitchFamily="18" charset="0"/>
                              <a:ea typeface="+mn-ea"/>
                              <a:cs typeface="+mn-cs"/>
                            </a:rPr>
                            <m:t>𝑡</m:t>
                          </m:r>
                          <m:r>
                            <a:rPr lang="es-CO" sz="1500" b="0" i="1">
                              <a:solidFill>
                                <a:sysClr val="windowText" lastClr="000000"/>
                              </a:solidFill>
                              <a:effectLst/>
                              <a:latin typeface="Cambria Math" panose="02040503050406030204" pitchFamily="18" charset="0"/>
                              <a:ea typeface="+mn-ea"/>
                              <a:cs typeface="+mn-cs"/>
                            </a:rPr>
                            <m:t>)</m:t>
                          </m:r>
                        </m:sub>
                      </m:sSub>
                    </m:num>
                    <m:den>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𝐼𝑅</m:t>
                          </m:r>
                        </m:e>
                        <m:sub>
                          <m:r>
                            <a:rPr lang="es-CO" sz="1500" b="0" i="1">
                              <a:solidFill>
                                <a:sysClr val="windowText" lastClr="000000"/>
                              </a:solidFill>
                              <a:latin typeface="Cambria Math" panose="02040503050406030204" pitchFamily="18" charset="0"/>
                            </a:rPr>
                            <m:t>𝑡</m:t>
                          </m:r>
                        </m:sub>
                      </m:sSub>
                    </m:den>
                  </m:f>
                </m:oMath>
              </a14:m>
              <a:r>
                <a:rPr lang="es-CO" sz="1500">
                  <a:solidFill>
                    <a:sysClr val="windowText" lastClr="000000"/>
                  </a:solidFill>
                </a:rPr>
                <a:t>*100 </a:t>
              </a:r>
            </a:p>
          </xdr:txBody>
        </xdr:sp>
      </mc:Choice>
      <mc:Fallback xmlns="">
        <xdr:sp macro="" textlink="">
          <xdr:nvSpPr>
            <xdr:cNvPr id="3" name="CuadroTexto 2">
              <a:extLst>
                <a:ext uri="{FF2B5EF4-FFF2-40B4-BE49-F238E27FC236}">
                  <a16:creationId xmlns:a16="http://schemas.microsoft.com/office/drawing/2014/main" id="{47953C43-9ECB-48DB-AD41-70AC73FD1708}"/>
                </a:ext>
              </a:extLst>
            </xdr:cNvPr>
            <xdr:cNvSpPr txBox="1"/>
          </xdr:nvSpPr>
          <xdr:spPr>
            <a:xfrm>
              <a:off x="2714626" y="3000375"/>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500" b="0" i="0">
                  <a:solidFill>
                    <a:sysClr val="windowText" lastClr="000000"/>
                  </a:solidFill>
                  <a:latin typeface="Cambria Math" panose="02040503050406030204" pitchFamily="18" charset="0"/>
                </a:rPr>
                <a:t>〖𝐸𝑃〗_𝑡=</a:t>
              </a:r>
              <a:r>
                <a:rPr lang="en-US" sz="1500" b="0" i="0">
                  <a:solidFill>
                    <a:sysClr val="windowText" lastClr="000000"/>
                  </a:solidFill>
                  <a:latin typeface="Cambria Math" panose="02040503050406030204" pitchFamily="18" charset="0"/>
                </a:rPr>
                <a:t>1−</a:t>
              </a:r>
              <a:r>
                <a:rPr lang="es-CO" sz="1500" b="0" i="0">
                  <a:solidFill>
                    <a:sysClr val="windowText" lastClr="000000"/>
                  </a:solidFill>
                  <a:latin typeface="Cambria Math" panose="02040503050406030204" pitchFamily="18" charset="0"/>
                </a:rPr>
                <a:t>((〖𝐼𝑃〗_(𝑡−)</a:t>
              </a:r>
              <a:r>
                <a:rPr lang="es-CO" sz="1500" b="0" i="0">
                  <a:solidFill>
                    <a:sysClr val="windowText" lastClr="000000"/>
                  </a:solidFill>
                  <a:latin typeface="Cambria Math" panose="02040503050406030204" pitchFamily="18" charset="0"/>
                  <a:ea typeface="Cambria Math" panose="02040503050406030204" pitchFamily="18" charset="0"/>
                </a:rPr>
                <a:t> 𝜑</a:t>
              </a:r>
              <a:r>
                <a:rPr lang="es-CO" sz="1500" b="0" i="0">
                  <a:solidFill>
                    <a:sysClr val="windowText" lastClr="000000"/>
                  </a:solidFill>
                  <a:effectLst/>
                  <a:latin typeface="Cambria Math" panose="02040503050406030204" pitchFamily="18" charset="0"/>
                  <a:ea typeface="+mn-ea"/>
                  <a:cs typeface="+mn-cs"/>
                </a:rPr>
                <a:t>〖𝐼𝑃〗_(𝑡)))/〖</a:t>
              </a:r>
              <a:r>
                <a:rPr lang="es-CO" sz="1500" b="0" i="0">
                  <a:solidFill>
                    <a:sysClr val="windowText" lastClr="000000"/>
                  </a:solidFill>
                  <a:latin typeface="Cambria Math" panose="02040503050406030204" pitchFamily="18" charset="0"/>
                </a:rPr>
                <a:t>𝐼𝑅〗_𝑡 </a:t>
              </a:r>
              <a:r>
                <a:rPr lang="es-CO" sz="1500">
                  <a:solidFill>
                    <a:sysClr val="windowText" lastClr="000000"/>
                  </a:solidFill>
                </a:rPr>
                <a:t>*100 </a:t>
              </a:r>
            </a:p>
          </xdr:txBody>
        </xdr:sp>
      </mc:Fallback>
    </mc:AlternateContent>
    <xdr:clientData/>
  </xdr:oneCellAnchor>
  <xdr:twoCellAnchor editAs="oneCell">
    <xdr:from>
      <xdr:col>3</xdr:col>
      <xdr:colOff>247650</xdr:colOff>
      <xdr:row>8</xdr:row>
      <xdr:rowOff>123825</xdr:rowOff>
    </xdr:from>
    <xdr:to>
      <xdr:col>3</xdr:col>
      <xdr:colOff>2390776</xdr:colOff>
      <xdr:row>8</xdr:row>
      <xdr:rowOff>733425</xdr:rowOff>
    </xdr:to>
    <xdr:pic>
      <xdr:nvPicPr>
        <xdr:cNvPr id="4" name="Imagen 3">
          <a:extLst>
            <a:ext uri="{FF2B5EF4-FFF2-40B4-BE49-F238E27FC236}">
              <a16:creationId xmlns:a16="http://schemas.microsoft.com/office/drawing/2014/main" id="{24B210AC-11BD-4854-BF41-A1A7C4FC7B74}"/>
            </a:ext>
          </a:extLst>
        </xdr:cNvPr>
        <xdr:cNvPicPr>
          <a:picLocks noChangeAspect="1"/>
        </xdr:cNvPicPr>
      </xdr:nvPicPr>
      <xdr:blipFill rotWithShape="1">
        <a:blip xmlns:r="http://schemas.openxmlformats.org/officeDocument/2006/relationships" r:embed="rId2"/>
        <a:srcRect l="30889" t="43987" r="57391" b="50086"/>
        <a:stretch/>
      </xdr:blipFill>
      <xdr:spPr>
        <a:xfrm>
          <a:off x="2486025" y="8401050"/>
          <a:ext cx="2143126" cy="609600"/>
        </a:xfrm>
        <a:prstGeom prst="rect">
          <a:avLst/>
        </a:prstGeom>
      </xdr:spPr>
    </xdr:pic>
    <xdr:clientData/>
  </xdr:twoCellAnchor>
  <xdr:twoCellAnchor editAs="oneCell">
    <xdr:from>
      <xdr:col>3</xdr:col>
      <xdr:colOff>86304</xdr:colOff>
      <xdr:row>6</xdr:row>
      <xdr:rowOff>676275</xdr:rowOff>
    </xdr:from>
    <xdr:to>
      <xdr:col>3</xdr:col>
      <xdr:colOff>2838450</xdr:colOff>
      <xdr:row>6</xdr:row>
      <xdr:rowOff>1638300</xdr:rowOff>
    </xdr:to>
    <xdr:pic>
      <xdr:nvPicPr>
        <xdr:cNvPr id="5" name="Imagen 4">
          <a:extLst>
            <a:ext uri="{FF2B5EF4-FFF2-40B4-BE49-F238E27FC236}">
              <a16:creationId xmlns:a16="http://schemas.microsoft.com/office/drawing/2014/main" id="{A9114D8D-B3AC-4DC6-BD5A-E2B41040DFF7}"/>
            </a:ext>
          </a:extLst>
        </xdr:cNvPr>
        <xdr:cNvPicPr>
          <a:picLocks noChangeAspect="1"/>
        </xdr:cNvPicPr>
      </xdr:nvPicPr>
      <xdr:blipFill rotWithShape="1">
        <a:blip xmlns:r="http://schemas.openxmlformats.org/officeDocument/2006/relationships" r:embed="rId3"/>
        <a:srcRect l="5990" t="37411" r="71976" b="51939"/>
        <a:stretch/>
      </xdr:blipFill>
      <xdr:spPr>
        <a:xfrm>
          <a:off x="2324679" y="4743450"/>
          <a:ext cx="2752146" cy="962025"/>
        </a:xfrm>
        <a:prstGeom prst="rect">
          <a:avLst/>
        </a:prstGeom>
      </xdr:spPr>
    </xdr:pic>
    <xdr:clientData/>
  </xdr:twoCellAnchor>
  <xdr:twoCellAnchor editAs="oneCell">
    <xdr:from>
      <xdr:col>3</xdr:col>
      <xdr:colOff>19050</xdr:colOff>
      <xdr:row>7</xdr:row>
      <xdr:rowOff>304800</xdr:rowOff>
    </xdr:from>
    <xdr:to>
      <xdr:col>3</xdr:col>
      <xdr:colOff>2838450</xdr:colOff>
      <xdr:row>7</xdr:row>
      <xdr:rowOff>1095375</xdr:rowOff>
    </xdr:to>
    <xdr:pic>
      <xdr:nvPicPr>
        <xdr:cNvPr id="6" name="Imagen 5">
          <a:extLst>
            <a:ext uri="{FF2B5EF4-FFF2-40B4-BE49-F238E27FC236}">
              <a16:creationId xmlns:a16="http://schemas.microsoft.com/office/drawing/2014/main" id="{F9CFCCE1-C85D-4D50-ABF6-1027CBEBE8B3}"/>
            </a:ext>
          </a:extLst>
        </xdr:cNvPr>
        <xdr:cNvPicPr>
          <a:picLocks noChangeAspect="1"/>
        </xdr:cNvPicPr>
      </xdr:nvPicPr>
      <xdr:blipFill rotWithShape="1">
        <a:blip xmlns:r="http://schemas.openxmlformats.org/officeDocument/2006/relationships" r:embed="rId4"/>
        <a:srcRect l="6251" t="43431" r="78331" b="48882"/>
        <a:stretch/>
      </xdr:blipFill>
      <xdr:spPr>
        <a:xfrm>
          <a:off x="2257425" y="6962775"/>
          <a:ext cx="2819400" cy="790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8660-1587-43DD-B3BB-9D4CE4C25354}">
  <sheetPr>
    <pageSetUpPr fitToPage="1"/>
  </sheetPr>
  <dimension ref="A1:N51"/>
  <sheetViews>
    <sheetView topLeftCell="B1" zoomScaleNormal="100" workbookViewId="0">
      <selection activeCell="B1" sqref="B1:L1"/>
    </sheetView>
  </sheetViews>
  <sheetFormatPr baseColWidth="10" defaultColWidth="0" defaultRowHeight="14.25" customHeight="1" zeroHeight="1" x14ac:dyDescent="0.2"/>
  <cols>
    <col min="1" max="1" width="0.21875" style="134" customWidth="1"/>
    <col min="2" max="2" width="16.88671875" style="135" customWidth="1"/>
    <col min="3" max="3" width="9" style="136" bestFit="1" customWidth="1"/>
    <col min="4" max="4" width="33.21875" style="136" customWidth="1"/>
    <col min="5" max="5" width="31.88671875" style="135" customWidth="1"/>
    <col min="6" max="6" width="10.5546875" style="135" customWidth="1"/>
    <col min="7" max="7" width="11.6640625" style="136" customWidth="1"/>
    <col min="8" max="8" width="15.109375" style="135" customWidth="1"/>
    <col min="9" max="9" width="14.5546875" style="135" customWidth="1"/>
    <col min="10" max="10" width="8.5546875" style="135" customWidth="1"/>
    <col min="11" max="11" width="70.21875" style="135" customWidth="1"/>
    <col min="12" max="12" width="11.109375" style="137" customWidth="1"/>
    <col min="13" max="13" width="2.77734375" style="137" customWidth="1"/>
    <col min="14" max="14" width="3.21875" style="134" hidden="1" customWidth="1"/>
    <col min="15" max="16384" width="8.88671875" style="134" hidden="1"/>
  </cols>
  <sheetData>
    <row r="1" spans="2:14" ht="23.25" x14ac:dyDescent="0.35">
      <c r="B1" s="325" t="s">
        <v>324</v>
      </c>
      <c r="C1" s="325"/>
      <c r="D1" s="325"/>
      <c r="E1" s="325"/>
      <c r="F1" s="325"/>
      <c r="G1" s="325"/>
      <c r="H1" s="325"/>
      <c r="I1" s="325"/>
      <c r="J1" s="325"/>
      <c r="K1" s="325"/>
      <c r="L1" s="325"/>
      <c r="M1" s="133"/>
    </row>
    <row r="2" spans="2:14" x14ac:dyDescent="0.2"/>
    <row r="3" spans="2:14" ht="15" thickBot="1" x14ac:dyDescent="0.25"/>
    <row r="4" spans="2:14" s="141" customFormat="1" ht="25.5" x14ac:dyDescent="0.2">
      <c r="B4" s="138" t="s">
        <v>121</v>
      </c>
      <c r="C4" s="139" t="s">
        <v>122</v>
      </c>
      <c r="D4" s="139" t="s">
        <v>123</v>
      </c>
      <c r="E4" s="139" t="s">
        <v>124</v>
      </c>
      <c r="F4" s="139" t="s">
        <v>125</v>
      </c>
      <c r="G4" s="139" t="s">
        <v>126</v>
      </c>
      <c r="H4" s="139" t="s">
        <v>127</v>
      </c>
      <c r="I4" s="139" t="s">
        <v>128</v>
      </c>
      <c r="J4" s="139" t="s">
        <v>129</v>
      </c>
      <c r="K4" s="139" t="s">
        <v>130</v>
      </c>
      <c r="L4" s="140" t="s">
        <v>131</v>
      </c>
      <c r="M4" s="153"/>
    </row>
    <row r="5" spans="2:14" s="145" customFormat="1" ht="242.25" x14ac:dyDescent="0.2">
      <c r="B5" s="142" t="s">
        <v>132</v>
      </c>
      <c r="C5" s="143" t="s">
        <v>133</v>
      </c>
      <c r="D5" s="143"/>
      <c r="E5" s="144" t="s">
        <v>134</v>
      </c>
      <c r="F5" s="143" t="s">
        <v>135</v>
      </c>
      <c r="G5" s="233" t="s">
        <v>136</v>
      </c>
      <c r="H5" s="144" t="s">
        <v>137</v>
      </c>
      <c r="I5" s="144" t="s">
        <v>138</v>
      </c>
      <c r="J5" s="92">
        <v>0</v>
      </c>
      <c r="K5" s="144" t="s">
        <v>308</v>
      </c>
      <c r="L5" s="234" t="s">
        <v>136</v>
      </c>
      <c r="M5" s="154"/>
      <c r="N5" s="159" t="s">
        <v>163</v>
      </c>
    </row>
    <row r="6" spans="2:14" s="145" customFormat="1" ht="127.5" x14ac:dyDescent="0.2">
      <c r="B6" s="142" t="s">
        <v>139</v>
      </c>
      <c r="C6" s="143" t="s">
        <v>133</v>
      </c>
      <c r="D6" s="143"/>
      <c r="E6" s="144" t="s">
        <v>140</v>
      </c>
      <c r="F6" s="143" t="s">
        <v>135</v>
      </c>
      <c r="G6" s="143" t="s">
        <v>141</v>
      </c>
      <c r="H6" s="144" t="s">
        <v>142</v>
      </c>
      <c r="I6" s="144" t="s">
        <v>143</v>
      </c>
      <c r="J6" s="147">
        <v>0</v>
      </c>
      <c r="K6" s="144" t="s">
        <v>309</v>
      </c>
      <c r="L6" s="234" t="s">
        <v>136</v>
      </c>
      <c r="M6" s="155"/>
      <c r="N6" s="159" t="s">
        <v>164</v>
      </c>
    </row>
    <row r="7" spans="2:14" s="145" customFormat="1" ht="204" x14ac:dyDescent="0.2">
      <c r="B7" s="142" t="s">
        <v>144</v>
      </c>
      <c r="C7" s="143" t="s">
        <v>145</v>
      </c>
      <c r="D7" s="143"/>
      <c r="E7" s="144" t="s">
        <v>168</v>
      </c>
      <c r="F7" s="143" t="s">
        <v>146</v>
      </c>
      <c r="G7" s="143" t="s">
        <v>147</v>
      </c>
      <c r="H7" s="144" t="s">
        <v>148</v>
      </c>
      <c r="I7" s="144" t="s">
        <v>149</v>
      </c>
      <c r="J7" s="147">
        <v>0.08</v>
      </c>
      <c r="K7" s="144" t="s">
        <v>314</v>
      </c>
      <c r="L7" s="235">
        <v>0.92</v>
      </c>
      <c r="M7" s="156"/>
      <c r="N7" s="159" t="s">
        <v>165</v>
      </c>
    </row>
    <row r="8" spans="2:14" s="145" customFormat="1" ht="114.75" x14ac:dyDescent="0.2">
      <c r="B8" s="142" t="s">
        <v>150</v>
      </c>
      <c r="C8" s="143" t="s">
        <v>145</v>
      </c>
      <c r="D8" s="143"/>
      <c r="E8" s="144" t="s">
        <v>151</v>
      </c>
      <c r="F8" s="143" t="s">
        <v>146</v>
      </c>
      <c r="G8" s="143" t="s">
        <v>152</v>
      </c>
      <c r="H8" s="144" t="s">
        <v>153</v>
      </c>
      <c r="I8" s="144" t="s">
        <v>154</v>
      </c>
      <c r="J8" s="147">
        <v>0.85</v>
      </c>
      <c r="K8" s="144" t="s">
        <v>310</v>
      </c>
      <c r="L8" s="235">
        <v>0.85</v>
      </c>
      <c r="M8" s="156"/>
      <c r="N8" s="159" t="s">
        <v>166</v>
      </c>
    </row>
    <row r="9" spans="2:14" s="145" customFormat="1" ht="65.25" customHeight="1" thickBot="1" x14ac:dyDescent="0.25">
      <c r="B9" s="148" t="s">
        <v>155</v>
      </c>
      <c r="C9" s="236" t="s">
        <v>145</v>
      </c>
      <c r="D9" s="236"/>
      <c r="E9" s="237" t="s">
        <v>156</v>
      </c>
      <c r="F9" s="236" t="s">
        <v>157</v>
      </c>
      <c r="G9" s="236" t="s">
        <v>136</v>
      </c>
      <c r="H9" s="237" t="s">
        <v>158</v>
      </c>
      <c r="I9" s="237" t="s">
        <v>159</v>
      </c>
      <c r="J9" s="238" t="s">
        <v>136</v>
      </c>
      <c r="K9" s="237" t="s">
        <v>295</v>
      </c>
      <c r="L9" s="239" t="s">
        <v>136</v>
      </c>
      <c r="M9" s="157"/>
      <c r="N9" s="159" t="s">
        <v>167</v>
      </c>
    </row>
    <row r="10" spans="2:14" s="145" customFormat="1" ht="13.5" thickBot="1" x14ac:dyDescent="0.25">
      <c r="B10" s="146"/>
      <c r="C10" s="149"/>
      <c r="D10" s="149"/>
      <c r="E10" s="150"/>
      <c r="F10" s="146"/>
      <c r="G10" s="149"/>
      <c r="H10" s="150"/>
      <c r="I10" s="146"/>
      <c r="J10" s="146"/>
      <c r="K10" s="160" t="s">
        <v>160</v>
      </c>
      <c r="L10" s="252">
        <f>AVERAGE(L7:L8)</f>
        <v>0.88500000000000001</v>
      </c>
      <c r="M10" s="158"/>
    </row>
    <row r="11" spans="2:14" ht="14.25" customHeight="1" x14ac:dyDescent="0.2">
      <c r="H11" s="152"/>
      <c r="K11" s="152"/>
    </row>
    <row r="12" spans="2:14" hidden="1" x14ac:dyDescent="0.2"/>
    <row r="13" spans="2:14" hidden="1" x14ac:dyDescent="0.2"/>
    <row r="14" spans="2:14" hidden="1" x14ac:dyDescent="0.2"/>
    <row r="15" spans="2:14" hidden="1" x14ac:dyDescent="0.2"/>
    <row r="16" spans="2:14"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sheetData>
  <mergeCells count="1">
    <mergeCell ref="B1:L1"/>
  </mergeCells>
  <printOptions horizontalCentered="1" verticalCentered="1"/>
  <pageMargins left="0.19685039370078741" right="0.19685039370078741" top="0.59055118110236227" bottom="0.19685039370078741" header="0.31496062992125984" footer="0.31496062992125984"/>
  <pageSetup paperSize="14"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E2F7-8257-410C-876D-FB2939844B31}">
  <sheetPr>
    <pageSetUpPr fitToPage="1"/>
  </sheetPr>
  <dimension ref="A1:AA37"/>
  <sheetViews>
    <sheetView tabSelected="1" zoomScaleNormal="100" zoomScaleSheetLayoutView="40" workbookViewId="0">
      <pane xSplit="3" ySplit="4" topLeftCell="F5" activePane="bottomRight" state="frozen"/>
      <selection pane="topRight" activeCell="D1" sqref="D1"/>
      <selection pane="bottomLeft" activeCell="A5" sqref="A5"/>
      <selection pane="bottomRight" activeCell="A2" sqref="A2"/>
    </sheetView>
  </sheetViews>
  <sheetFormatPr baseColWidth="10" defaultColWidth="0" defaultRowHeight="15" zeroHeight="1" x14ac:dyDescent="0.2"/>
  <cols>
    <col min="1" max="1" width="12.6640625" style="196" customWidth="1"/>
    <col min="2" max="2" width="12.77734375" style="196" customWidth="1"/>
    <col min="3" max="3" width="16.33203125" style="196" customWidth="1"/>
    <col min="4" max="4" width="26" style="196" customWidth="1"/>
    <col min="5" max="5" width="9.21875" style="196" customWidth="1"/>
    <col min="6" max="6" width="10.33203125" style="196" customWidth="1"/>
    <col min="7" max="7" width="16.33203125" style="198" customWidth="1"/>
    <col min="8" max="8" width="9.44140625" style="196" customWidth="1"/>
    <col min="9" max="9" width="9.88671875" style="196" customWidth="1"/>
    <col min="10" max="10" width="7.5546875" style="196" customWidth="1"/>
    <col min="11" max="11" width="8.33203125" style="196" customWidth="1"/>
    <col min="12" max="12" width="10.33203125" style="217" customWidth="1"/>
    <col min="13" max="13" width="74.6640625" style="182" customWidth="1"/>
    <col min="14" max="14" width="7.6640625" style="183" customWidth="1"/>
    <col min="15" max="15" width="7.88671875" style="183" bestFit="1" customWidth="1"/>
    <col min="16" max="16" width="0.77734375" style="183" customWidth="1"/>
    <col min="17" max="17" width="4.21875" style="198" hidden="1" customWidth="1"/>
    <col min="18" max="20" width="0" style="196" hidden="1" customWidth="1"/>
    <col min="21" max="23" width="0" style="248" hidden="1" customWidth="1"/>
    <col min="24" max="27" width="0" style="196" hidden="1" customWidth="1"/>
    <col min="28" max="16384" width="8.77734375" style="196" hidden="1"/>
  </cols>
  <sheetData>
    <row r="1" spans="1:24" s="194" customFormat="1" ht="20.25" x14ac:dyDescent="0.2">
      <c r="A1" s="358" t="s">
        <v>325</v>
      </c>
      <c r="B1" s="358"/>
      <c r="C1" s="358"/>
      <c r="D1" s="358"/>
      <c r="E1" s="358"/>
      <c r="F1" s="358"/>
      <c r="G1" s="358"/>
      <c r="H1" s="358"/>
      <c r="I1" s="358"/>
      <c r="J1" s="358"/>
      <c r="K1" s="358"/>
      <c r="L1" s="358"/>
      <c r="M1" s="358"/>
      <c r="N1" s="358"/>
      <c r="O1" s="358"/>
      <c r="P1" s="245"/>
      <c r="Q1" s="195"/>
      <c r="U1" s="247"/>
      <c r="V1" s="247"/>
      <c r="W1" s="247"/>
    </row>
    <row r="2" spans="1:24" ht="10.5" customHeight="1" thickBot="1" x14ac:dyDescent="0.25"/>
    <row r="3" spans="1:24" s="228" customFormat="1" x14ac:dyDescent="0.2">
      <c r="A3" s="196"/>
      <c r="B3" s="196"/>
      <c r="C3" s="196"/>
      <c r="D3" s="196"/>
      <c r="E3" s="196"/>
      <c r="F3" s="196"/>
      <c r="G3" s="198"/>
      <c r="H3" s="196"/>
      <c r="I3" s="196"/>
      <c r="J3" s="196"/>
      <c r="K3" s="196"/>
      <c r="L3" s="365" t="s">
        <v>169</v>
      </c>
      <c r="M3" s="366"/>
      <c r="N3" s="367"/>
      <c r="O3" s="161"/>
      <c r="P3" s="194"/>
      <c r="Q3" s="226"/>
      <c r="R3" s="227"/>
      <c r="S3" s="227"/>
      <c r="T3" s="227"/>
      <c r="U3" s="249"/>
      <c r="V3" s="249"/>
      <c r="W3" s="249"/>
    </row>
    <row r="4" spans="1:24" s="324" customFormat="1" ht="52.5" x14ac:dyDescent="0.2">
      <c r="A4" s="316" t="s">
        <v>84</v>
      </c>
      <c r="B4" s="316" t="s">
        <v>85</v>
      </c>
      <c r="C4" s="316" t="s">
        <v>86</v>
      </c>
      <c r="D4" s="316" t="s">
        <v>87</v>
      </c>
      <c r="E4" s="316" t="s">
        <v>88</v>
      </c>
      <c r="F4" s="316" t="s">
        <v>89</v>
      </c>
      <c r="G4" s="316" t="s">
        <v>90</v>
      </c>
      <c r="H4" s="316" t="s">
        <v>183</v>
      </c>
      <c r="I4" s="316" t="s">
        <v>95</v>
      </c>
      <c r="J4" s="316" t="s">
        <v>96</v>
      </c>
      <c r="K4" s="316" t="s">
        <v>97</v>
      </c>
      <c r="L4" s="317" t="s">
        <v>90</v>
      </c>
      <c r="M4" s="317" t="s">
        <v>130</v>
      </c>
      <c r="N4" s="318" t="s">
        <v>170</v>
      </c>
      <c r="O4" s="319" t="s">
        <v>315</v>
      </c>
      <c r="P4" s="320"/>
      <c r="Q4" s="321"/>
      <c r="R4" s="322"/>
      <c r="S4" s="322"/>
      <c r="T4" s="322"/>
      <c r="U4" s="323"/>
      <c r="V4" s="323"/>
      <c r="W4" s="323"/>
    </row>
    <row r="5" spans="1:24" s="228" customFormat="1" ht="195" customHeight="1" x14ac:dyDescent="0.2">
      <c r="A5" s="369" t="s">
        <v>216</v>
      </c>
      <c r="B5" s="354" t="s">
        <v>226</v>
      </c>
      <c r="C5" s="354" t="s">
        <v>227</v>
      </c>
      <c r="D5" s="244" t="s">
        <v>245</v>
      </c>
      <c r="E5" s="213">
        <v>43524</v>
      </c>
      <c r="F5" s="259">
        <v>0.2</v>
      </c>
      <c r="G5" s="243" t="s">
        <v>299</v>
      </c>
      <c r="H5" s="363">
        <v>0.4</v>
      </c>
      <c r="I5" s="363" t="s">
        <v>8</v>
      </c>
      <c r="J5" s="353">
        <v>43466</v>
      </c>
      <c r="K5" s="353">
        <v>43830</v>
      </c>
      <c r="L5" s="246" t="s">
        <v>136</v>
      </c>
      <c r="M5" s="170" t="s">
        <v>312</v>
      </c>
      <c r="N5" s="333">
        <v>1</v>
      </c>
      <c r="O5" s="368">
        <v>1</v>
      </c>
      <c r="P5" s="257"/>
      <c r="Q5" s="229" t="s">
        <v>184</v>
      </c>
      <c r="U5" s="249"/>
      <c r="V5" s="249"/>
      <c r="W5" s="249"/>
    </row>
    <row r="6" spans="1:24" s="228" customFormat="1" ht="159.75" customHeight="1" x14ac:dyDescent="0.2">
      <c r="A6" s="335"/>
      <c r="B6" s="338"/>
      <c r="C6" s="338"/>
      <c r="D6" s="241" t="s">
        <v>246</v>
      </c>
      <c r="E6" s="253">
        <v>43830</v>
      </c>
      <c r="F6" s="254">
        <v>0.3</v>
      </c>
      <c r="G6" s="255" t="s">
        <v>277</v>
      </c>
      <c r="H6" s="364"/>
      <c r="I6" s="364"/>
      <c r="J6" s="346"/>
      <c r="K6" s="346"/>
      <c r="L6" s="359" t="s">
        <v>136</v>
      </c>
      <c r="M6" s="361" t="s">
        <v>318</v>
      </c>
      <c r="N6" s="333"/>
      <c r="O6" s="368"/>
      <c r="P6" s="257"/>
      <c r="Q6" s="229" t="s">
        <v>185</v>
      </c>
      <c r="S6" s="230"/>
      <c r="U6" s="249"/>
      <c r="V6" s="250"/>
      <c r="W6" s="249"/>
    </row>
    <row r="7" spans="1:24" s="228" customFormat="1" ht="135" customHeight="1" x14ac:dyDescent="0.2">
      <c r="A7" s="335"/>
      <c r="B7" s="338"/>
      <c r="C7" s="338"/>
      <c r="D7" s="241" t="s">
        <v>247</v>
      </c>
      <c r="E7" s="253">
        <v>43830</v>
      </c>
      <c r="F7" s="254">
        <v>0.3</v>
      </c>
      <c r="G7" s="255" t="s">
        <v>278</v>
      </c>
      <c r="H7" s="364"/>
      <c r="I7" s="364"/>
      <c r="J7" s="346"/>
      <c r="K7" s="346"/>
      <c r="L7" s="360"/>
      <c r="M7" s="362"/>
      <c r="N7" s="332"/>
      <c r="O7" s="330"/>
      <c r="P7" s="257"/>
      <c r="Q7" s="229" t="s">
        <v>186</v>
      </c>
      <c r="R7" s="231"/>
      <c r="S7" s="230"/>
      <c r="U7" s="230"/>
      <c r="V7" s="251"/>
      <c r="W7" s="249"/>
    </row>
    <row r="8" spans="1:24" s="228" customFormat="1" ht="36" x14ac:dyDescent="0.2">
      <c r="A8" s="335"/>
      <c r="B8" s="338"/>
      <c r="C8" s="338"/>
      <c r="D8" s="241" t="s">
        <v>248</v>
      </c>
      <c r="E8" s="1">
        <v>43830</v>
      </c>
      <c r="F8" s="2">
        <v>0.2</v>
      </c>
      <c r="G8" s="215" t="s">
        <v>298</v>
      </c>
      <c r="H8" s="364"/>
      <c r="I8" s="364"/>
      <c r="J8" s="346"/>
      <c r="K8" s="346"/>
      <c r="L8" s="172" t="s">
        <v>136</v>
      </c>
      <c r="M8" s="170" t="s">
        <v>195</v>
      </c>
      <c r="N8" s="173"/>
      <c r="O8" s="173"/>
      <c r="P8" s="257"/>
      <c r="Q8" s="229" t="s">
        <v>187</v>
      </c>
      <c r="U8" s="230"/>
      <c r="V8" s="249"/>
      <c r="W8" s="249"/>
    </row>
    <row r="9" spans="1:24" s="228" customFormat="1" ht="330.75" customHeight="1" x14ac:dyDescent="0.2">
      <c r="A9" s="335"/>
      <c r="B9" s="338" t="s">
        <v>228</v>
      </c>
      <c r="C9" s="338" t="s">
        <v>229</v>
      </c>
      <c r="D9" s="241" t="s">
        <v>249</v>
      </c>
      <c r="E9" s="1">
        <v>43830</v>
      </c>
      <c r="F9" s="2">
        <v>0.5</v>
      </c>
      <c r="G9" s="201" t="s">
        <v>220</v>
      </c>
      <c r="H9" s="370">
        <v>0.125</v>
      </c>
      <c r="I9" s="348" t="s">
        <v>8</v>
      </c>
      <c r="J9" s="351">
        <v>43466</v>
      </c>
      <c r="K9" s="351">
        <v>43830</v>
      </c>
      <c r="L9" s="172" t="s">
        <v>136</v>
      </c>
      <c r="M9" s="174" t="s">
        <v>319</v>
      </c>
      <c r="N9" s="315">
        <v>1</v>
      </c>
      <c r="O9" s="315">
        <v>1</v>
      </c>
      <c r="P9" s="258"/>
      <c r="Q9" s="229" t="s">
        <v>188</v>
      </c>
      <c r="S9" s="230"/>
      <c r="U9" s="249"/>
      <c r="V9" s="249"/>
      <c r="W9" s="249"/>
      <c r="X9" s="231"/>
    </row>
    <row r="10" spans="1:24" s="228" customFormat="1" ht="36.75" thickBot="1" x14ac:dyDescent="0.25">
      <c r="A10" s="336"/>
      <c r="B10" s="341"/>
      <c r="C10" s="341"/>
      <c r="D10" s="242" t="s">
        <v>250</v>
      </c>
      <c r="E10" s="9">
        <v>43830</v>
      </c>
      <c r="F10" s="10">
        <v>0.5</v>
      </c>
      <c r="G10" s="216" t="s">
        <v>297</v>
      </c>
      <c r="H10" s="371"/>
      <c r="I10" s="372"/>
      <c r="J10" s="373"/>
      <c r="K10" s="373"/>
      <c r="L10" s="218" t="s">
        <v>136</v>
      </c>
      <c r="M10" s="214" t="s">
        <v>195</v>
      </c>
      <c r="N10" s="179"/>
      <c r="O10" s="179"/>
      <c r="P10" s="257"/>
      <c r="Q10" s="229" t="s">
        <v>189</v>
      </c>
      <c r="R10" s="232"/>
      <c r="U10" s="249"/>
      <c r="V10" s="249"/>
      <c r="W10" s="249"/>
    </row>
    <row r="11" spans="1:24" s="228" customFormat="1" ht="259.5" customHeight="1" x14ac:dyDescent="0.2">
      <c r="A11" s="334" t="s">
        <v>217</v>
      </c>
      <c r="B11" s="337" t="s">
        <v>230</v>
      </c>
      <c r="C11" s="337" t="s">
        <v>231</v>
      </c>
      <c r="D11" s="240" t="s">
        <v>251</v>
      </c>
      <c r="E11" s="7">
        <v>43555</v>
      </c>
      <c r="F11" s="8">
        <v>0.3</v>
      </c>
      <c r="G11" s="206" t="s">
        <v>221</v>
      </c>
      <c r="H11" s="339">
        <v>0.3</v>
      </c>
      <c r="I11" s="345" t="s">
        <v>8</v>
      </c>
      <c r="J11" s="356">
        <v>43466</v>
      </c>
      <c r="K11" s="356">
        <v>43646</v>
      </c>
      <c r="L11" s="223" t="s">
        <v>136</v>
      </c>
      <c r="M11" s="167" t="s">
        <v>320</v>
      </c>
      <c r="N11" s="168">
        <v>1</v>
      </c>
      <c r="O11" s="168">
        <v>1</v>
      </c>
      <c r="P11" s="257"/>
      <c r="Q11" s="229" t="s">
        <v>190</v>
      </c>
      <c r="U11" s="249"/>
      <c r="V11" s="249"/>
      <c r="W11" s="249"/>
    </row>
    <row r="12" spans="1:24" s="228" customFormat="1" ht="48" x14ac:dyDescent="0.2">
      <c r="A12" s="335"/>
      <c r="B12" s="338"/>
      <c r="C12" s="338"/>
      <c r="D12" s="241" t="s">
        <v>252</v>
      </c>
      <c r="E12" s="1">
        <v>43646</v>
      </c>
      <c r="F12" s="2">
        <v>0.1</v>
      </c>
      <c r="G12" s="215" t="s">
        <v>279</v>
      </c>
      <c r="H12" s="340"/>
      <c r="I12" s="343"/>
      <c r="J12" s="352"/>
      <c r="K12" s="352"/>
      <c r="L12" s="176" t="s">
        <v>136</v>
      </c>
      <c r="M12" s="174" t="s">
        <v>294</v>
      </c>
      <c r="N12" s="173"/>
      <c r="O12" s="173"/>
      <c r="P12" s="257"/>
      <c r="Q12" s="229" t="s">
        <v>191</v>
      </c>
      <c r="U12" s="249"/>
      <c r="V12" s="249"/>
      <c r="W12" s="249"/>
    </row>
    <row r="13" spans="1:24" s="228" customFormat="1" ht="24" x14ac:dyDescent="0.2">
      <c r="A13" s="335"/>
      <c r="B13" s="338"/>
      <c r="C13" s="338"/>
      <c r="D13" s="241" t="s">
        <v>253</v>
      </c>
      <c r="E13" s="1">
        <v>43646</v>
      </c>
      <c r="F13" s="2">
        <v>0.4</v>
      </c>
      <c r="G13" s="215" t="s">
        <v>280</v>
      </c>
      <c r="H13" s="340"/>
      <c r="I13" s="343"/>
      <c r="J13" s="352"/>
      <c r="K13" s="352"/>
      <c r="L13" s="172" t="s">
        <v>136</v>
      </c>
      <c r="M13" s="174" t="s">
        <v>294</v>
      </c>
      <c r="N13" s="173"/>
      <c r="O13" s="173"/>
      <c r="P13" s="257"/>
      <c r="Q13" s="229" t="s">
        <v>192</v>
      </c>
      <c r="U13" s="249"/>
      <c r="V13" s="249"/>
      <c r="W13" s="249"/>
    </row>
    <row r="14" spans="1:24" s="228" customFormat="1" ht="36" x14ac:dyDescent="0.2">
      <c r="A14" s="335"/>
      <c r="B14" s="338"/>
      <c r="C14" s="338"/>
      <c r="D14" s="241" t="s">
        <v>254</v>
      </c>
      <c r="E14" s="1">
        <v>43646</v>
      </c>
      <c r="F14" s="2">
        <v>0.2</v>
      </c>
      <c r="G14" s="215" t="s">
        <v>281</v>
      </c>
      <c r="H14" s="340"/>
      <c r="I14" s="343"/>
      <c r="J14" s="353"/>
      <c r="K14" s="353"/>
      <c r="L14" s="199" t="s">
        <v>136</v>
      </c>
      <c r="M14" s="174" t="s">
        <v>294</v>
      </c>
      <c r="N14" s="200"/>
      <c r="O14" s="200"/>
      <c r="P14" s="257"/>
      <c r="Q14" s="229" t="s">
        <v>193</v>
      </c>
      <c r="U14" s="249"/>
      <c r="V14" s="249"/>
      <c r="W14" s="249"/>
    </row>
    <row r="15" spans="1:24" s="228" customFormat="1" ht="168.75" customHeight="1" x14ac:dyDescent="0.2">
      <c r="A15" s="335"/>
      <c r="B15" s="338" t="s">
        <v>232</v>
      </c>
      <c r="C15" s="204" t="s">
        <v>233</v>
      </c>
      <c r="D15" s="241" t="s">
        <v>255</v>
      </c>
      <c r="E15" s="1">
        <v>43555</v>
      </c>
      <c r="F15" s="2">
        <v>1</v>
      </c>
      <c r="G15" s="201" t="s">
        <v>223</v>
      </c>
      <c r="H15" s="205">
        <v>1</v>
      </c>
      <c r="I15" s="201" t="s">
        <v>8</v>
      </c>
      <c r="J15" s="203">
        <v>43466</v>
      </c>
      <c r="K15" s="203">
        <v>43555</v>
      </c>
      <c r="L15" s="199" t="s">
        <v>136</v>
      </c>
      <c r="M15" s="207" t="s">
        <v>313</v>
      </c>
      <c r="N15" s="200">
        <v>1</v>
      </c>
      <c r="O15" s="200">
        <v>1</v>
      </c>
      <c r="P15" s="257"/>
      <c r="Q15" s="229" t="s">
        <v>194</v>
      </c>
      <c r="U15" s="249"/>
      <c r="V15" s="249"/>
      <c r="W15" s="249"/>
    </row>
    <row r="16" spans="1:24" s="228" customFormat="1" ht="48" x14ac:dyDescent="0.2">
      <c r="A16" s="335"/>
      <c r="B16" s="338"/>
      <c r="C16" s="338" t="s">
        <v>234</v>
      </c>
      <c r="D16" s="241" t="s">
        <v>256</v>
      </c>
      <c r="E16" s="1" t="s">
        <v>35</v>
      </c>
      <c r="F16" s="2">
        <v>0.5</v>
      </c>
      <c r="G16" s="201" t="s">
        <v>222</v>
      </c>
      <c r="H16" s="340"/>
      <c r="I16" s="343" t="s">
        <v>8</v>
      </c>
      <c r="J16" s="346">
        <v>43466</v>
      </c>
      <c r="K16" s="346">
        <v>43738</v>
      </c>
      <c r="L16" s="199" t="s">
        <v>136</v>
      </c>
      <c r="M16" s="207" t="s">
        <v>293</v>
      </c>
      <c r="N16" s="200"/>
      <c r="O16" s="200"/>
      <c r="P16" s="257"/>
      <c r="Q16" s="229" t="s">
        <v>196</v>
      </c>
      <c r="U16" s="249"/>
      <c r="V16" s="249"/>
      <c r="W16" s="249"/>
    </row>
    <row r="17" spans="1:23" s="228" customFormat="1" ht="48.75" thickBot="1" x14ac:dyDescent="0.25">
      <c r="A17" s="336"/>
      <c r="B17" s="341"/>
      <c r="C17" s="341"/>
      <c r="D17" s="242" t="s">
        <v>257</v>
      </c>
      <c r="E17" s="9">
        <v>43708</v>
      </c>
      <c r="F17" s="10">
        <v>0.5</v>
      </c>
      <c r="G17" s="216" t="s">
        <v>282</v>
      </c>
      <c r="H17" s="342"/>
      <c r="I17" s="344"/>
      <c r="J17" s="347"/>
      <c r="K17" s="347"/>
      <c r="L17" s="177" t="s">
        <v>136</v>
      </c>
      <c r="M17" s="178" t="s">
        <v>293</v>
      </c>
      <c r="N17" s="179"/>
      <c r="O17" s="179"/>
      <c r="P17" s="257"/>
      <c r="Q17" s="229" t="s">
        <v>197</v>
      </c>
      <c r="U17" s="249"/>
      <c r="V17" s="249"/>
      <c r="W17" s="249"/>
    </row>
    <row r="18" spans="1:23" s="228" customFormat="1" ht="48" x14ac:dyDescent="0.2">
      <c r="A18" s="354" t="s">
        <v>218</v>
      </c>
      <c r="B18" s="354" t="s">
        <v>235</v>
      </c>
      <c r="C18" s="354" t="s">
        <v>236</v>
      </c>
      <c r="D18" s="244" t="s">
        <v>258</v>
      </c>
      <c r="E18" s="213">
        <v>43646</v>
      </c>
      <c r="F18" s="219">
        <v>0.33329999999999999</v>
      </c>
      <c r="G18" s="208" t="s">
        <v>224</v>
      </c>
      <c r="H18" s="355"/>
      <c r="I18" s="350" t="s">
        <v>8</v>
      </c>
      <c r="J18" s="353">
        <v>43466</v>
      </c>
      <c r="K18" s="353">
        <v>43830</v>
      </c>
      <c r="L18" s="220" t="s">
        <v>136</v>
      </c>
      <c r="M18" s="221" t="s">
        <v>294</v>
      </c>
      <c r="N18" s="222"/>
      <c r="O18" s="222"/>
      <c r="P18" s="257"/>
      <c r="Q18" s="229" t="s">
        <v>198</v>
      </c>
      <c r="U18" s="249"/>
      <c r="V18" s="249"/>
      <c r="W18" s="249"/>
    </row>
    <row r="19" spans="1:23" s="228" customFormat="1" ht="52.5" customHeight="1" x14ac:dyDescent="0.2">
      <c r="A19" s="338"/>
      <c r="B19" s="338"/>
      <c r="C19" s="338"/>
      <c r="D19" s="241" t="s">
        <v>259</v>
      </c>
      <c r="E19" s="1">
        <v>43738</v>
      </c>
      <c r="F19" s="3">
        <v>0.33329999999999999</v>
      </c>
      <c r="G19" s="215" t="s">
        <v>283</v>
      </c>
      <c r="H19" s="340"/>
      <c r="I19" s="343"/>
      <c r="J19" s="346"/>
      <c r="K19" s="346"/>
      <c r="L19" s="199" t="s">
        <v>136</v>
      </c>
      <c r="M19" s="207" t="s">
        <v>293</v>
      </c>
      <c r="N19" s="197"/>
      <c r="O19" s="197"/>
      <c r="P19" s="257"/>
      <c r="Q19" s="229" t="s">
        <v>199</v>
      </c>
      <c r="U19" s="249"/>
      <c r="V19" s="249"/>
      <c r="W19" s="249"/>
    </row>
    <row r="20" spans="1:23" s="228" customFormat="1" ht="52.5" customHeight="1" x14ac:dyDescent="0.2">
      <c r="A20" s="338"/>
      <c r="B20" s="338"/>
      <c r="C20" s="338"/>
      <c r="D20" s="241" t="s">
        <v>260</v>
      </c>
      <c r="E20" s="1">
        <v>43830</v>
      </c>
      <c r="F20" s="3">
        <v>0.33339999999999997</v>
      </c>
      <c r="G20" s="215" t="s">
        <v>284</v>
      </c>
      <c r="H20" s="340"/>
      <c r="I20" s="343"/>
      <c r="J20" s="346"/>
      <c r="K20" s="346"/>
      <c r="L20" s="199" t="s">
        <v>136</v>
      </c>
      <c r="M20" s="207" t="s">
        <v>195</v>
      </c>
      <c r="N20" s="197"/>
      <c r="O20" s="197"/>
      <c r="P20" s="257"/>
      <c r="Q20" s="229" t="s">
        <v>200</v>
      </c>
      <c r="U20" s="249"/>
      <c r="V20" s="249"/>
      <c r="W20" s="249"/>
    </row>
    <row r="21" spans="1:23" s="228" customFormat="1" ht="24" customHeight="1" x14ac:dyDescent="0.2">
      <c r="A21" s="338"/>
      <c r="B21" s="338"/>
      <c r="C21" s="338" t="s">
        <v>238</v>
      </c>
      <c r="D21" s="241" t="s">
        <v>261</v>
      </c>
      <c r="E21" s="1">
        <v>43646</v>
      </c>
      <c r="F21" s="3">
        <v>0.6</v>
      </c>
      <c r="G21" s="201" t="s">
        <v>225</v>
      </c>
      <c r="H21" s="340"/>
      <c r="I21" s="348" t="s">
        <v>8</v>
      </c>
      <c r="J21" s="351"/>
      <c r="K21" s="351"/>
      <c r="L21" s="199" t="s">
        <v>136</v>
      </c>
      <c r="M21" s="207" t="s">
        <v>294</v>
      </c>
      <c r="N21" s="197"/>
      <c r="O21" s="197"/>
      <c r="P21" s="257"/>
      <c r="Q21" s="229" t="s">
        <v>201</v>
      </c>
      <c r="U21" s="249"/>
      <c r="V21" s="249"/>
      <c r="W21" s="249"/>
    </row>
    <row r="22" spans="1:23" s="228" customFormat="1" ht="72" x14ac:dyDescent="0.2">
      <c r="A22" s="338"/>
      <c r="B22" s="338"/>
      <c r="C22" s="338"/>
      <c r="D22" s="241" t="s">
        <v>262</v>
      </c>
      <c r="E22" s="1">
        <v>43738</v>
      </c>
      <c r="F22" s="3">
        <v>0.2</v>
      </c>
      <c r="G22" s="215" t="s">
        <v>285</v>
      </c>
      <c r="H22" s="340"/>
      <c r="I22" s="349"/>
      <c r="J22" s="352"/>
      <c r="K22" s="352"/>
      <c r="L22" s="199" t="s">
        <v>136</v>
      </c>
      <c r="M22" s="207" t="s">
        <v>293</v>
      </c>
      <c r="N22" s="197"/>
      <c r="O22" s="197"/>
      <c r="P22" s="257"/>
      <c r="Q22" s="229" t="s">
        <v>202</v>
      </c>
      <c r="U22" s="249"/>
      <c r="V22" s="249"/>
      <c r="W22" s="249"/>
    </row>
    <row r="23" spans="1:23" s="228" customFormat="1" ht="36" x14ac:dyDescent="0.2">
      <c r="A23" s="338"/>
      <c r="B23" s="338"/>
      <c r="C23" s="338"/>
      <c r="D23" s="241" t="s">
        <v>263</v>
      </c>
      <c r="E23" s="1">
        <v>43830</v>
      </c>
      <c r="F23" s="3">
        <v>0.2</v>
      </c>
      <c r="G23" s="215" t="s">
        <v>286</v>
      </c>
      <c r="H23" s="340"/>
      <c r="I23" s="350"/>
      <c r="J23" s="353"/>
      <c r="K23" s="353"/>
      <c r="L23" s="199" t="s">
        <v>136</v>
      </c>
      <c r="M23" s="207" t="s">
        <v>307</v>
      </c>
      <c r="N23" s="197"/>
      <c r="O23" s="197"/>
      <c r="P23" s="257"/>
      <c r="Q23" s="229" t="s">
        <v>203</v>
      </c>
      <c r="U23" s="249"/>
      <c r="V23" s="249"/>
      <c r="W23" s="249"/>
    </row>
    <row r="24" spans="1:23" s="228" customFormat="1" ht="96" x14ac:dyDescent="0.2">
      <c r="A24" s="338"/>
      <c r="B24" s="338" t="s">
        <v>237</v>
      </c>
      <c r="C24" s="338" t="s">
        <v>239</v>
      </c>
      <c r="D24" s="241" t="s">
        <v>264</v>
      </c>
      <c r="E24" s="1">
        <v>43830</v>
      </c>
      <c r="F24" s="3">
        <v>0.5</v>
      </c>
      <c r="G24" s="201" t="s">
        <v>276</v>
      </c>
      <c r="H24" s="340"/>
      <c r="I24" s="343" t="s">
        <v>8</v>
      </c>
      <c r="J24" s="346">
        <v>43466</v>
      </c>
      <c r="K24" s="346">
        <v>43830</v>
      </c>
      <c r="L24" s="326" t="s">
        <v>176</v>
      </c>
      <c r="M24" s="207" t="s">
        <v>195</v>
      </c>
      <c r="N24" s="197"/>
      <c r="O24" s="197"/>
      <c r="P24" s="257"/>
      <c r="Q24" s="229" t="s">
        <v>204</v>
      </c>
      <c r="U24" s="249"/>
      <c r="V24" s="249"/>
      <c r="W24" s="249"/>
    </row>
    <row r="25" spans="1:23" s="228" customFormat="1" ht="96" x14ac:dyDescent="0.2">
      <c r="A25" s="338"/>
      <c r="B25" s="338"/>
      <c r="C25" s="338"/>
      <c r="D25" s="241" t="s">
        <v>265</v>
      </c>
      <c r="E25" s="1">
        <v>43830</v>
      </c>
      <c r="F25" s="3">
        <v>0.5</v>
      </c>
      <c r="G25" s="215" t="s">
        <v>304</v>
      </c>
      <c r="H25" s="340"/>
      <c r="I25" s="343"/>
      <c r="J25" s="346"/>
      <c r="K25" s="346"/>
      <c r="L25" s="327"/>
      <c r="M25" s="207" t="s">
        <v>195</v>
      </c>
      <c r="N25" s="197"/>
      <c r="O25" s="197"/>
      <c r="P25" s="257"/>
      <c r="Q25" s="229" t="s">
        <v>205</v>
      </c>
      <c r="U25" s="249"/>
      <c r="V25" s="249"/>
      <c r="W25" s="249"/>
    </row>
    <row r="26" spans="1:23" s="228" customFormat="1" ht="132.75" thickBot="1" x14ac:dyDescent="0.25">
      <c r="A26" s="341"/>
      <c r="B26" s="18" t="s">
        <v>241</v>
      </c>
      <c r="C26" s="18" t="s">
        <v>240</v>
      </c>
      <c r="D26" s="18" t="s">
        <v>266</v>
      </c>
      <c r="E26" s="19">
        <v>43830</v>
      </c>
      <c r="F26" s="20">
        <v>1</v>
      </c>
      <c r="G26" s="202" t="s">
        <v>59</v>
      </c>
      <c r="H26" s="21">
        <v>0.25</v>
      </c>
      <c r="I26" s="86" t="s">
        <v>8</v>
      </c>
      <c r="J26" s="87">
        <v>43466</v>
      </c>
      <c r="K26" s="87">
        <v>43830</v>
      </c>
      <c r="L26" s="328"/>
      <c r="M26" s="207" t="s">
        <v>321</v>
      </c>
      <c r="N26" s="197">
        <v>1</v>
      </c>
      <c r="O26" s="197">
        <v>1</v>
      </c>
      <c r="P26" s="257"/>
      <c r="Q26" s="229" t="s">
        <v>206</v>
      </c>
      <c r="U26" s="249"/>
      <c r="V26" s="249"/>
      <c r="W26" s="249"/>
    </row>
    <row r="27" spans="1:23" s="228" customFormat="1" ht="204" x14ac:dyDescent="0.2">
      <c r="A27" s="337" t="s">
        <v>311</v>
      </c>
      <c r="B27" s="337" t="s">
        <v>242</v>
      </c>
      <c r="C27" s="337" t="s">
        <v>219</v>
      </c>
      <c r="D27" s="240" t="s">
        <v>267</v>
      </c>
      <c r="E27" s="7">
        <v>43555</v>
      </c>
      <c r="F27" s="17">
        <v>0.2</v>
      </c>
      <c r="G27" s="206" t="s">
        <v>305</v>
      </c>
      <c r="H27" s="339">
        <v>0.2</v>
      </c>
      <c r="I27" s="345" t="s">
        <v>8</v>
      </c>
      <c r="J27" s="357">
        <v>43466</v>
      </c>
      <c r="K27" s="357">
        <v>43830</v>
      </c>
      <c r="L27" s="326" t="s">
        <v>179</v>
      </c>
      <c r="M27" s="207" t="s">
        <v>322</v>
      </c>
      <c r="N27" s="197">
        <v>1</v>
      </c>
      <c r="O27" s="197">
        <v>1</v>
      </c>
      <c r="P27" s="257"/>
      <c r="Q27" s="229" t="s">
        <v>207</v>
      </c>
      <c r="U27" s="249"/>
      <c r="V27" s="249"/>
      <c r="W27" s="249"/>
    </row>
    <row r="28" spans="1:23" s="228" customFormat="1" ht="24" x14ac:dyDescent="0.2">
      <c r="A28" s="338"/>
      <c r="B28" s="338"/>
      <c r="C28" s="338"/>
      <c r="D28" s="241" t="s">
        <v>268</v>
      </c>
      <c r="E28" s="1">
        <v>43769</v>
      </c>
      <c r="F28" s="3">
        <v>0.2</v>
      </c>
      <c r="G28" s="215" t="s">
        <v>287</v>
      </c>
      <c r="H28" s="340"/>
      <c r="I28" s="343"/>
      <c r="J28" s="346"/>
      <c r="K28" s="346"/>
      <c r="L28" s="327"/>
      <c r="M28" s="207" t="s">
        <v>300</v>
      </c>
      <c r="N28" s="197"/>
      <c r="O28" s="197"/>
      <c r="P28" s="257"/>
      <c r="Q28" s="229" t="s">
        <v>208</v>
      </c>
      <c r="U28" s="249"/>
      <c r="V28" s="249"/>
      <c r="W28" s="249"/>
    </row>
    <row r="29" spans="1:23" s="228" customFormat="1" ht="24" x14ac:dyDescent="0.2">
      <c r="A29" s="338"/>
      <c r="B29" s="338"/>
      <c r="C29" s="338"/>
      <c r="D29" s="241" t="s">
        <v>269</v>
      </c>
      <c r="E29" s="1">
        <v>43646</v>
      </c>
      <c r="F29" s="3">
        <v>0.2</v>
      </c>
      <c r="G29" s="215" t="s">
        <v>288</v>
      </c>
      <c r="H29" s="340"/>
      <c r="I29" s="343"/>
      <c r="J29" s="346"/>
      <c r="K29" s="346"/>
      <c r="L29" s="327"/>
      <c r="M29" s="207" t="s">
        <v>294</v>
      </c>
      <c r="N29" s="197"/>
      <c r="O29" s="197"/>
      <c r="P29" s="257"/>
      <c r="Q29" s="229" t="s">
        <v>209</v>
      </c>
      <c r="U29" s="249"/>
      <c r="V29" s="249"/>
      <c r="W29" s="249"/>
    </row>
    <row r="30" spans="1:23" s="228" customFormat="1" ht="24" x14ac:dyDescent="0.2">
      <c r="A30" s="338"/>
      <c r="B30" s="338"/>
      <c r="C30" s="338"/>
      <c r="D30" s="241" t="s">
        <v>270</v>
      </c>
      <c r="E30" s="1">
        <v>43677</v>
      </c>
      <c r="F30" s="3">
        <v>0.2</v>
      </c>
      <c r="G30" s="215" t="s">
        <v>306</v>
      </c>
      <c r="H30" s="340"/>
      <c r="I30" s="343"/>
      <c r="J30" s="346"/>
      <c r="K30" s="346"/>
      <c r="L30" s="327"/>
      <c r="M30" s="207" t="s">
        <v>293</v>
      </c>
      <c r="N30" s="197"/>
      <c r="O30" s="197"/>
      <c r="P30" s="257"/>
      <c r="Q30" s="229" t="s">
        <v>210</v>
      </c>
      <c r="U30" s="249"/>
      <c r="V30" s="249"/>
      <c r="W30" s="249"/>
    </row>
    <row r="31" spans="1:23" s="228" customFormat="1" ht="78.75" customHeight="1" x14ac:dyDescent="0.2">
      <c r="A31" s="338"/>
      <c r="B31" s="338"/>
      <c r="C31" s="338"/>
      <c r="D31" s="241" t="s">
        <v>271</v>
      </c>
      <c r="E31" s="1">
        <v>43708</v>
      </c>
      <c r="F31" s="3">
        <v>0.2</v>
      </c>
      <c r="G31" s="215" t="s">
        <v>289</v>
      </c>
      <c r="H31" s="340"/>
      <c r="I31" s="343"/>
      <c r="J31" s="346"/>
      <c r="K31" s="346"/>
      <c r="L31" s="328"/>
      <c r="M31" s="207" t="s">
        <v>293</v>
      </c>
      <c r="N31" s="197"/>
      <c r="O31" s="197"/>
      <c r="P31" s="257"/>
      <c r="Q31" s="229" t="s">
        <v>211</v>
      </c>
      <c r="U31" s="249"/>
      <c r="V31" s="249"/>
      <c r="W31" s="249"/>
    </row>
    <row r="32" spans="1:23" s="228" customFormat="1" ht="132" x14ac:dyDescent="0.2">
      <c r="A32" s="338"/>
      <c r="B32" s="338" t="s">
        <v>243</v>
      </c>
      <c r="C32" s="338" t="s">
        <v>244</v>
      </c>
      <c r="D32" s="241" t="s">
        <v>272</v>
      </c>
      <c r="E32" s="1">
        <v>43646</v>
      </c>
      <c r="F32" s="3">
        <v>0.2</v>
      </c>
      <c r="G32" s="201" t="s">
        <v>290</v>
      </c>
      <c r="H32" s="340">
        <v>0.6</v>
      </c>
      <c r="I32" s="343" t="s">
        <v>8</v>
      </c>
      <c r="J32" s="346">
        <v>43466</v>
      </c>
      <c r="K32" s="346">
        <v>43646</v>
      </c>
      <c r="L32" s="199" t="s">
        <v>136</v>
      </c>
      <c r="M32" s="207" t="s">
        <v>316</v>
      </c>
      <c r="N32" s="331">
        <f>40/60</f>
        <v>0.66666666666666663</v>
      </c>
      <c r="O32" s="329">
        <v>1</v>
      </c>
      <c r="P32" s="257"/>
      <c r="Q32" s="229" t="s">
        <v>212</v>
      </c>
      <c r="U32" s="249"/>
      <c r="V32" s="249"/>
      <c r="W32" s="249"/>
    </row>
    <row r="33" spans="1:23" s="228" customFormat="1" ht="276" x14ac:dyDescent="0.2">
      <c r="A33" s="338"/>
      <c r="B33" s="338"/>
      <c r="C33" s="338"/>
      <c r="D33" s="241" t="s">
        <v>273</v>
      </c>
      <c r="E33" s="1">
        <v>43646</v>
      </c>
      <c r="F33" s="3">
        <v>0.4</v>
      </c>
      <c r="G33" s="215" t="s">
        <v>291</v>
      </c>
      <c r="H33" s="340"/>
      <c r="I33" s="343"/>
      <c r="J33" s="346"/>
      <c r="K33" s="346"/>
      <c r="L33" s="199" t="s">
        <v>136</v>
      </c>
      <c r="M33" s="207" t="s">
        <v>323</v>
      </c>
      <c r="N33" s="332"/>
      <c r="O33" s="330"/>
      <c r="P33" s="257"/>
      <c r="Q33" s="229" t="s">
        <v>213</v>
      </c>
      <c r="U33" s="249"/>
      <c r="V33" s="249"/>
      <c r="W33" s="249"/>
    </row>
    <row r="34" spans="1:23" s="228" customFormat="1" ht="84" x14ac:dyDescent="0.2">
      <c r="A34" s="338"/>
      <c r="B34" s="338"/>
      <c r="C34" s="338"/>
      <c r="D34" s="241" t="s">
        <v>274</v>
      </c>
      <c r="E34" s="1">
        <v>43646</v>
      </c>
      <c r="F34" s="3">
        <v>0.3</v>
      </c>
      <c r="G34" s="215" t="s">
        <v>292</v>
      </c>
      <c r="H34" s="340"/>
      <c r="I34" s="343"/>
      <c r="J34" s="346"/>
      <c r="K34" s="346"/>
      <c r="L34" s="199" t="s">
        <v>136</v>
      </c>
      <c r="M34" s="207" t="s">
        <v>317</v>
      </c>
      <c r="N34" s="197"/>
      <c r="O34" s="197"/>
      <c r="P34" s="257"/>
      <c r="Q34" s="229" t="s">
        <v>214</v>
      </c>
      <c r="U34" s="249"/>
      <c r="V34" s="249"/>
      <c r="W34" s="249"/>
    </row>
    <row r="35" spans="1:23" s="228" customFormat="1" ht="84.75" thickBot="1" x14ac:dyDescent="0.25">
      <c r="A35" s="341"/>
      <c r="B35" s="341"/>
      <c r="C35" s="341"/>
      <c r="D35" s="242" t="s">
        <v>275</v>
      </c>
      <c r="E35" s="9">
        <v>43646</v>
      </c>
      <c r="F35" s="22">
        <v>0.1</v>
      </c>
      <c r="G35" s="216" t="s">
        <v>296</v>
      </c>
      <c r="H35" s="342"/>
      <c r="I35" s="344"/>
      <c r="J35" s="347"/>
      <c r="K35" s="347"/>
      <c r="L35" s="177" t="s">
        <v>136</v>
      </c>
      <c r="M35" s="178" t="s">
        <v>317</v>
      </c>
      <c r="N35" s="179"/>
      <c r="O35" s="179"/>
      <c r="P35" s="257"/>
      <c r="Q35" s="229" t="s">
        <v>215</v>
      </c>
      <c r="R35" s="196"/>
      <c r="S35" s="196"/>
      <c r="T35" s="196"/>
      <c r="U35" s="249"/>
      <c r="V35" s="249"/>
      <c r="W35" s="249"/>
    </row>
    <row r="36" spans="1:23" ht="15.75" thickBot="1" x14ac:dyDescent="0.25">
      <c r="M36" s="151" t="s">
        <v>160</v>
      </c>
      <c r="N36" s="181">
        <f>AVERAGE(N5:N35)</f>
        <v>0.95238095238095244</v>
      </c>
      <c r="O36" s="181">
        <f>AVERAGE(O5:O35)</f>
        <v>1</v>
      </c>
      <c r="P36" s="256"/>
    </row>
    <row r="37" spans="1:23" ht="11.25" customHeight="1" x14ac:dyDescent="0.2"/>
  </sheetData>
  <autoFilter ref="A4:O36" xr:uid="{D7B81406-EF27-42FF-96C5-7B4C298A0D09}"/>
  <mergeCells count="67">
    <mergeCell ref="A1:O1"/>
    <mergeCell ref="L6:L7"/>
    <mergeCell ref="M6:M7"/>
    <mergeCell ref="J5:J8"/>
    <mergeCell ref="K5:K8"/>
    <mergeCell ref="H5:H8"/>
    <mergeCell ref="I5:I8"/>
    <mergeCell ref="L3:N3"/>
    <mergeCell ref="O5:O7"/>
    <mergeCell ref="A5:A10"/>
    <mergeCell ref="B5:B8"/>
    <mergeCell ref="C5:C8"/>
    <mergeCell ref="H9:H10"/>
    <mergeCell ref="I9:I10"/>
    <mergeCell ref="J9:J10"/>
    <mergeCell ref="K9:K10"/>
    <mergeCell ref="K24:K25"/>
    <mergeCell ref="A27:A35"/>
    <mergeCell ref="B27:B31"/>
    <mergeCell ref="C27:C31"/>
    <mergeCell ref="I24:I25"/>
    <mergeCell ref="A18:A26"/>
    <mergeCell ref="K27:K31"/>
    <mergeCell ref="B32:B35"/>
    <mergeCell ref="C32:C35"/>
    <mergeCell ref="H32:H35"/>
    <mergeCell ref="H27:H31"/>
    <mergeCell ref="I27:I31"/>
    <mergeCell ref="J27:J31"/>
    <mergeCell ref="I32:I35"/>
    <mergeCell ref="J32:J35"/>
    <mergeCell ref="K32:K35"/>
    <mergeCell ref="B24:B25"/>
    <mergeCell ref="C24:C25"/>
    <mergeCell ref="H24:H25"/>
    <mergeCell ref="B18:B23"/>
    <mergeCell ref="J24:J25"/>
    <mergeCell ref="I16:I17"/>
    <mergeCell ref="I11:I14"/>
    <mergeCell ref="J16:J17"/>
    <mergeCell ref="K16:K17"/>
    <mergeCell ref="C21:C23"/>
    <mergeCell ref="H21:H23"/>
    <mergeCell ref="I21:I23"/>
    <mergeCell ref="J21:J23"/>
    <mergeCell ref="K21:K23"/>
    <mergeCell ref="I18:I20"/>
    <mergeCell ref="J18:J20"/>
    <mergeCell ref="K18:K20"/>
    <mergeCell ref="C18:C20"/>
    <mergeCell ref="H18:H20"/>
    <mergeCell ref="K11:K14"/>
    <mergeCell ref="J11:J14"/>
    <mergeCell ref="A11:A17"/>
    <mergeCell ref="B11:B14"/>
    <mergeCell ref="C11:C14"/>
    <mergeCell ref="H11:H14"/>
    <mergeCell ref="B9:B10"/>
    <mergeCell ref="C9:C10"/>
    <mergeCell ref="B15:B17"/>
    <mergeCell ref="C16:C17"/>
    <mergeCell ref="H16:H17"/>
    <mergeCell ref="L27:L31"/>
    <mergeCell ref="O32:O33"/>
    <mergeCell ref="N32:N33"/>
    <mergeCell ref="N5:N7"/>
    <mergeCell ref="L24:L26"/>
  </mergeCells>
  <printOptions horizontalCentered="1" verticalCentered="1"/>
  <pageMargins left="0.19685039370078741" right="0.19685039370078741" top="0.19685039370078741" bottom="0.11811023622047245" header="0.31496062992125984" footer="0.11811023622047245"/>
  <pageSetup paperSize="14" scale="56" fitToHeight="0" orientation="landscape" r:id="rId1"/>
  <rowBreaks count="3" manualBreakCount="3">
    <brk id="10" max="16383" man="1"/>
    <brk id="17" max="15" man="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D995-513F-47DE-A652-83F8DB1E943A}">
  <dimension ref="A1:S33"/>
  <sheetViews>
    <sheetView topLeftCell="G26" workbookViewId="0">
      <selection activeCell="M31" sqref="M31"/>
    </sheetView>
  </sheetViews>
  <sheetFormatPr baseColWidth="10" defaultRowHeight="15" x14ac:dyDescent="0.2"/>
  <cols>
    <col min="1" max="1" width="12" customWidth="1"/>
    <col min="2" max="2" width="10.109375" customWidth="1"/>
    <col min="3" max="3" width="11" customWidth="1"/>
    <col min="4" max="4" width="11.109375" customWidth="1"/>
    <col min="5" max="5" width="23.21875" customWidth="1"/>
    <col min="6" max="6" width="22.5546875" customWidth="1"/>
    <col min="7" max="7" width="25.6640625" customWidth="1"/>
    <col min="8" max="8" width="28.5546875" customWidth="1"/>
    <col min="9" max="9" width="15.33203125" customWidth="1"/>
    <col min="11" max="11" width="31.21875" hidden="1" customWidth="1"/>
    <col min="12" max="15" width="15" customWidth="1"/>
    <col min="16" max="16" width="13.5546875" customWidth="1"/>
    <col min="17" max="18" width="11" customWidth="1"/>
    <col min="19" max="19" width="13.77734375" customWidth="1"/>
  </cols>
  <sheetData>
    <row r="1" spans="1:19" s="46" customFormat="1" ht="93.75" customHeight="1" thickBot="1" x14ac:dyDescent="0.3">
      <c r="A1" s="374" t="s">
        <v>78</v>
      </c>
      <c r="B1" s="375"/>
      <c r="C1" s="375"/>
      <c r="D1" s="375"/>
      <c r="E1" s="375"/>
      <c r="F1" s="375"/>
      <c r="G1" s="375"/>
      <c r="H1" s="375"/>
      <c r="I1" s="375"/>
      <c r="J1" s="375"/>
      <c r="K1" s="375"/>
      <c r="L1" s="375"/>
      <c r="M1" s="375"/>
      <c r="N1" s="375"/>
      <c r="O1" s="375"/>
      <c r="P1" s="375"/>
      <c r="Q1" s="375"/>
      <c r="R1" s="375"/>
      <c r="S1" s="376"/>
    </row>
    <row r="2" spans="1:19" s="4" customFormat="1" ht="63" customHeight="1" thickBot="1" x14ac:dyDescent="0.25">
      <c r="A2" s="260" t="s">
        <v>80</v>
      </c>
      <c r="B2" s="261" t="s">
        <v>81</v>
      </c>
      <c r="C2" s="261" t="s">
        <v>82</v>
      </c>
      <c r="D2" s="261" t="s">
        <v>83</v>
      </c>
      <c r="E2" s="261" t="s">
        <v>84</v>
      </c>
      <c r="F2" s="261" t="s">
        <v>85</v>
      </c>
      <c r="G2" s="261" t="s">
        <v>86</v>
      </c>
      <c r="H2" s="261" t="s">
        <v>87</v>
      </c>
      <c r="I2" s="261" t="s">
        <v>88</v>
      </c>
      <c r="J2" s="261" t="s">
        <v>89</v>
      </c>
      <c r="K2" s="261" t="s">
        <v>90</v>
      </c>
      <c r="L2" s="261" t="s">
        <v>91</v>
      </c>
      <c r="M2" s="261" t="s">
        <v>92</v>
      </c>
      <c r="N2" s="261" t="s">
        <v>93</v>
      </c>
      <c r="O2" s="261" t="s">
        <v>94</v>
      </c>
      <c r="P2" s="261" t="s">
        <v>95</v>
      </c>
      <c r="Q2" s="261" t="s">
        <v>96</v>
      </c>
      <c r="R2" s="261" t="s">
        <v>97</v>
      </c>
      <c r="S2" s="262" t="s">
        <v>98</v>
      </c>
    </row>
    <row r="3" spans="1:19" ht="237" x14ac:dyDescent="0.2">
      <c r="A3" s="263">
        <v>5</v>
      </c>
      <c r="B3" s="264" t="s">
        <v>0</v>
      </c>
      <c r="C3" s="264" t="s">
        <v>1</v>
      </c>
      <c r="D3" s="265" t="s">
        <v>2</v>
      </c>
      <c r="E3" s="266" t="s">
        <v>3</v>
      </c>
      <c r="F3" s="267" t="s">
        <v>4</v>
      </c>
      <c r="G3" s="267" t="s">
        <v>5</v>
      </c>
      <c r="H3" s="267" t="s">
        <v>6</v>
      </c>
      <c r="I3" s="268">
        <v>43524</v>
      </c>
      <c r="J3" s="269">
        <v>0.2</v>
      </c>
      <c r="K3" s="270" t="s">
        <v>7</v>
      </c>
      <c r="L3" s="271">
        <v>0.4</v>
      </c>
      <c r="M3" s="271">
        <v>0.6</v>
      </c>
      <c r="N3" s="271">
        <v>0.8</v>
      </c>
      <c r="O3" s="272">
        <v>1</v>
      </c>
      <c r="P3" s="270" t="s">
        <v>8</v>
      </c>
      <c r="Q3" s="273">
        <v>43466</v>
      </c>
      <c r="R3" s="274">
        <v>43830</v>
      </c>
      <c r="S3" s="45" t="s">
        <v>9</v>
      </c>
    </row>
    <row r="4" spans="1:19" ht="173.25" x14ac:dyDescent="0.25">
      <c r="A4" s="275"/>
      <c r="B4" s="276"/>
      <c r="C4" s="276"/>
      <c r="D4" s="277"/>
      <c r="E4" s="278"/>
      <c r="F4" s="279"/>
      <c r="G4" s="278"/>
      <c r="H4" s="267" t="s">
        <v>10</v>
      </c>
      <c r="I4" s="268">
        <v>43830</v>
      </c>
      <c r="J4" s="269">
        <v>0.3</v>
      </c>
      <c r="K4" s="280"/>
      <c r="L4" s="278"/>
      <c r="M4" s="278"/>
      <c r="N4" s="278"/>
      <c r="O4" s="278"/>
      <c r="P4" s="281"/>
      <c r="Q4" s="282"/>
      <c r="R4" s="282"/>
      <c r="S4" s="55"/>
    </row>
    <row r="5" spans="1:19" ht="157.5" x14ac:dyDescent="0.25">
      <c r="A5" s="275"/>
      <c r="B5" s="276"/>
      <c r="C5" s="276"/>
      <c r="D5" s="277"/>
      <c r="E5" s="278"/>
      <c r="F5" s="279"/>
      <c r="G5" s="278"/>
      <c r="H5" s="267" t="s">
        <v>11</v>
      </c>
      <c r="I5" s="268">
        <v>43830</v>
      </c>
      <c r="J5" s="269">
        <v>0.3</v>
      </c>
      <c r="K5" s="280"/>
      <c r="L5" s="278"/>
      <c r="M5" s="278"/>
      <c r="N5" s="278"/>
      <c r="O5" s="278"/>
      <c r="P5" s="281"/>
      <c r="Q5" s="282"/>
      <c r="R5" s="282"/>
      <c r="S5" s="55"/>
    </row>
    <row r="6" spans="1:19" ht="63" x14ac:dyDescent="0.25">
      <c r="A6" s="275"/>
      <c r="B6" s="276"/>
      <c r="C6" s="276"/>
      <c r="D6" s="277"/>
      <c r="E6" s="278"/>
      <c r="F6" s="283"/>
      <c r="G6" s="284"/>
      <c r="H6" s="285" t="s">
        <v>12</v>
      </c>
      <c r="I6" s="268">
        <v>43830</v>
      </c>
      <c r="J6" s="269">
        <v>0.2</v>
      </c>
      <c r="K6" s="286"/>
      <c r="L6" s="284"/>
      <c r="M6" s="284"/>
      <c r="N6" s="284"/>
      <c r="O6" s="284"/>
      <c r="P6" s="287"/>
      <c r="Q6" s="288"/>
      <c r="R6" s="288"/>
      <c r="S6" s="62"/>
    </row>
    <row r="7" spans="1:19" ht="141.75" x14ac:dyDescent="0.2">
      <c r="A7" s="275"/>
      <c r="B7" s="276"/>
      <c r="C7" s="276"/>
      <c r="D7" s="277"/>
      <c r="E7" s="278"/>
      <c r="F7" s="267" t="s">
        <v>13</v>
      </c>
      <c r="G7" s="267" t="s">
        <v>14</v>
      </c>
      <c r="H7" s="267" t="s">
        <v>15</v>
      </c>
      <c r="I7" s="289">
        <v>43830</v>
      </c>
      <c r="J7" s="269">
        <v>0.5</v>
      </c>
      <c r="K7" s="270" t="s">
        <v>16</v>
      </c>
      <c r="L7" s="272">
        <v>0.125</v>
      </c>
      <c r="M7" s="290">
        <v>0.25</v>
      </c>
      <c r="N7" s="290">
        <v>0.375</v>
      </c>
      <c r="O7" s="272">
        <v>1</v>
      </c>
      <c r="P7" s="270" t="s">
        <v>8</v>
      </c>
      <c r="Q7" s="273">
        <v>43466</v>
      </c>
      <c r="R7" s="273">
        <v>43830</v>
      </c>
      <c r="S7" s="45" t="s">
        <v>9</v>
      </c>
    </row>
    <row r="8" spans="1:19" ht="63" x14ac:dyDescent="0.25">
      <c r="A8" s="291"/>
      <c r="B8" s="292"/>
      <c r="C8" s="292"/>
      <c r="D8" s="277"/>
      <c r="E8" s="278"/>
      <c r="F8" s="279"/>
      <c r="G8" s="278"/>
      <c r="H8" s="285" t="s">
        <v>17</v>
      </c>
      <c r="I8" s="268">
        <v>43830</v>
      </c>
      <c r="J8" s="269">
        <v>0.5</v>
      </c>
      <c r="K8" s="286"/>
      <c r="L8" s="284"/>
      <c r="M8" s="293"/>
      <c r="N8" s="293"/>
      <c r="O8" s="284"/>
      <c r="P8" s="287"/>
      <c r="Q8" s="288"/>
      <c r="R8" s="288"/>
      <c r="S8" s="62"/>
    </row>
    <row r="9" spans="1:19" ht="204.75" x14ac:dyDescent="0.2">
      <c r="A9" s="263">
        <v>5</v>
      </c>
      <c r="B9" s="264" t="s">
        <v>18</v>
      </c>
      <c r="C9" s="264" t="s">
        <v>19</v>
      </c>
      <c r="D9" s="265" t="s">
        <v>20</v>
      </c>
      <c r="E9" s="294" t="s">
        <v>21</v>
      </c>
      <c r="F9" s="267" t="s">
        <v>22</v>
      </c>
      <c r="G9" s="267" t="s">
        <v>23</v>
      </c>
      <c r="H9" s="267" t="s">
        <v>24</v>
      </c>
      <c r="I9" s="268">
        <v>43555</v>
      </c>
      <c r="J9" s="269">
        <v>0.3</v>
      </c>
      <c r="K9" s="270" t="s">
        <v>25</v>
      </c>
      <c r="L9" s="272">
        <v>0.3</v>
      </c>
      <c r="M9" s="272">
        <v>1</v>
      </c>
      <c r="N9" s="272">
        <v>1</v>
      </c>
      <c r="O9" s="272">
        <v>1</v>
      </c>
      <c r="P9" s="270" t="s">
        <v>8</v>
      </c>
      <c r="Q9" s="273">
        <v>43466</v>
      </c>
      <c r="R9" s="273">
        <v>43646</v>
      </c>
      <c r="S9" s="45" t="s">
        <v>9</v>
      </c>
    </row>
    <row r="10" spans="1:19" ht="63" x14ac:dyDescent="0.25">
      <c r="A10" s="275"/>
      <c r="B10" s="276"/>
      <c r="C10" s="276"/>
      <c r="D10" s="277"/>
      <c r="E10" s="295"/>
      <c r="F10" s="296"/>
      <c r="G10" s="278"/>
      <c r="H10" s="267" t="s">
        <v>26</v>
      </c>
      <c r="I10" s="289">
        <v>43646</v>
      </c>
      <c r="J10" s="269">
        <v>0.1</v>
      </c>
      <c r="K10" s="280"/>
      <c r="L10" s="278"/>
      <c r="M10" s="278"/>
      <c r="N10" s="278"/>
      <c r="O10" s="278"/>
      <c r="P10" s="281"/>
      <c r="Q10" s="282"/>
      <c r="R10" s="282"/>
      <c r="S10" s="55"/>
    </row>
    <row r="11" spans="1:19" ht="31.5" x14ac:dyDescent="0.25">
      <c r="A11" s="275"/>
      <c r="B11" s="276"/>
      <c r="C11" s="276"/>
      <c r="D11" s="277"/>
      <c r="E11" s="295"/>
      <c r="F11" s="296"/>
      <c r="G11" s="278"/>
      <c r="H11" s="267" t="s">
        <v>27</v>
      </c>
      <c r="I11" s="268">
        <v>43646</v>
      </c>
      <c r="J11" s="269">
        <v>0.4</v>
      </c>
      <c r="K11" s="280"/>
      <c r="L11" s="278"/>
      <c r="M11" s="278"/>
      <c r="N11" s="278"/>
      <c r="O11" s="278"/>
      <c r="P11" s="281"/>
      <c r="Q11" s="282"/>
      <c r="R11" s="282"/>
      <c r="S11" s="55"/>
    </row>
    <row r="12" spans="1:19" ht="47.25" x14ac:dyDescent="0.25">
      <c r="A12" s="275"/>
      <c r="B12" s="276"/>
      <c r="C12" s="276"/>
      <c r="D12" s="277"/>
      <c r="E12" s="295"/>
      <c r="F12" s="297"/>
      <c r="G12" s="284"/>
      <c r="H12" s="285" t="s">
        <v>28</v>
      </c>
      <c r="I12" s="268">
        <v>43646</v>
      </c>
      <c r="J12" s="269">
        <v>0.2</v>
      </c>
      <c r="K12" s="286"/>
      <c r="L12" s="284"/>
      <c r="M12" s="284"/>
      <c r="N12" s="284"/>
      <c r="O12" s="284"/>
      <c r="P12" s="287"/>
      <c r="Q12" s="288"/>
      <c r="R12" s="288"/>
      <c r="S12" s="62"/>
    </row>
    <row r="13" spans="1:19" ht="78.75" x14ac:dyDescent="0.2">
      <c r="A13" s="275"/>
      <c r="B13" s="276"/>
      <c r="C13" s="276"/>
      <c r="D13" s="277"/>
      <c r="E13" s="295"/>
      <c r="F13" s="298" t="s">
        <v>29</v>
      </c>
      <c r="G13" s="285" t="s">
        <v>30</v>
      </c>
      <c r="H13" s="285" t="s">
        <v>31</v>
      </c>
      <c r="I13" s="268">
        <v>43555</v>
      </c>
      <c r="J13" s="269">
        <v>1</v>
      </c>
      <c r="K13" s="270" t="s">
        <v>32</v>
      </c>
      <c r="L13" s="272">
        <v>1</v>
      </c>
      <c r="M13" s="272">
        <v>1</v>
      </c>
      <c r="N13" s="272">
        <v>1</v>
      </c>
      <c r="O13" s="272">
        <v>1</v>
      </c>
      <c r="P13" s="270" t="s">
        <v>8</v>
      </c>
      <c r="Q13" s="299">
        <v>43466</v>
      </c>
      <c r="R13" s="299">
        <v>43555</v>
      </c>
      <c r="S13" s="45" t="s">
        <v>9</v>
      </c>
    </row>
    <row r="14" spans="1:19" ht="94.5" x14ac:dyDescent="0.2">
      <c r="A14" s="275"/>
      <c r="B14" s="276"/>
      <c r="C14" s="276"/>
      <c r="D14" s="277"/>
      <c r="E14" s="295"/>
      <c r="F14" s="296"/>
      <c r="G14" s="267" t="s">
        <v>33</v>
      </c>
      <c r="H14" s="300" t="s">
        <v>34</v>
      </c>
      <c r="I14" s="301" t="s">
        <v>35</v>
      </c>
      <c r="J14" s="302">
        <v>0.5</v>
      </c>
      <c r="K14" s="270" t="s">
        <v>36</v>
      </c>
      <c r="L14" s="272">
        <v>0</v>
      </c>
      <c r="M14" s="272">
        <v>0</v>
      </c>
      <c r="N14" s="272">
        <v>1</v>
      </c>
      <c r="O14" s="272">
        <v>1</v>
      </c>
      <c r="P14" s="270" t="s">
        <v>8</v>
      </c>
      <c r="Q14" s="273">
        <v>43466</v>
      </c>
      <c r="R14" s="273">
        <v>43738</v>
      </c>
      <c r="S14" s="45" t="s">
        <v>9</v>
      </c>
    </row>
    <row r="15" spans="1:19" ht="78.75" x14ac:dyDescent="0.25">
      <c r="A15" s="275"/>
      <c r="B15" s="276"/>
      <c r="C15" s="276"/>
      <c r="D15" s="277"/>
      <c r="E15" s="295"/>
      <c r="F15" s="296"/>
      <c r="G15" s="300"/>
      <c r="H15" s="267" t="s">
        <v>37</v>
      </c>
      <c r="I15" s="268">
        <v>43708</v>
      </c>
      <c r="J15" s="269">
        <v>0.5</v>
      </c>
      <c r="K15" s="280"/>
      <c r="L15" s="278"/>
      <c r="M15" s="278"/>
      <c r="N15" s="278"/>
      <c r="O15" s="278"/>
      <c r="P15" s="281"/>
      <c r="Q15" s="282"/>
      <c r="R15" s="282"/>
      <c r="S15" s="55"/>
    </row>
    <row r="16" spans="1:19" ht="157.5" x14ac:dyDescent="0.2">
      <c r="A16" s="263">
        <v>5</v>
      </c>
      <c r="B16" s="264" t="s">
        <v>18</v>
      </c>
      <c r="C16" s="264" t="s">
        <v>38</v>
      </c>
      <c r="D16" s="265" t="s">
        <v>39</v>
      </c>
      <c r="E16" s="266" t="s">
        <v>40</v>
      </c>
      <c r="F16" s="298" t="s">
        <v>41</v>
      </c>
      <c r="G16" s="267" t="s">
        <v>42</v>
      </c>
      <c r="H16" s="267" t="s">
        <v>43</v>
      </c>
      <c r="I16" s="268">
        <v>43646</v>
      </c>
      <c r="J16" s="303">
        <v>0.33329999999999999</v>
      </c>
      <c r="K16" s="270" t="s">
        <v>44</v>
      </c>
      <c r="L16" s="272">
        <v>0</v>
      </c>
      <c r="M16" s="304">
        <v>0.33329999999999999</v>
      </c>
      <c r="N16" s="304">
        <v>0.66659999999999997</v>
      </c>
      <c r="O16" s="272">
        <v>1</v>
      </c>
      <c r="P16" s="270" t="s">
        <v>8</v>
      </c>
      <c r="Q16" s="273">
        <v>43466</v>
      </c>
      <c r="R16" s="273">
        <v>43830</v>
      </c>
      <c r="S16" s="45" t="s">
        <v>9</v>
      </c>
    </row>
    <row r="17" spans="1:19" ht="78.75" x14ac:dyDescent="0.25">
      <c r="A17" s="275"/>
      <c r="B17" s="276"/>
      <c r="C17" s="276"/>
      <c r="D17" s="277"/>
      <c r="E17" s="278"/>
      <c r="F17" s="296"/>
      <c r="G17" s="278"/>
      <c r="H17" s="267" t="s">
        <v>45</v>
      </c>
      <c r="I17" s="268">
        <v>43738</v>
      </c>
      <c r="J17" s="303">
        <v>0.33329999999999999</v>
      </c>
      <c r="K17" s="280"/>
      <c r="L17" s="278"/>
      <c r="M17" s="278"/>
      <c r="N17" s="278"/>
      <c r="O17" s="278"/>
      <c r="P17" s="281"/>
      <c r="Q17" s="282"/>
      <c r="R17" s="282"/>
      <c r="S17" s="55"/>
    </row>
    <row r="18" spans="1:19" ht="63" x14ac:dyDescent="0.25">
      <c r="A18" s="275"/>
      <c r="B18" s="276"/>
      <c r="C18" s="276"/>
      <c r="D18" s="277"/>
      <c r="E18" s="278"/>
      <c r="F18" s="296"/>
      <c r="G18" s="278"/>
      <c r="H18" s="267" t="s">
        <v>46</v>
      </c>
      <c r="I18" s="268">
        <v>43830</v>
      </c>
      <c r="J18" s="303">
        <v>0.33339999999999997</v>
      </c>
      <c r="K18" s="286"/>
      <c r="L18" s="284"/>
      <c r="M18" s="284"/>
      <c r="N18" s="284"/>
      <c r="O18" s="284"/>
      <c r="P18" s="287"/>
      <c r="Q18" s="288"/>
      <c r="R18" s="288"/>
      <c r="S18" s="62"/>
    </row>
    <row r="19" spans="1:19" ht="157.5" x14ac:dyDescent="0.25">
      <c r="A19" s="275"/>
      <c r="B19" s="276"/>
      <c r="C19" s="276"/>
      <c r="D19" s="277"/>
      <c r="E19" s="278"/>
      <c r="F19" s="296"/>
      <c r="G19" s="267" t="s">
        <v>47</v>
      </c>
      <c r="H19" s="267" t="s">
        <v>48</v>
      </c>
      <c r="I19" s="268">
        <v>43646</v>
      </c>
      <c r="J19" s="303">
        <v>0.6</v>
      </c>
      <c r="K19" s="270" t="s">
        <v>49</v>
      </c>
      <c r="L19" s="272">
        <v>0</v>
      </c>
      <c r="M19" s="272">
        <v>0.6</v>
      </c>
      <c r="N19" s="272">
        <v>0.8</v>
      </c>
      <c r="O19" s="272">
        <v>1</v>
      </c>
      <c r="P19" s="305"/>
      <c r="Q19" s="273"/>
      <c r="R19" s="273"/>
      <c r="S19" s="45" t="s">
        <v>9</v>
      </c>
    </row>
    <row r="20" spans="1:19" ht="110.25" x14ac:dyDescent="0.25">
      <c r="A20" s="275"/>
      <c r="B20" s="276"/>
      <c r="C20" s="276"/>
      <c r="D20" s="277"/>
      <c r="E20" s="278"/>
      <c r="F20" s="296"/>
      <c r="G20" s="278"/>
      <c r="H20" s="267" t="s">
        <v>50</v>
      </c>
      <c r="I20" s="268">
        <v>43738</v>
      </c>
      <c r="J20" s="303">
        <v>0.2</v>
      </c>
      <c r="K20" s="280"/>
      <c r="L20" s="278"/>
      <c r="M20" s="278"/>
      <c r="N20" s="278"/>
      <c r="O20" s="278"/>
      <c r="P20" s="281"/>
      <c r="Q20" s="282"/>
      <c r="R20" s="282"/>
      <c r="S20" s="55"/>
    </row>
    <row r="21" spans="1:19" ht="63" x14ac:dyDescent="0.25">
      <c r="A21" s="275"/>
      <c r="B21" s="276"/>
      <c r="C21" s="276"/>
      <c r="D21" s="277"/>
      <c r="E21" s="278"/>
      <c r="F21" s="297"/>
      <c r="G21" s="278"/>
      <c r="H21" s="267" t="s">
        <v>51</v>
      </c>
      <c r="I21" s="268">
        <v>43830</v>
      </c>
      <c r="J21" s="303">
        <v>0.2</v>
      </c>
      <c r="K21" s="286"/>
      <c r="L21" s="284"/>
      <c r="M21" s="284"/>
      <c r="N21" s="284"/>
      <c r="O21" s="284"/>
      <c r="P21" s="287"/>
      <c r="Q21" s="288"/>
      <c r="R21" s="288"/>
      <c r="S21" s="62"/>
    </row>
    <row r="22" spans="1:19" ht="157.5" x14ac:dyDescent="0.2">
      <c r="A22" s="275"/>
      <c r="B22" s="276"/>
      <c r="C22" s="276"/>
      <c r="D22" s="277"/>
      <c r="E22" s="278"/>
      <c r="F22" s="298" t="s">
        <v>52</v>
      </c>
      <c r="G22" s="267" t="s">
        <v>53</v>
      </c>
      <c r="H22" s="267" t="s">
        <v>54</v>
      </c>
      <c r="I22" s="268">
        <v>43830</v>
      </c>
      <c r="J22" s="303">
        <v>0.5</v>
      </c>
      <c r="K22" s="270" t="s">
        <v>55</v>
      </c>
      <c r="L22" s="272">
        <v>0</v>
      </c>
      <c r="M22" s="272">
        <v>0.5</v>
      </c>
      <c r="N22" s="272">
        <v>0.5</v>
      </c>
      <c r="O22" s="272">
        <v>1</v>
      </c>
      <c r="P22" s="270" t="s">
        <v>8</v>
      </c>
      <c r="Q22" s="273">
        <v>43466</v>
      </c>
      <c r="R22" s="273">
        <v>43830</v>
      </c>
      <c r="S22" s="45" t="s">
        <v>9</v>
      </c>
    </row>
    <row r="23" spans="1:19" ht="157.5" x14ac:dyDescent="0.25">
      <c r="A23" s="275"/>
      <c r="B23" s="276"/>
      <c r="C23" s="276"/>
      <c r="D23" s="277"/>
      <c r="E23" s="278"/>
      <c r="F23" s="296"/>
      <c r="G23" s="278"/>
      <c r="H23" s="267" t="s">
        <v>56</v>
      </c>
      <c r="I23" s="268">
        <v>43830</v>
      </c>
      <c r="J23" s="303">
        <v>0.5</v>
      </c>
      <c r="K23" s="286"/>
      <c r="L23" s="284"/>
      <c r="M23" s="284"/>
      <c r="N23" s="284"/>
      <c r="O23" s="284"/>
      <c r="P23" s="287"/>
      <c r="Q23" s="288"/>
      <c r="R23" s="288"/>
      <c r="S23" s="62"/>
    </row>
    <row r="24" spans="1:19" ht="78.75" x14ac:dyDescent="0.2">
      <c r="A24" s="291"/>
      <c r="B24" s="292"/>
      <c r="C24" s="292"/>
      <c r="D24" s="306"/>
      <c r="E24" s="284"/>
      <c r="F24" s="307" t="s">
        <v>57</v>
      </c>
      <c r="G24" s="307" t="s">
        <v>58</v>
      </c>
      <c r="H24" s="307" t="s">
        <v>57</v>
      </c>
      <c r="I24" s="308">
        <v>43830</v>
      </c>
      <c r="J24" s="309">
        <v>1</v>
      </c>
      <c r="K24" s="310" t="s">
        <v>59</v>
      </c>
      <c r="L24" s="311">
        <v>0.25</v>
      </c>
      <c r="M24" s="312">
        <v>5.2</v>
      </c>
      <c r="N24" s="311">
        <v>0.75</v>
      </c>
      <c r="O24" s="311">
        <v>1</v>
      </c>
      <c r="P24" s="270" t="s">
        <v>8</v>
      </c>
      <c r="Q24" s="273">
        <v>43466</v>
      </c>
      <c r="R24" s="273">
        <v>43830</v>
      </c>
      <c r="S24" s="83" t="s">
        <v>60</v>
      </c>
    </row>
    <row r="25" spans="1:19" ht="236.25" x14ac:dyDescent="0.2">
      <c r="A25" s="263">
        <v>5</v>
      </c>
      <c r="B25" s="264" t="s">
        <v>18</v>
      </c>
      <c r="C25" s="264" t="s">
        <v>19</v>
      </c>
      <c r="D25" s="313" t="s">
        <v>61</v>
      </c>
      <c r="E25" s="266" t="s">
        <v>62</v>
      </c>
      <c r="F25" s="298" t="s">
        <v>63</v>
      </c>
      <c r="G25" s="298" t="s">
        <v>64</v>
      </c>
      <c r="H25" s="267" t="s">
        <v>65</v>
      </c>
      <c r="I25" s="268">
        <v>43555</v>
      </c>
      <c r="J25" s="303">
        <v>0.2</v>
      </c>
      <c r="K25" s="270" t="s">
        <v>66</v>
      </c>
      <c r="L25" s="272">
        <v>0.2</v>
      </c>
      <c r="M25" s="272">
        <v>0.6</v>
      </c>
      <c r="N25" s="272">
        <v>1</v>
      </c>
      <c r="O25" s="272">
        <v>1</v>
      </c>
      <c r="P25" s="270" t="s">
        <v>8</v>
      </c>
      <c r="Q25" s="273">
        <v>43466</v>
      </c>
      <c r="R25" s="273">
        <v>43830</v>
      </c>
      <c r="S25" s="45" t="s">
        <v>9</v>
      </c>
    </row>
    <row r="26" spans="1:19" ht="31.5" x14ac:dyDescent="0.25">
      <c r="A26" s="275"/>
      <c r="B26" s="276"/>
      <c r="C26" s="276"/>
      <c r="D26" s="314"/>
      <c r="E26" s="278"/>
      <c r="F26" s="296"/>
      <c r="G26" s="278"/>
      <c r="H26" s="267" t="s">
        <v>67</v>
      </c>
      <c r="I26" s="289">
        <v>43769</v>
      </c>
      <c r="J26" s="303">
        <v>0.2</v>
      </c>
      <c r="K26" s="280"/>
      <c r="L26" s="278"/>
      <c r="M26" s="278"/>
      <c r="N26" s="278"/>
      <c r="O26" s="278"/>
      <c r="P26" s="281"/>
      <c r="Q26" s="282"/>
      <c r="R26" s="282"/>
      <c r="S26" s="55"/>
    </row>
    <row r="27" spans="1:19" ht="31.5" x14ac:dyDescent="0.25">
      <c r="A27" s="275"/>
      <c r="B27" s="276"/>
      <c r="C27" s="276"/>
      <c r="D27" s="314"/>
      <c r="E27" s="278"/>
      <c r="F27" s="296"/>
      <c r="G27" s="278"/>
      <c r="H27" s="267" t="s">
        <v>68</v>
      </c>
      <c r="I27" s="268">
        <v>43646</v>
      </c>
      <c r="J27" s="303">
        <v>0.2</v>
      </c>
      <c r="K27" s="280"/>
      <c r="L27" s="278"/>
      <c r="M27" s="278"/>
      <c r="N27" s="278"/>
      <c r="O27" s="278"/>
      <c r="P27" s="281"/>
      <c r="Q27" s="282"/>
      <c r="R27" s="282"/>
      <c r="S27" s="55"/>
    </row>
    <row r="28" spans="1:19" ht="15.75" x14ac:dyDescent="0.25">
      <c r="A28" s="275"/>
      <c r="B28" s="276"/>
      <c r="C28" s="276"/>
      <c r="D28" s="314"/>
      <c r="E28" s="278"/>
      <c r="F28" s="296"/>
      <c r="G28" s="278"/>
      <c r="H28" s="267" t="s">
        <v>69</v>
      </c>
      <c r="I28" s="268">
        <v>43677</v>
      </c>
      <c r="J28" s="303">
        <v>0.2</v>
      </c>
      <c r="K28" s="280"/>
      <c r="L28" s="278"/>
      <c r="M28" s="278"/>
      <c r="N28" s="278"/>
      <c r="O28" s="278"/>
      <c r="P28" s="281"/>
      <c r="Q28" s="282"/>
      <c r="R28" s="282"/>
      <c r="S28" s="55"/>
    </row>
    <row r="29" spans="1:19" ht="126" x14ac:dyDescent="0.25">
      <c r="A29" s="275"/>
      <c r="B29" s="276"/>
      <c r="C29" s="276"/>
      <c r="D29" s="314"/>
      <c r="E29" s="278"/>
      <c r="F29" s="297"/>
      <c r="G29" s="284"/>
      <c r="H29" s="267" t="s">
        <v>70</v>
      </c>
      <c r="I29" s="268">
        <v>43708</v>
      </c>
      <c r="J29" s="303">
        <v>0.2</v>
      </c>
      <c r="K29" s="286"/>
      <c r="L29" s="284"/>
      <c r="M29" s="284"/>
      <c r="N29" s="284"/>
      <c r="O29" s="284"/>
      <c r="P29" s="287"/>
      <c r="Q29" s="288"/>
      <c r="R29" s="288"/>
      <c r="S29" s="62"/>
    </row>
    <row r="30" spans="1:19" ht="173.25" x14ac:dyDescent="0.2">
      <c r="A30" s="275"/>
      <c r="B30" s="276"/>
      <c r="C30" s="276"/>
      <c r="D30" s="314"/>
      <c r="E30" s="278"/>
      <c r="F30" s="298" t="s">
        <v>71</v>
      </c>
      <c r="G30" s="267" t="s">
        <v>72</v>
      </c>
      <c r="H30" s="267" t="s">
        <v>73</v>
      </c>
      <c r="I30" s="289">
        <v>43646</v>
      </c>
      <c r="J30" s="303">
        <v>0.2</v>
      </c>
      <c r="K30" s="270" t="s">
        <v>74</v>
      </c>
      <c r="L30" s="272">
        <v>0.6</v>
      </c>
      <c r="M30" s="272">
        <v>1</v>
      </c>
      <c r="N30" s="272">
        <v>1</v>
      </c>
      <c r="O30" s="272">
        <v>1</v>
      </c>
      <c r="P30" s="270" t="s">
        <v>8</v>
      </c>
      <c r="Q30" s="282">
        <v>43466</v>
      </c>
      <c r="R30" s="282">
        <v>43646</v>
      </c>
      <c r="S30" s="45" t="s">
        <v>9</v>
      </c>
    </row>
    <row r="31" spans="1:19" ht="15.75" x14ac:dyDescent="0.25">
      <c r="A31" s="275"/>
      <c r="B31" s="276"/>
      <c r="C31" s="276"/>
      <c r="D31" s="314"/>
      <c r="E31" s="278"/>
      <c r="F31" s="296"/>
      <c r="G31" s="278"/>
      <c r="H31" s="267" t="s">
        <v>75</v>
      </c>
      <c r="I31" s="289">
        <v>43646</v>
      </c>
      <c r="J31" s="303">
        <v>0.4</v>
      </c>
      <c r="K31" s="280"/>
      <c r="L31" s="278"/>
      <c r="M31" s="278"/>
      <c r="N31" s="278"/>
      <c r="O31" s="278"/>
      <c r="P31" s="281"/>
      <c r="Q31" s="282"/>
      <c r="R31" s="282"/>
      <c r="S31" s="55"/>
    </row>
    <row r="32" spans="1:19" ht="47.25" x14ac:dyDescent="0.25">
      <c r="A32" s="275"/>
      <c r="B32" s="276"/>
      <c r="C32" s="276"/>
      <c r="D32" s="314"/>
      <c r="E32" s="278"/>
      <c r="F32" s="296"/>
      <c r="G32" s="278"/>
      <c r="H32" s="267" t="s">
        <v>76</v>
      </c>
      <c r="I32" s="268">
        <v>43646</v>
      </c>
      <c r="J32" s="303">
        <v>0.3</v>
      </c>
      <c r="K32" s="280"/>
      <c r="L32" s="278"/>
      <c r="M32" s="278"/>
      <c r="N32" s="278"/>
      <c r="O32" s="278"/>
      <c r="P32" s="281"/>
      <c r="Q32" s="282"/>
      <c r="R32" s="282"/>
      <c r="S32" s="55"/>
    </row>
    <row r="33" spans="1:19" ht="47.25" x14ac:dyDescent="0.25">
      <c r="A33" s="291"/>
      <c r="B33" s="292"/>
      <c r="C33" s="292"/>
      <c r="D33" s="306"/>
      <c r="E33" s="284"/>
      <c r="F33" s="283"/>
      <c r="G33" s="284"/>
      <c r="H33" s="285" t="s">
        <v>77</v>
      </c>
      <c r="I33" s="268">
        <v>43646</v>
      </c>
      <c r="J33" s="303">
        <v>0.1</v>
      </c>
      <c r="K33" s="286"/>
      <c r="L33" s="284"/>
      <c r="M33" s="284"/>
      <c r="N33" s="284"/>
      <c r="O33" s="284"/>
      <c r="P33" s="287"/>
      <c r="Q33" s="288"/>
      <c r="R33" s="288"/>
      <c r="S33" s="62"/>
    </row>
  </sheetData>
  <mergeCells count="1">
    <mergeCell ref="A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7"/>
  <sheetViews>
    <sheetView topLeftCell="H26" zoomScale="85" zoomScaleNormal="85" workbookViewId="0">
      <selection activeCell="M31" sqref="M31"/>
    </sheetView>
  </sheetViews>
  <sheetFormatPr baseColWidth="10" defaultColWidth="8.77734375" defaultRowHeight="15" x14ac:dyDescent="0.2"/>
  <cols>
    <col min="1" max="1" width="12" style="6" customWidth="1"/>
    <col min="2" max="2" width="10.109375" style="6" customWidth="1"/>
    <col min="3" max="3" width="11" style="6" customWidth="1"/>
    <col min="4" max="4" width="11.109375" style="6" customWidth="1"/>
    <col min="5" max="5" width="10.88671875" style="6" customWidth="1"/>
    <col min="6" max="6" width="12.77734375" style="6" customWidth="1"/>
    <col min="7" max="7" width="20" style="6" customWidth="1"/>
    <col min="8" max="8" width="17.77734375" style="6" customWidth="1"/>
    <col min="9" max="9" width="11.109375" style="6" bestFit="1" customWidth="1"/>
    <col min="10" max="10" width="10.33203125" style="6" customWidth="1"/>
    <col min="11" max="11" width="21.44140625" style="6" customWidth="1"/>
    <col min="12" max="12" width="9.77734375" style="6" customWidth="1"/>
    <col min="13" max="15" width="13.5546875" style="6" customWidth="1"/>
    <col min="16" max="16" width="13.21875" style="6" bestFit="1" customWidth="1"/>
    <col min="17" max="17" width="10" style="6" bestFit="1" customWidth="1"/>
    <col min="18" max="18" width="9.21875" style="6" bestFit="1" customWidth="1"/>
    <col min="19" max="19" width="8.5546875" style="6" hidden="1" customWidth="1"/>
    <col min="20" max="20" width="14.21875" style="184" bestFit="1" customWidth="1"/>
    <col min="21" max="21" width="36.44140625" style="185" customWidth="1"/>
    <col min="22" max="22" width="24.109375" style="186" customWidth="1"/>
    <col min="23" max="23" width="15.6640625" style="180" customWidth="1"/>
    <col min="24" max="24" width="61.88671875" style="182" customWidth="1"/>
    <col min="25" max="25" width="7.6640625" style="183" customWidth="1"/>
    <col min="26" max="26" width="7.88671875" style="183" bestFit="1" customWidth="1"/>
    <col min="27" max="16384" width="8.77734375" style="6"/>
  </cols>
  <sheetData>
    <row r="1" spans="1:30" ht="15.75" thickBot="1" x14ac:dyDescent="0.25"/>
    <row r="2" spans="1:30" s="5" customFormat="1" ht="101.25" customHeight="1" thickBot="1" x14ac:dyDescent="0.25">
      <c r="A2" s="398" t="s">
        <v>78</v>
      </c>
      <c r="B2" s="399"/>
      <c r="C2" s="399"/>
      <c r="D2" s="399"/>
      <c r="E2" s="399"/>
      <c r="F2" s="399"/>
      <c r="G2" s="399"/>
      <c r="H2" s="399"/>
      <c r="I2" s="399"/>
      <c r="J2" s="399"/>
      <c r="K2" s="399"/>
      <c r="L2" s="399"/>
      <c r="M2" s="399"/>
      <c r="N2" s="399"/>
      <c r="O2" s="399"/>
      <c r="P2" s="399"/>
      <c r="Q2" s="399"/>
      <c r="R2" s="399"/>
      <c r="S2" s="400"/>
      <c r="T2" s="417" t="s">
        <v>79</v>
      </c>
      <c r="U2" s="418"/>
      <c r="V2" s="419"/>
      <c r="W2" s="414" t="s">
        <v>169</v>
      </c>
      <c r="X2" s="415"/>
      <c r="Y2" s="416"/>
      <c r="Z2" s="161"/>
      <c r="AA2" s="4"/>
      <c r="AB2" s="4"/>
      <c r="AC2" s="4"/>
      <c r="AD2" s="4"/>
    </row>
    <row r="3" spans="1:30" s="4" customFormat="1" ht="60.75" thickBot="1" x14ac:dyDescent="0.25">
      <c r="A3" s="11" t="s">
        <v>80</v>
      </c>
      <c r="B3" s="12" t="s">
        <v>81</v>
      </c>
      <c r="C3" s="12" t="s">
        <v>82</v>
      </c>
      <c r="D3" s="12" t="s">
        <v>83</v>
      </c>
      <c r="E3" s="12" t="s">
        <v>84</v>
      </c>
      <c r="F3" s="12" t="s">
        <v>85</v>
      </c>
      <c r="G3" s="12" t="s">
        <v>86</v>
      </c>
      <c r="H3" s="12" t="s">
        <v>87</v>
      </c>
      <c r="I3" s="12" t="s">
        <v>88</v>
      </c>
      <c r="J3" s="12" t="s">
        <v>89</v>
      </c>
      <c r="K3" s="12" t="s">
        <v>90</v>
      </c>
      <c r="L3" s="12" t="s">
        <v>91</v>
      </c>
      <c r="M3" s="12" t="s">
        <v>92</v>
      </c>
      <c r="N3" s="12" t="s">
        <v>93</v>
      </c>
      <c r="O3" s="12" t="s">
        <v>94</v>
      </c>
      <c r="P3" s="12" t="s">
        <v>95</v>
      </c>
      <c r="Q3" s="12" t="s">
        <v>96</v>
      </c>
      <c r="R3" s="12" t="s">
        <v>97</v>
      </c>
      <c r="S3" s="13" t="s">
        <v>98</v>
      </c>
      <c r="T3" s="187" t="s">
        <v>99</v>
      </c>
      <c r="U3" s="187" t="s">
        <v>111</v>
      </c>
      <c r="V3" s="187" t="s">
        <v>112</v>
      </c>
      <c r="W3" s="162" t="s">
        <v>90</v>
      </c>
      <c r="X3" s="163" t="s">
        <v>130</v>
      </c>
      <c r="Y3" s="164" t="s">
        <v>170</v>
      </c>
      <c r="Z3" s="165" t="s">
        <v>171</v>
      </c>
      <c r="AA3" s="5"/>
      <c r="AB3" s="5"/>
      <c r="AC3" s="5"/>
      <c r="AD3" s="5"/>
    </row>
    <row r="4" spans="1:30" s="5" customFormat="1" ht="252" x14ac:dyDescent="0.2">
      <c r="A4" s="404">
        <v>5</v>
      </c>
      <c r="B4" s="401" t="s">
        <v>0</v>
      </c>
      <c r="C4" s="401" t="s">
        <v>1</v>
      </c>
      <c r="D4" s="345" t="s">
        <v>2</v>
      </c>
      <c r="E4" s="337" t="s">
        <v>3</v>
      </c>
      <c r="F4" s="337" t="s">
        <v>4</v>
      </c>
      <c r="G4" s="337" t="s">
        <v>5</v>
      </c>
      <c r="H4" s="32" t="s">
        <v>6</v>
      </c>
      <c r="I4" s="7">
        <v>43524</v>
      </c>
      <c r="J4" s="8">
        <v>0.2</v>
      </c>
      <c r="K4" s="345" t="s">
        <v>7</v>
      </c>
      <c r="L4" s="380">
        <v>0.4</v>
      </c>
      <c r="M4" s="380">
        <v>0.6</v>
      </c>
      <c r="N4" s="380">
        <v>0.8</v>
      </c>
      <c r="O4" s="380">
        <v>1</v>
      </c>
      <c r="P4" s="380" t="s">
        <v>8</v>
      </c>
      <c r="Q4" s="357">
        <v>43466</v>
      </c>
      <c r="R4" s="357">
        <v>43830</v>
      </c>
      <c r="S4" s="345" t="s">
        <v>9</v>
      </c>
      <c r="T4" s="408">
        <v>0.4</v>
      </c>
      <c r="U4" s="409" t="s">
        <v>100</v>
      </c>
      <c r="V4" s="410"/>
      <c r="W4" s="166" t="s">
        <v>132</v>
      </c>
      <c r="X4" s="167" t="s">
        <v>172</v>
      </c>
      <c r="Y4" s="168">
        <v>1</v>
      </c>
      <c r="Z4" s="168">
        <v>1</v>
      </c>
    </row>
    <row r="5" spans="1:30" s="5" customFormat="1" ht="216" x14ac:dyDescent="0.2">
      <c r="A5" s="405"/>
      <c r="B5" s="402"/>
      <c r="C5" s="402"/>
      <c r="D5" s="343"/>
      <c r="E5" s="338"/>
      <c r="F5" s="338"/>
      <c r="G5" s="338"/>
      <c r="H5" s="30" t="s">
        <v>10</v>
      </c>
      <c r="I5" s="1">
        <v>43830</v>
      </c>
      <c r="J5" s="2">
        <v>0.3</v>
      </c>
      <c r="K5" s="343"/>
      <c r="L5" s="364"/>
      <c r="M5" s="364"/>
      <c r="N5" s="364"/>
      <c r="O5" s="364"/>
      <c r="P5" s="364"/>
      <c r="Q5" s="346"/>
      <c r="R5" s="346"/>
      <c r="S5" s="343"/>
      <c r="T5" s="392"/>
      <c r="U5" s="394"/>
      <c r="V5" s="407"/>
      <c r="W5" s="169" t="s">
        <v>136</v>
      </c>
      <c r="X5" s="170" t="s">
        <v>173</v>
      </c>
      <c r="Y5" s="171">
        <v>0.7</v>
      </c>
      <c r="Z5" s="171">
        <v>0.7</v>
      </c>
    </row>
    <row r="6" spans="1:30" s="5" customFormat="1" ht="216" x14ac:dyDescent="0.2">
      <c r="A6" s="405"/>
      <c r="B6" s="402"/>
      <c r="C6" s="402"/>
      <c r="D6" s="343"/>
      <c r="E6" s="338"/>
      <c r="F6" s="338"/>
      <c r="G6" s="338"/>
      <c r="H6" s="30" t="s">
        <v>11</v>
      </c>
      <c r="I6" s="1">
        <v>43830</v>
      </c>
      <c r="J6" s="2">
        <v>0.3</v>
      </c>
      <c r="K6" s="343"/>
      <c r="L6" s="364"/>
      <c r="M6" s="364"/>
      <c r="N6" s="364"/>
      <c r="O6" s="364"/>
      <c r="P6" s="364"/>
      <c r="Q6" s="346"/>
      <c r="R6" s="346"/>
      <c r="S6" s="343"/>
      <c r="T6" s="392"/>
      <c r="U6" s="394"/>
      <c r="V6" s="407"/>
      <c r="W6" s="172" t="s">
        <v>136</v>
      </c>
      <c r="X6" s="170" t="s">
        <v>174</v>
      </c>
      <c r="Y6" s="173">
        <v>1</v>
      </c>
      <c r="Z6" s="173">
        <v>1</v>
      </c>
    </row>
    <row r="7" spans="1:30" s="5" customFormat="1" ht="180" x14ac:dyDescent="0.2">
      <c r="A7" s="405"/>
      <c r="B7" s="402"/>
      <c r="C7" s="402"/>
      <c r="D7" s="343"/>
      <c r="E7" s="338"/>
      <c r="F7" s="338"/>
      <c r="G7" s="338"/>
      <c r="H7" s="30" t="s">
        <v>12</v>
      </c>
      <c r="I7" s="1">
        <v>43830</v>
      </c>
      <c r="J7" s="2">
        <v>0.2</v>
      </c>
      <c r="K7" s="343"/>
      <c r="L7" s="364"/>
      <c r="M7" s="364"/>
      <c r="N7" s="364"/>
      <c r="O7" s="364"/>
      <c r="P7" s="364"/>
      <c r="Q7" s="346"/>
      <c r="R7" s="346"/>
      <c r="S7" s="343"/>
      <c r="T7" s="392"/>
      <c r="U7" s="394"/>
      <c r="V7" s="407"/>
      <c r="W7" s="172" t="s">
        <v>136</v>
      </c>
      <c r="X7" s="174" t="s">
        <v>175</v>
      </c>
      <c r="Y7" s="173">
        <v>1</v>
      </c>
      <c r="Z7" s="173">
        <v>1</v>
      </c>
    </row>
    <row r="8" spans="1:30" s="5" customFormat="1" ht="240" x14ac:dyDescent="0.2">
      <c r="A8" s="405"/>
      <c r="B8" s="402"/>
      <c r="C8" s="402"/>
      <c r="D8" s="343"/>
      <c r="E8" s="338"/>
      <c r="F8" s="338" t="s">
        <v>13</v>
      </c>
      <c r="G8" s="338" t="s">
        <v>14</v>
      </c>
      <c r="H8" s="30" t="s">
        <v>15</v>
      </c>
      <c r="I8" s="1">
        <v>43830</v>
      </c>
      <c r="J8" s="2">
        <v>0.5</v>
      </c>
      <c r="K8" s="343" t="s">
        <v>16</v>
      </c>
      <c r="L8" s="23">
        <v>0.125</v>
      </c>
      <c r="M8" s="23">
        <v>0.25</v>
      </c>
      <c r="N8" s="23">
        <v>0.375</v>
      </c>
      <c r="O8" s="23">
        <v>1</v>
      </c>
      <c r="P8" s="25" t="s">
        <v>8</v>
      </c>
      <c r="Q8" s="27">
        <v>43466</v>
      </c>
      <c r="R8" s="27">
        <v>43830</v>
      </c>
      <c r="S8" s="25" t="s">
        <v>9</v>
      </c>
      <c r="T8" s="392">
        <v>0.125</v>
      </c>
      <c r="U8" s="394" t="s">
        <v>101</v>
      </c>
      <c r="V8" s="407"/>
      <c r="W8" s="326" t="s">
        <v>176</v>
      </c>
      <c r="X8" s="175" t="s">
        <v>177</v>
      </c>
      <c r="Y8" s="173">
        <v>1</v>
      </c>
      <c r="Z8" s="173">
        <v>1</v>
      </c>
    </row>
    <row r="9" spans="1:30" s="5" customFormat="1" ht="180.75" thickBot="1" x14ac:dyDescent="0.25">
      <c r="A9" s="406"/>
      <c r="B9" s="403"/>
      <c r="C9" s="403"/>
      <c r="D9" s="344"/>
      <c r="E9" s="341"/>
      <c r="F9" s="341"/>
      <c r="G9" s="341"/>
      <c r="H9" s="31" t="s">
        <v>17</v>
      </c>
      <c r="I9" s="9">
        <v>43830</v>
      </c>
      <c r="J9" s="10">
        <v>0.5</v>
      </c>
      <c r="K9" s="344"/>
      <c r="L9" s="14"/>
      <c r="M9" s="14"/>
      <c r="N9" s="14"/>
      <c r="O9" s="14"/>
      <c r="P9" s="15"/>
      <c r="Q9" s="28"/>
      <c r="R9" s="28"/>
      <c r="S9" s="16"/>
      <c r="T9" s="393"/>
      <c r="U9" s="395"/>
      <c r="V9" s="420"/>
      <c r="W9" s="360"/>
      <c r="X9" s="174" t="s">
        <v>178</v>
      </c>
      <c r="Y9" s="173">
        <v>1</v>
      </c>
      <c r="Z9" s="173">
        <v>1</v>
      </c>
    </row>
    <row r="10" spans="1:30" s="5" customFormat="1" ht="168" x14ac:dyDescent="0.2">
      <c r="A10" s="389">
        <v>5</v>
      </c>
      <c r="B10" s="386" t="s">
        <v>18</v>
      </c>
      <c r="C10" s="386" t="s">
        <v>19</v>
      </c>
      <c r="D10" s="383" t="s">
        <v>20</v>
      </c>
      <c r="E10" s="337" t="s">
        <v>21</v>
      </c>
      <c r="F10" s="337" t="s">
        <v>22</v>
      </c>
      <c r="G10" s="337" t="s">
        <v>23</v>
      </c>
      <c r="H10" s="32" t="s">
        <v>24</v>
      </c>
      <c r="I10" s="7">
        <v>43555</v>
      </c>
      <c r="J10" s="8">
        <v>0.3</v>
      </c>
      <c r="K10" s="345" t="s">
        <v>25</v>
      </c>
      <c r="L10" s="339">
        <v>0.3</v>
      </c>
      <c r="M10" s="339">
        <v>1</v>
      </c>
      <c r="N10" s="339">
        <v>1</v>
      </c>
      <c r="O10" s="339">
        <v>1</v>
      </c>
      <c r="P10" s="345" t="s">
        <v>8</v>
      </c>
      <c r="Q10" s="29">
        <v>43466</v>
      </c>
      <c r="R10" s="29">
        <v>43646</v>
      </c>
      <c r="S10" s="345" t="s">
        <v>9</v>
      </c>
      <c r="T10" s="408">
        <v>0.3</v>
      </c>
      <c r="U10" s="409" t="s">
        <v>102</v>
      </c>
      <c r="V10" s="410"/>
      <c r="W10" s="176" t="s">
        <v>179</v>
      </c>
      <c r="X10" s="174" t="s">
        <v>180</v>
      </c>
      <c r="Y10" s="173">
        <v>1</v>
      </c>
      <c r="Z10" s="173">
        <v>1</v>
      </c>
    </row>
    <row r="11" spans="1:30" s="5" customFormat="1" ht="204" x14ac:dyDescent="0.2">
      <c r="A11" s="390"/>
      <c r="B11" s="387"/>
      <c r="C11" s="387"/>
      <c r="D11" s="384"/>
      <c r="E11" s="338"/>
      <c r="F11" s="338"/>
      <c r="G11" s="338"/>
      <c r="H11" s="30" t="s">
        <v>26</v>
      </c>
      <c r="I11" s="1">
        <v>43646</v>
      </c>
      <c r="J11" s="2">
        <v>0.1</v>
      </c>
      <c r="K11" s="343"/>
      <c r="L11" s="340"/>
      <c r="M11" s="340"/>
      <c r="N11" s="340"/>
      <c r="O11" s="340"/>
      <c r="P11" s="343"/>
      <c r="Q11" s="27"/>
      <c r="R11" s="27"/>
      <c r="S11" s="343"/>
      <c r="T11" s="392"/>
      <c r="U11" s="394"/>
      <c r="V11" s="407"/>
      <c r="W11" s="172" t="s">
        <v>136</v>
      </c>
      <c r="X11" s="174" t="s">
        <v>181</v>
      </c>
      <c r="Y11" s="173">
        <v>1</v>
      </c>
      <c r="Z11" s="173">
        <v>1</v>
      </c>
    </row>
    <row r="12" spans="1:30" s="5" customFormat="1" ht="216.75" thickBot="1" x14ac:dyDescent="0.25">
      <c r="A12" s="390"/>
      <c r="B12" s="387"/>
      <c r="C12" s="387"/>
      <c r="D12" s="384"/>
      <c r="E12" s="338"/>
      <c r="F12" s="338"/>
      <c r="G12" s="338"/>
      <c r="H12" s="30" t="s">
        <v>27</v>
      </c>
      <c r="I12" s="1">
        <v>43646</v>
      </c>
      <c r="J12" s="2">
        <v>0.4</v>
      </c>
      <c r="K12" s="343"/>
      <c r="L12" s="340"/>
      <c r="M12" s="340"/>
      <c r="N12" s="340"/>
      <c r="O12" s="340"/>
      <c r="P12" s="343"/>
      <c r="Q12" s="27"/>
      <c r="R12" s="27"/>
      <c r="S12" s="343"/>
      <c r="T12" s="392"/>
      <c r="U12" s="394"/>
      <c r="V12" s="407"/>
      <c r="W12" s="177" t="s">
        <v>136</v>
      </c>
      <c r="X12" s="178" t="s">
        <v>182</v>
      </c>
      <c r="Y12" s="179">
        <v>1</v>
      </c>
      <c r="Z12" s="179">
        <v>1</v>
      </c>
    </row>
    <row r="13" spans="1:30" s="5" customFormat="1" ht="36.75" thickBot="1" x14ac:dyDescent="0.25">
      <c r="A13" s="390"/>
      <c r="B13" s="387"/>
      <c r="C13" s="387"/>
      <c r="D13" s="384"/>
      <c r="E13" s="338"/>
      <c r="F13" s="338"/>
      <c r="G13" s="338"/>
      <c r="H13" s="30" t="s">
        <v>28</v>
      </c>
      <c r="I13" s="1">
        <v>43646</v>
      </c>
      <c r="J13" s="2">
        <v>0.2</v>
      </c>
      <c r="K13" s="343"/>
      <c r="L13" s="340"/>
      <c r="M13" s="340"/>
      <c r="N13" s="340"/>
      <c r="O13" s="340"/>
      <c r="P13" s="343"/>
      <c r="Q13" s="27"/>
      <c r="R13" s="27"/>
      <c r="S13" s="343"/>
      <c r="T13" s="392"/>
      <c r="U13" s="394"/>
      <c r="V13" s="407"/>
      <c r="W13" s="180"/>
      <c r="X13" s="151" t="s">
        <v>160</v>
      </c>
      <c r="Y13" s="181">
        <f>AVERAGE(Y4:Y12)</f>
        <v>0.96666666666666656</v>
      </c>
      <c r="Z13" s="181">
        <f>AVERAGE(Z4:Z12)</f>
        <v>0.96666666666666656</v>
      </c>
    </row>
    <row r="14" spans="1:30" s="5" customFormat="1" ht="89.25" x14ac:dyDescent="0.2">
      <c r="A14" s="390"/>
      <c r="B14" s="387"/>
      <c r="C14" s="387"/>
      <c r="D14" s="384"/>
      <c r="E14" s="338"/>
      <c r="F14" s="338" t="s">
        <v>29</v>
      </c>
      <c r="G14" s="30" t="s">
        <v>30</v>
      </c>
      <c r="H14" s="30" t="s">
        <v>31</v>
      </c>
      <c r="I14" s="1">
        <v>43555</v>
      </c>
      <c r="J14" s="2">
        <v>1</v>
      </c>
      <c r="K14" s="25" t="s">
        <v>32</v>
      </c>
      <c r="L14" s="23">
        <v>1</v>
      </c>
      <c r="M14" s="23">
        <v>1</v>
      </c>
      <c r="N14" s="23">
        <v>1</v>
      </c>
      <c r="O14" s="23">
        <v>1</v>
      </c>
      <c r="P14" s="25" t="s">
        <v>8</v>
      </c>
      <c r="Q14" s="27">
        <v>43466</v>
      </c>
      <c r="R14" s="27">
        <v>43555</v>
      </c>
      <c r="S14" s="25" t="s">
        <v>9</v>
      </c>
      <c r="T14" s="188">
        <v>1</v>
      </c>
      <c r="U14" s="189" t="s">
        <v>103</v>
      </c>
      <c r="V14" s="190"/>
      <c r="W14" s="180"/>
      <c r="X14" s="182"/>
      <c r="Y14" s="183"/>
      <c r="Z14" s="183"/>
    </row>
    <row r="15" spans="1:30" s="5" customFormat="1" ht="72" x14ac:dyDescent="0.2">
      <c r="A15" s="390"/>
      <c r="B15" s="387"/>
      <c r="C15" s="387"/>
      <c r="D15" s="384"/>
      <c r="E15" s="338"/>
      <c r="F15" s="338"/>
      <c r="G15" s="338" t="s">
        <v>33</v>
      </c>
      <c r="H15" s="30" t="s">
        <v>34</v>
      </c>
      <c r="I15" s="1" t="s">
        <v>35</v>
      </c>
      <c r="J15" s="2">
        <v>0.5</v>
      </c>
      <c r="K15" s="343" t="s">
        <v>36</v>
      </c>
      <c r="L15" s="340"/>
      <c r="M15" s="340">
        <v>0</v>
      </c>
      <c r="N15" s="340">
        <v>1</v>
      </c>
      <c r="O15" s="340">
        <v>1</v>
      </c>
      <c r="P15" s="343" t="s">
        <v>8</v>
      </c>
      <c r="Q15" s="346">
        <v>43466</v>
      </c>
      <c r="R15" s="346">
        <v>43738</v>
      </c>
      <c r="S15" s="343" t="s">
        <v>9</v>
      </c>
      <c r="T15" s="392"/>
      <c r="U15" s="394" t="s">
        <v>104</v>
      </c>
      <c r="V15" s="407"/>
      <c r="W15" s="180"/>
      <c r="X15" s="182"/>
      <c r="Y15" s="183"/>
      <c r="Z15" s="183"/>
    </row>
    <row r="16" spans="1:30" s="5" customFormat="1" ht="72.75" thickBot="1" x14ac:dyDescent="0.25">
      <c r="A16" s="391"/>
      <c r="B16" s="388"/>
      <c r="C16" s="388"/>
      <c r="D16" s="385"/>
      <c r="E16" s="341"/>
      <c r="F16" s="341"/>
      <c r="G16" s="341"/>
      <c r="H16" s="31" t="s">
        <v>37</v>
      </c>
      <c r="I16" s="9">
        <v>43708</v>
      </c>
      <c r="J16" s="10">
        <v>0.5</v>
      </c>
      <c r="K16" s="344"/>
      <c r="L16" s="342"/>
      <c r="M16" s="342"/>
      <c r="N16" s="342"/>
      <c r="O16" s="342"/>
      <c r="P16" s="344"/>
      <c r="Q16" s="347"/>
      <c r="R16" s="347"/>
      <c r="S16" s="344"/>
      <c r="T16" s="393"/>
      <c r="U16" s="395"/>
      <c r="V16" s="420"/>
      <c r="W16" s="180"/>
      <c r="X16" s="182"/>
      <c r="Y16" s="183"/>
      <c r="Z16" s="183"/>
    </row>
    <row r="17" spans="1:26" s="5" customFormat="1" ht="72" x14ac:dyDescent="0.2">
      <c r="A17" s="389">
        <v>5</v>
      </c>
      <c r="B17" s="386" t="s">
        <v>18</v>
      </c>
      <c r="C17" s="386" t="s">
        <v>38</v>
      </c>
      <c r="D17" s="383" t="s">
        <v>39</v>
      </c>
      <c r="E17" s="337" t="s">
        <v>40</v>
      </c>
      <c r="F17" s="337" t="s">
        <v>41</v>
      </c>
      <c r="G17" s="337" t="s">
        <v>42</v>
      </c>
      <c r="H17" s="32" t="s">
        <v>43</v>
      </c>
      <c r="I17" s="7">
        <v>43646</v>
      </c>
      <c r="J17" s="17">
        <v>0.33329999999999999</v>
      </c>
      <c r="K17" s="345" t="s">
        <v>44</v>
      </c>
      <c r="L17" s="339"/>
      <c r="M17" s="381">
        <v>0.33329999999999999</v>
      </c>
      <c r="N17" s="381">
        <v>0.66659999999999997</v>
      </c>
      <c r="O17" s="339">
        <v>1</v>
      </c>
      <c r="P17" s="345" t="s">
        <v>8</v>
      </c>
      <c r="Q17" s="357">
        <v>43466</v>
      </c>
      <c r="R17" s="357">
        <v>43830</v>
      </c>
      <c r="S17" s="345" t="s">
        <v>9</v>
      </c>
      <c r="T17" s="408"/>
      <c r="U17" s="411" t="s">
        <v>105</v>
      </c>
      <c r="V17" s="410"/>
      <c r="W17" s="180"/>
      <c r="X17" s="182"/>
      <c r="Y17" s="183"/>
      <c r="Z17" s="183"/>
    </row>
    <row r="18" spans="1:26" s="5" customFormat="1" ht="72" x14ac:dyDescent="0.2">
      <c r="A18" s="390"/>
      <c r="B18" s="387"/>
      <c r="C18" s="387"/>
      <c r="D18" s="384"/>
      <c r="E18" s="338"/>
      <c r="F18" s="338"/>
      <c r="G18" s="338"/>
      <c r="H18" s="30" t="s">
        <v>45</v>
      </c>
      <c r="I18" s="1">
        <v>43738</v>
      </c>
      <c r="J18" s="3">
        <v>0.33329999999999999</v>
      </c>
      <c r="K18" s="343"/>
      <c r="L18" s="340"/>
      <c r="M18" s="382"/>
      <c r="N18" s="382"/>
      <c r="O18" s="340"/>
      <c r="P18" s="343"/>
      <c r="Q18" s="346"/>
      <c r="R18" s="346"/>
      <c r="S18" s="343"/>
      <c r="T18" s="392"/>
      <c r="U18" s="412"/>
      <c r="V18" s="407"/>
      <c r="W18" s="180"/>
      <c r="X18" s="182"/>
      <c r="Y18" s="183"/>
      <c r="Z18" s="183"/>
    </row>
    <row r="19" spans="1:26" s="5" customFormat="1" ht="60" x14ac:dyDescent="0.2">
      <c r="A19" s="390"/>
      <c r="B19" s="387"/>
      <c r="C19" s="387"/>
      <c r="D19" s="384"/>
      <c r="E19" s="338"/>
      <c r="F19" s="338"/>
      <c r="G19" s="338"/>
      <c r="H19" s="30" t="s">
        <v>46</v>
      </c>
      <c r="I19" s="1">
        <v>43830</v>
      </c>
      <c r="J19" s="3">
        <v>0.33339999999999997</v>
      </c>
      <c r="K19" s="343"/>
      <c r="L19" s="340"/>
      <c r="M19" s="382"/>
      <c r="N19" s="382"/>
      <c r="O19" s="340"/>
      <c r="P19" s="343"/>
      <c r="Q19" s="346"/>
      <c r="R19" s="346"/>
      <c r="S19" s="343"/>
      <c r="T19" s="392"/>
      <c r="U19" s="413"/>
      <c r="V19" s="407"/>
      <c r="W19" s="180"/>
      <c r="X19" s="182"/>
      <c r="Y19" s="183"/>
      <c r="Z19" s="183"/>
    </row>
    <row r="20" spans="1:26" s="5" customFormat="1" ht="48" x14ac:dyDescent="0.2">
      <c r="A20" s="390"/>
      <c r="B20" s="387"/>
      <c r="C20" s="387"/>
      <c r="D20" s="384"/>
      <c r="E20" s="338"/>
      <c r="F20" s="338"/>
      <c r="G20" s="338" t="s">
        <v>47</v>
      </c>
      <c r="H20" s="30" t="s">
        <v>48</v>
      </c>
      <c r="I20" s="1">
        <v>43646</v>
      </c>
      <c r="J20" s="3">
        <v>0.6</v>
      </c>
      <c r="K20" s="343" t="s">
        <v>49</v>
      </c>
      <c r="L20" s="340"/>
      <c r="M20" s="340">
        <v>0.6</v>
      </c>
      <c r="N20" s="340">
        <v>0.8</v>
      </c>
      <c r="O20" s="340">
        <v>1</v>
      </c>
      <c r="P20" s="377"/>
      <c r="Q20" s="351"/>
      <c r="R20" s="351"/>
      <c r="S20" s="343" t="s">
        <v>9</v>
      </c>
      <c r="T20" s="392"/>
      <c r="U20" s="394" t="s">
        <v>106</v>
      </c>
      <c r="V20" s="407"/>
      <c r="W20" s="180"/>
      <c r="X20" s="182"/>
      <c r="Y20" s="183"/>
      <c r="Z20" s="183"/>
    </row>
    <row r="21" spans="1:26" s="5" customFormat="1" ht="96" x14ac:dyDescent="0.2">
      <c r="A21" s="390"/>
      <c r="B21" s="387"/>
      <c r="C21" s="387"/>
      <c r="D21" s="384"/>
      <c r="E21" s="338"/>
      <c r="F21" s="338"/>
      <c r="G21" s="338"/>
      <c r="H21" s="30" t="s">
        <v>50</v>
      </c>
      <c r="I21" s="1">
        <v>43738</v>
      </c>
      <c r="J21" s="3">
        <v>0.2</v>
      </c>
      <c r="K21" s="343"/>
      <c r="L21" s="340"/>
      <c r="M21" s="340"/>
      <c r="N21" s="340"/>
      <c r="O21" s="340"/>
      <c r="P21" s="378"/>
      <c r="Q21" s="352"/>
      <c r="R21" s="352"/>
      <c r="S21" s="343"/>
      <c r="T21" s="392"/>
      <c r="U21" s="394"/>
      <c r="V21" s="407"/>
      <c r="W21" s="180"/>
      <c r="X21" s="182"/>
      <c r="Y21" s="183"/>
      <c r="Z21" s="183"/>
    </row>
    <row r="22" spans="1:26" s="5" customFormat="1" ht="72" x14ac:dyDescent="0.2">
      <c r="A22" s="390"/>
      <c r="B22" s="387"/>
      <c r="C22" s="387"/>
      <c r="D22" s="384"/>
      <c r="E22" s="338"/>
      <c r="F22" s="338"/>
      <c r="G22" s="338"/>
      <c r="H22" s="30" t="s">
        <v>51</v>
      </c>
      <c r="I22" s="1">
        <v>43830</v>
      </c>
      <c r="J22" s="3">
        <v>0.2</v>
      </c>
      <c r="K22" s="343"/>
      <c r="L22" s="340"/>
      <c r="M22" s="340"/>
      <c r="N22" s="340"/>
      <c r="O22" s="340"/>
      <c r="P22" s="379"/>
      <c r="Q22" s="353"/>
      <c r="R22" s="353"/>
      <c r="S22" s="343"/>
      <c r="T22" s="392"/>
      <c r="U22" s="394"/>
      <c r="V22" s="407"/>
      <c r="W22" s="180"/>
      <c r="X22" s="182"/>
      <c r="Y22" s="183"/>
      <c r="Z22" s="183"/>
    </row>
    <row r="23" spans="1:26" s="5" customFormat="1" ht="132" x14ac:dyDescent="0.2">
      <c r="A23" s="390"/>
      <c r="B23" s="387"/>
      <c r="C23" s="387"/>
      <c r="D23" s="384"/>
      <c r="E23" s="338"/>
      <c r="F23" s="338" t="s">
        <v>52</v>
      </c>
      <c r="G23" s="338" t="s">
        <v>53</v>
      </c>
      <c r="H23" s="30" t="s">
        <v>54</v>
      </c>
      <c r="I23" s="1">
        <v>43830</v>
      </c>
      <c r="J23" s="3">
        <v>0.5</v>
      </c>
      <c r="K23" s="343" t="s">
        <v>55</v>
      </c>
      <c r="L23" s="340"/>
      <c r="M23" s="340">
        <v>0.5</v>
      </c>
      <c r="N23" s="340">
        <v>0.5</v>
      </c>
      <c r="O23" s="340">
        <v>1</v>
      </c>
      <c r="P23" s="343" t="s">
        <v>8</v>
      </c>
      <c r="Q23" s="346">
        <v>43466</v>
      </c>
      <c r="R23" s="346">
        <v>43830</v>
      </c>
      <c r="S23" s="343" t="s">
        <v>9</v>
      </c>
      <c r="T23" s="392"/>
      <c r="U23" s="394" t="s">
        <v>107</v>
      </c>
      <c r="V23" s="407"/>
      <c r="W23" s="180"/>
      <c r="X23" s="182"/>
      <c r="Y23" s="183"/>
      <c r="Z23" s="183"/>
    </row>
    <row r="24" spans="1:26" s="5" customFormat="1" ht="144" x14ac:dyDescent="0.2">
      <c r="A24" s="390"/>
      <c r="B24" s="387"/>
      <c r="C24" s="387"/>
      <c r="D24" s="384"/>
      <c r="E24" s="338"/>
      <c r="F24" s="338"/>
      <c r="G24" s="338"/>
      <c r="H24" s="30" t="s">
        <v>56</v>
      </c>
      <c r="I24" s="1">
        <v>43830</v>
      </c>
      <c r="J24" s="3">
        <v>0.5</v>
      </c>
      <c r="K24" s="343"/>
      <c r="L24" s="340"/>
      <c r="M24" s="340"/>
      <c r="N24" s="340"/>
      <c r="O24" s="340"/>
      <c r="P24" s="343"/>
      <c r="Q24" s="346"/>
      <c r="R24" s="346"/>
      <c r="S24" s="343"/>
      <c r="T24" s="392"/>
      <c r="U24" s="394"/>
      <c r="V24" s="407"/>
      <c r="W24" s="180"/>
      <c r="X24" s="182"/>
      <c r="Y24" s="183"/>
      <c r="Z24" s="183"/>
    </row>
    <row r="25" spans="1:26" s="5" customFormat="1" ht="130.5" customHeight="1" thickBot="1" x14ac:dyDescent="0.25">
      <c r="A25" s="391"/>
      <c r="B25" s="388"/>
      <c r="C25" s="388"/>
      <c r="D25" s="385"/>
      <c r="E25" s="341"/>
      <c r="F25" s="18" t="s">
        <v>57</v>
      </c>
      <c r="G25" s="18" t="s">
        <v>58</v>
      </c>
      <c r="H25" s="18" t="s">
        <v>57</v>
      </c>
      <c r="I25" s="19">
        <v>43830</v>
      </c>
      <c r="J25" s="20">
        <v>1</v>
      </c>
      <c r="K25" s="26" t="s">
        <v>59</v>
      </c>
      <c r="L25" s="21">
        <v>0.25</v>
      </c>
      <c r="M25" s="21">
        <v>0.52</v>
      </c>
      <c r="N25" s="21">
        <v>0.75</v>
      </c>
      <c r="O25" s="21">
        <v>1</v>
      </c>
      <c r="P25" s="26" t="s">
        <v>8</v>
      </c>
      <c r="Q25" s="28">
        <v>43466</v>
      </c>
      <c r="R25" s="28">
        <v>43830</v>
      </c>
      <c r="S25" s="24" t="s">
        <v>60</v>
      </c>
      <c r="T25" s="191">
        <v>0.25</v>
      </c>
      <c r="U25" s="192" t="s">
        <v>108</v>
      </c>
      <c r="V25" s="193"/>
      <c r="W25" s="180"/>
      <c r="X25" s="182"/>
      <c r="Y25" s="183"/>
      <c r="Z25" s="183"/>
    </row>
    <row r="26" spans="1:26" s="5" customFormat="1" ht="48" x14ac:dyDescent="0.2">
      <c r="A26" s="389">
        <v>5</v>
      </c>
      <c r="B26" s="386" t="s">
        <v>18</v>
      </c>
      <c r="C26" s="386" t="s">
        <v>19</v>
      </c>
      <c r="D26" s="383" t="s">
        <v>61</v>
      </c>
      <c r="E26" s="337" t="s">
        <v>62</v>
      </c>
      <c r="F26" s="337" t="s">
        <v>63</v>
      </c>
      <c r="G26" s="337" t="s">
        <v>64</v>
      </c>
      <c r="H26" s="32" t="s">
        <v>65</v>
      </c>
      <c r="I26" s="7">
        <v>43555</v>
      </c>
      <c r="J26" s="17">
        <v>0.2</v>
      </c>
      <c r="K26" s="345" t="s">
        <v>66</v>
      </c>
      <c r="L26" s="339">
        <v>0.2</v>
      </c>
      <c r="M26" s="339">
        <v>0.6</v>
      </c>
      <c r="N26" s="339">
        <v>1</v>
      </c>
      <c r="O26" s="339">
        <v>1</v>
      </c>
      <c r="P26" s="345" t="s">
        <v>8</v>
      </c>
      <c r="Q26" s="357">
        <v>43466</v>
      </c>
      <c r="R26" s="357">
        <v>43830</v>
      </c>
      <c r="S26" s="345" t="s">
        <v>9</v>
      </c>
      <c r="T26" s="408">
        <v>0.2</v>
      </c>
      <c r="U26" s="409" t="s">
        <v>109</v>
      </c>
      <c r="V26" s="410"/>
      <c r="W26" s="180"/>
      <c r="X26" s="182"/>
      <c r="Y26" s="183"/>
      <c r="Z26" s="183"/>
    </row>
    <row r="27" spans="1:26" s="5" customFormat="1" ht="24" x14ac:dyDescent="0.2">
      <c r="A27" s="390"/>
      <c r="B27" s="387"/>
      <c r="C27" s="387"/>
      <c r="D27" s="384"/>
      <c r="E27" s="338"/>
      <c r="F27" s="338"/>
      <c r="G27" s="338"/>
      <c r="H27" s="30" t="s">
        <v>67</v>
      </c>
      <c r="I27" s="1">
        <v>43769</v>
      </c>
      <c r="J27" s="3">
        <v>0.2</v>
      </c>
      <c r="K27" s="343"/>
      <c r="L27" s="340"/>
      <c r="M27" s="340"/>
      <c r="N27" s="340"/>
      <c r="O27" s="340"/>
      <c r="P27" s="343"/>
      <c r="Q27" s="346"/>
      <c r="R27" s="346"/>
      <c r="S27" s="343"/>
      <c r="T27" s="392"/>
      <c r="U27" s="394"/>
      <c r="V27" s="407"/>
      <c r="W27" s="180"/>
      <c r="X27" s="182"/>
      <c r="Y27" s="183"/>
      <c r="Z27" s="183"/>
    </row>
    <row r="28" spans="1:26" s="5" customFormat="1" ht="24" x14ac:dyDescent="0.2">
      <c r="A28" s="390"/>
      <c r="B28" s="387"/>
      <c r="C28" s="387"/>
      <c r="D28" s="384"/>
      <c r="E28" s="338"/>
      <c r="F28" s="338"/>
      <c r="G28" s="338"/>
      <c r="H28" s="30" t="s">
        <v>68</v>
      </c>
      <c r="I28" s="1">
        <v>43646</v>
      </c>
      <c r="J28" s="3">
        <v>0.2</v>
      </c>
      <c r="K28" s="343"/>
      <c r="L28" s="340"/>
      <c r="M28" s="340"/>
      <c r="N28" s="340"/>
      <c r="O28" s="340"/>
      <c r="P28" s="343"/>
      <c r="Q28" s="346"/>
      <c r="R28" s="346"/>
      <c r="S28" s="343"/>
      <c r="T28" s="392"/>
      <c r="U28" s="394"/>
      <c r="V28" s="407"/>
      <c r="W28" s="180"/>
      <c r="X28" s="182"/>
      <c r="Y28" s="183"/>
      <c r="Z28" s="183"/>
    </row>
    <row r="29" spans="1:26" s="5" customFormat="1" x14ac:dyDescent="0.2">
      <c r="A29" s="390"/>
      <c r="B29" s="387"/>
      <c r="C29" s="387"/>
      <c r="D29" s="384"/>
      <c r="E29" s="338"/>
      <c r="F29" s="338"/>
      <c r="G29" s="338"/>
      <c r="H29" s="30" t="s">
        <v>69</v>
      </c>
      <c r="I29" s="1">
        <v>43677</v>
      </c>
      <c r="J29" s="3">
        <v>0.2</v>
      </c>
      <c r="K29" s="343"/>
      <c r="L29" s="340"/>
      <c r="M29" s="340"/>
      <c r="N29" s="340"/>
      <c r="O29" s="340"/>
      <c r="P29" s="343"/>
      <c r="Q29" s="346"/>
      <c r="R29" s="346"/>
      <c r="S29" s="343"/>
      <c r="T29" s="392"/>
      <c r="U29" s="394"/>
      <c r="V29" s="407"/>
      <c r="W29" s="180"/>
      <c r="X29" s="182"/>
      <c r="Y29" s="183"/>
      <c r="Z29" s="183"/>
    </row>
    <row r="30" spans="1:26" s="5" customFormat="1" ht="108" x14ac:dyDescent="0.2">
      <c r="A30" s="390"/>
      <c r="B30" s="387"/>
      <c r="C30" s="387"/>
      <c r="D30" s="384"/>
      <c r="E30" s="338"/>
      <c r="F30" s="338"/>
      <c r="G30" s="338"/>
      <c r="H30" s="30" t="s">
        <v>70</v>
      </c>
      <c r="I30" s="1">
        <v>43708</v>
      </c>
      <c r="J30" s="3">
        <v>0.2</v>
      </c>
      <c r="K30" s="343"/>
      <c r="L30" s="340"/>
      <c r="M30" s="340"/>
      <c r="N30" s="340"/>
      <c r="O30" s="340"/>
      <c r="P30" s="343"/>
      <c r="Q30" s="346"/>
      <c r="R30" s="346"/>
      <c r="S30" s="343"/>
      <c r="T30" s="392"/>
      <c r="U30" s="394"/>
      <c r="V30" s="407"/>
      <c r="W30" s="180"/>
      <c r="X30" s="182"/>
      <c r="Y30" s="183"/>
      <c r="Z30" s="183"/>
    </row>
    <row r="31" spans="1:26" s="5" customFormat="1" ht="54.75" customHeight="1" x14ac:dyDescent="0.2">
      <c r="A31" s="390"/>
      <c r="B31" s="387"/>
      <c r="C31" s="387"/>
      <c r="D31" s="384"/>
      <c r="E31" s="338"/>
      <c r="F31" s="338" t="s">
        <v>71</v>
      </c>
      <c r="G31" s="338" t="s">
        <v>72</v>
      </c>
      <c r="H31" s="30" t="s">
        <v>73</v>
      </c>
      <c r="I31" s="1">
        <v>43646</v>
      </c>
      <c r="J31" s="3">
        <v>0.2</v>
      </c>
      <c r="K31" s="343" t="s">
        <v>74</v>
      </c>
      <c r="L31" s="340">
        <v>0.6</v>
      </c>
      <c r="M31" s="340">
        <v>1</v>
      </c>
      <c r="N31" s="340">
        <v>1</v>
      </c>
      <c r="O31" s="340">
        <v>1</v>
      </c>
      <c r="P31" s="343" t="s">
        <v>8</v>
      </c>
      <c r="Q31" s="346">
        <v>43466</v>
      </c>
      <c r="R31" s="346">
        <v>43646</v>
      </c>
      <c r="S31" s="343" t="s">
        <v>9</v>
      </c>
      <c r="T31" s="392">
        <v>0.4</v>
      </c>
      <c r="U31" s="394" t="s">
        <v>110</v>
      </c>
      <c r="V31" s="396" t="s">
        <v>113</v>
      </c>
      <c r="W31" s="180"/>
      <c r="X31" s="182"/>
      <c r="Y31" s="183"/>
      <c r="Z31" s="183"/>
    </row>
    <row r="32" spans="1:26" s="5" customFormat="1" ht="54.75" customHeight="1" x14ac:dyDescent="0.2">
      <c r="A32" s="390"/>
      <c r="B32" s="387"/>
      <c r="C32" s="387"/>
      <c r="D32" s="384"/>
      <c r="E32" s="338"/>
      <c r="F32" s="338"/>
      <c r="G32" s="338"/>
      <c r="H32" s="30" t="s">
        <v>75</v>
      </c>
      <c r="I32" s="1">
        <v>43646</v>
      </c>
      <c r="J32" s="3">
        <v>0.4</v>
      </c>
      <c r="K32" s="343"/>
      <c r="L32" s="340"/>
      <c r="M32" s="340"/>
      <c r="N32" s="340"/>
      <c r="O32" s="340"/>
      <c r="P32" s="343"/>
      <c r="Q32" s="346"/>
      <c r="R32" s="346"/>
      <c r="S32" s="343"/>
      <c r="T32" s="392"/>
      <c r="U32" s="394"/>
      <c r="V32" s="396"/>
      <c r="W32" s="180"/>
      <c r="X32" s="182"/>
      <c r="Y32" s="183"/>
      <c r="Z32" s="183"/>
    </row>
    <row r="33" spans="1:30" s="5" customFormat="1" ht="54.75" customHeight="1" x14ac:dyDescent="0.2">
      <c r="A33" s="390"/>
      <c r="B33" s="387"/>
      <c r="C33" s="387"/>
      <c r="D33" s="384"/>
      <c r="E33" s="338"/>
      <c r="F33" s="338"/>
      <c r="G33" s="338"/>
      <c r="H33" s="30" t="s">
        <v>76</v>
      </c>
      <c r="I33" s="1">
        <v>43646</v>
      </c>
      <c r="J33" s="3">
        <v>0.3</v>
      </c>
      <c r="K33" s="343"/>
      <c r="L33" s="340"/>
      <c r="M33" s="340"/>
      <c r="N33" s="340"/>
      <c r="O33" s="340"/>
      <c r="P33" s="343"/>
      <c r="Q33" s="346"/>
      <c r="R33" s="346"/>
      <c r="S33" s="343"/>
      <c r="T33" s="392"/>
      <c r="U33" s="394"/>
      <c r="V33" s="396"/>
      <c r="W33" s="180"/>
      <c r="X33" s="182"/>
      <c r="Y33" s="183"/>
      <c r="Z33" s="183"/>
    </row>
    <row r="34" spans="1:30" s="5" customFormat="1" ht="54.75" customHeight="1" thickBot="1" x14ac:dyDescent="0.25">
      <c r="A34" s="391"/>
      <c r="B34" s="388"/>
      <c r="C34" s="388"/>
      <c r="D34" s="385"/>
      <c r="E34" s="341"/>
      <c r="F34" s="341"/>
      <c r="G34" s="341"/>
      <c r="H34" s="31" t="s">
        <v>77</v>
      </c>
      <c r="I34" s="9">
        <v>43646</v>
      </c>
      <c r="J34" s="22">
        <v>0.1</v>
      </c>
      <c r="K34" s="344"/>
      <c r="L34" s="342"/>
      <c r="M34" s="342"/>
      <c r="N34" s="342"/>
      <c r="O34" s="342"/>
      <c r="P34" s="344"/>
      <c r="Q34" s="347"/>
      <c r="R34" s="347"/>
      <c r="S34" s="344"/>
      <c r="T34" s="393"/>
      <c r="U34" s="395"/>
      <c r="V34" s="397"/>
      <c r="W34" s="180"/>
      <c r="X34" s="182"/>
      <c r="Y34" s="183"/>
      <c r="Z34" s="183"/>
      <c r="AA34" s="6"/>
      <c r="AB34" s="6"/>
      <c r="AC34" s="6"/>
      <c r="AD34" s="6"/>
    </row>
    <row r="36" spans="1:30" x14ac:dyDescent="0.2">
      <c r="N36" s="6">
        <v>41.1</v>
      </c>
      <c r="O36" s="6">
        <v>100</v>
      </c>
    </row>
    <row r="37" spans="1:30" x14ac:dyDescent="0.2">
      <c r="N37" s="6">
        <v>38.21</v>
      </c>
      <c r="O37" s="6">
        <f>(N37*O36)/N36</f>
        <v>92.968369829683695</v>
      </c>
    </row>
  </sheetData>
  <mergeCells count="139">
    <mergeCell ref="W2:Y2"/>
    <mergeCell ref="W8:W9"/>
    <mergeCell ref="T2:V2"/>
    <mergeCell ref="V10:V13"/>
    <mergeCell ref="T15:T16"/>
    <mergeCell ref="U15:U16"/>
    <mergeCell ref="V15:V16"/>
    <mergeCell ref="T4:T7"/>
    <mergeCell ref="U4:U7"/>
    <mergeCell ref="V4:V7"/>
    <mergeCell ref="T8:T9"/>
    <mergeCell ref="U8:U9"/>
    <mergeCell ref="V8:V9"/>
    <mergeCell ref="T31:T34"/>
    <mergeCell ref="U31:U34"/>
    <mergeCell ref="V31:V34"/>
    <mergeCell ref="A2:S2"/>
    <mergeCell ref="E4:E9"/>
    <mergeCell ref="D4:D9"/>
    <mergeCell ref="C4:C9"/>
    <mergeCell ref="B4:B9"/>
    <mergeCell ref="A4:A9"/>
    <mergeCell ref="F4:F7"/>
    <mergeCell ref="T23:T24"/>
    <mergeCell ref="U23:U24"/>
    <mergeCell ref="V23:V24"/>
    <mergeCell ref="T26:T30"/>
    <mergeCell ref="U26:U30"/>
    <mergeCell ref="V26:V30"/>
    <mergeCell ref="T17:T19"/>
    <mergeCell ref="U17:U19"/>
    <mergeCell ref="V17:V19"/>
    <mergeCell ref="T20:T22"/>
    <mergeCell ref="U20:U22"/>
    <mergeCell ref="V20:V22"/>
    <mergeCell ref="T10:T13"/>
    <mergeCell ref="U10:U13"/>
    <mergeCell ref="D17:D25"/>
    <mergeCell ref="E17:E25"/>
    <mergeCell ref="G4:G7"/>
    <mergeCell ref="E10:E16"/>
    <mergeCell ref="F14:F16"/>
    <mergeCell ref="D10:D16"/>
    <mergeCell ref="C10:C16"/>
    <mergeCell ref="B10:B16"/>
    <mergeCell ref="F8:F9"/>
    <mergeCell ref="F10:F13"/>
    <mergeCell ref="G10:G13"/>
    <mergeCell ref="G15:G16"/>
    <mergeCell ref="D26:D34"/>
    <mergeCell ref="C26:C34"/>
    <mergeCell ref="B26:B34"/>
    <mergeCell ref="A26:A34"/>
    <mergeCell ref="K4:K7"/>
    <mergeCell ref="K8:K9"/>
    <mergeCell ref="K10:K13"/>
    <mergeCell ref="K15:K16"/>
    <mergeCell ref="K17:K19"/>
    <mergeCell ref="K20:K22"/>
    <mergeCell ref="F26:F30"/>
    <mergeCell ref="G26:G30"/>
    <mergeCell ref="E26:E34"/>
    <mergeCell ref="F31:F34"/>
    <mergeCell ref="G31:G34"/>
    <mergeCell ref="F17:F22"/>
    <mergeCell ref="G20:G22"/>
    <mergeCell ref="G17:G19"/>
    <mergeCell ref="F23:F24"/>
    <mergeCell ref="G23:G24"/>
    <mergeCell ref="A10:A16"/>
    <mergeCell ref="A17:A25"/>
    <mergeCell ref="B17:B25"/>
    <mergeCell ref="C17:C25"/>
    <mergeCell ref="O4:O7"/>
    <mergeCell ref="P4:P7"/>
    <mergeCell ref="Q4:Q7"/>
    <mergeCell ref="R4:R7"/>
    <mergeCell ref="S4:S7"/>
    <mergeCell ref="G8:G9"/>
    <mergeCell ref="K23:K24"/>
    <mergeCell ref="K26:K30"/>
    <mergeCell ref="K31:K34"/>
    <mergeCell ref="L4:L7"/>
    <mergeCell ref="M4:M7"/>
    <mergeCell ref="N4:N7"/>
    <mergeCell ref="L10:L13"/>
    <mergeCell ref="M10:M13"/>
    <mergeCell ref="N10:N13"/>
    <mergeCell ref="L20:L22"/>
    <mergeCell ref="S17:S19"/>
    <mergeCell ref="P17:P19"/>
    <mergeCell ref="O17:O19"/>
    <mergeCell ref="N17:N19"/>
    <mergeCell ref="M17:M19"/>
    <mergeCell ref="L17:L19"/>
    <mergeCell ref="R17:R19"/>
    <mergeCell ref="Q17:Q19"/>
    <mergeCell ref="S10:S13"/>
    <mergeCell ref="L15:L16"/>
    <mergeCell ref="M15:M16"/>
    <mergeCell ref="N15:N16"/>
    <mergeCell ref="O15:O16"/>
    <mergeCell ref="P15:P16"/>
    <mergeCell ref="S15:S16"/>
    <mergeCell ref="Q15:Q16"/>
    <mergeCell ref="R15:R16"/>
    <mergeCell ref="L26:L30"/>
    <mergeCell ref="M26:M30"/>
    <mergeCell ref="N26:N30"/>
    <mergeCell ref="O26:O30"/>
    <mergeCell ref="P26:P30"/>
    <mergeCell ref="Q26:Q30"/>
    <mergeCell ref="R26:R30"/>
    <mergeCell ref="O10:O13"/>
    <mergeCell ref="P10:P13"/>
    <mergeCell ref="L31:L34"/>
    <mergeCell ref="P20:P22"/>
    <mergeCell ref="Q20:Q22"/>
    <mergeCell ref="R20:R22"/>
    <mergeCell ref="S26:S30"/>
    <mergeCell ref="S31:S34"/>
    <mergeCell ref="R31:R34"/>
    <mergeCell ref="Q31:Q34"/>
    <mergeCell ref="P31:P34"/>
    <mergeCell ref="O31:O34"/>
    <mergeCell ref="S20:S22"/>
    <mergeCell ref="S23:S24"/>
    <mergeCell ref="M20:M22"/>
    <mergeCell ref="N20:N22"/>
    <mergeCell ref="O20:O22"/>
    <mergeCell ref="P23:P24"/>
    <mergeCell ref="O23:O24"/>
    <mergeCell ref="N23:N24"/>
    <mergeCell ref="Q23:Q24"/>
    <mergeCell ref="R23:R24"/>
    <mergeCell ref="N31:N34"/>
    <mergeCell ref="M31:M34"/>
    <mergeCell ref="L23:L24"/>
    <mergeCell ref="M23:M24"/>
  </mergeCells>
  <conditionalFormatting sqref="T4:T7">
    <cfRule type="cellIs" dxfId="10" priority="11" operator="lessThan">
      <formula>$L$140</formula>
    </cfRule>
  </conditionalFormatting>
  <conditionalFormatting sqref="T8:T9">
    <cfRule type="cellIs" dxfId="9" priority="10" operator="lessThan">
      <formula>$L$144</formula>
    </cfRule>
  </conditionalFormatting>
  <conditionalFormatting sqref="T10:T13">
    <cfRule type="cellIs" dxfId="8" priority="9" operator="lessThan">
      <formula>$L$146</formula>
    </cfRule>
  </conditionalFormatting>
  <conditionalFormatting sqref="T14">
    <cfRule type="cellIs" dxfId="7" priority="8" operator="lessThan">
      <formula>$L$150</formula>
    </cfRule>
  </conditionalFormatting>
  <conditionalFormatting sqref="T15:T16">
    <cfRule type="cellIs" dxfId="6" priority="7" operator="lessThan">
      <formula>$L$151</formula>
    </cfRule>
  </conditionalFormatting>
  <conditionalFormatting sqref="T17:T19">
    <cfRule type="cellIs" dxfId="5" priority="6" operator="lessThan">
      <formula>$L$153</formula>
    </cfRule>
  </conditionalFormatting>
  <conditionalFormatting sqref="T20:T22">
    <cfRule type="cellIs" dxfId="4" priority="5" operator="lessThan">
      <formula>$L$156</formula>
    </cfRule>
  </conditionalFormatting>
  <conditionalFormatting sqref="T23:T24">
    <cfRule type="cellIs" dxfId="3" priority="4" operator="lessThan">
      <formula>$L$159</formula>
    </cfRule>
  </conditionalFormatting>
  <conditionalFormatting sqref="T25">
    <cfRule type="cellIs" dxfId="2" priority="3" operator="lessThan">
      <formula>$L$161</formula>
    </cfRule>
  </conditionalFormatting>
  <conditionalFormatting sqref="T26:T30">
    <cfRule type="cellIs" dxfId="1" priority="2" operator="lessThan">
      <formula>$L$162</formula>
    </cfRule>
  </conditionalFormatting>
  <conditionalFormatting sqref="T31:T34">
    <cfRule type="cellIs" dxfId="0" priority="1" operator="lessThan">
      <formula>$L$167</formula>
    </cfRule>
  </conditionalFormatting>
  <dataValidations count="2">
    <dataValidation allowBlank="1" showInputMessage="1" showErrorMessage="1" error="_x000a_" prompt="Por favor registre el resultado del Indicador para el primer periodo. " sqref="T4:T34" xr:uid="{00000000-0002-0000-0000-000000000000}"/>
    <dataValidation type="textLength" allowBlank="1" showInputMessage="1" showErrorMessage="1" sqref="U4:V34" xr:uid="{00000000-0002-0000-0000-000001000000}">
      <formula1>0</formula1>
      <formula2>600</formula2>
    </dataValidation>
  </dataValidations>
  <pageMargins left="0.19685039370078741" right="0.19685039370078741" top="0.19685039370078741" bottom="0.19685039370078741" header="0.31496062992125984" footer="0.31496062992125984"/>
  <pageSetup paperSize="14" scale="59" fitToHeight="0" orientation="landscape" r:id="rId1"/>
  <rowBreaks count="1" manualBreakCount="1">
    <brk id="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topLeftCell="B1" workbookViewId="0">
      <selection activeCell="M31" sqref="M31"/>
    </sheetView>
  </sheetViews>
  <sheetFormatPr baseColWidth="10" defaultColWidth="8.77734375" defaultRowHeight="15" x14ac:dyDescent="0.2"/>
  <cols>
    <col min="1" max="1" width="8.21875" bestFit="1" customWidth="1"/>
    <col min="2" max="2" width="7.109375" bestFit="1" customWidth="1"/>
    <col min="3" max="3" width="6.88671875" bestFit="1" customWidth="1"/>
    <col min="4" max="4" width="5" bestFit="1" customWidth="1"/>
    <col min="5" max="5" width="13.88671875" customWidth="1"/>
    <col min="6" max="6" width="12.77734375" customWidth="1"/>
    <col min="7" max="7" width="20" customWidth="1"/>
    <col min="8" max="8" width="29.88671875" customWidth="1"/>
    <col min="9" max="9" width="11.109375" bestFit="1" customWidth="1"/>
    <col min="10" max="10" width="10.33203125" customWidth="1"/>
    <col min="11" max="11" width="21.44140625" customWidth="1"/>
    <col min="12" max="12" width="9.77734375" customWidth="1"/>
    <col min="13" max="19" width="8.77734375" customWidth="1"/>
  </cols>
  <sheetData>
    <row r="1" spans="1:19" s="5" customFormat="1" ht="15.75" thickBot="1" x14ac:dyDescent="0.25">
      <c r="A1" s="398" t="s">
        <v>78</v>
      </c>
      <c r="B1" s="399"/>
      <c r="C1" s="399"/>
      <c r="D1" s="399"/>
      <c r="E1" s="399"/>
      <c r="F1" s="399"/>
      <c r="G1" s="399"/>
      <c r="H1" s="399"/>
      <c r="I1" s="399"/>
      <c r="J1" s="399"/>
      <c r="K1" s="399"/>
      <c r="L1" s="399"/>
      <c r="M1" s="399"/>
      <c r="N1" s="399"/>
      <c r="O1" s="399"/>
      <c r="P1" s="399"/>
      <c r="Q1" s="399"/>
      <c r="R1" s="399"/>
      <c r="S1" s="400"/>
    </row>
    <row r="2" spans="1:19" s="4" customFormat="1" ht="60" x14ac:dyDescent="0.2">
      <c r="A2" s="11" t="s">
        <v>80</v>
      </c>
      <c r="B2" s="12" t="s">
        <v>81</v>
      </c>
      <c r="C2" s="12" t="s">
        <v>82</v>
      </c>
      <c r="D2" s="12" t="s">
        <v>83</v>
      </c>
      <c r="E2" s="12" t="s">
        <v>84</v>
      </c>
      <c r="F2" s="12" t="s">
        <v>85</v>
      </c>
      <c r="G2" s="12" t="s">
        <v>86</v>
      </c>
      <c r="H2" s="12" t="s">
        <v>87</v>
      </c>
      <c r="I2" s="12" t="s">
        <v>88</v>
      </c>
      <c r="J2" s="12" t="s">
        <v>89</v>
      </c>
      <c r="K2" s="12" t="s">
        <v>90</v>
      </c>
      <c r="L2" s="12" t="s">
        <v>91</v>
      </c>
      <c r="M2" s="12" t="s">
        <v>92</v>
      </c>
      <c r="N2" s="12" t="s">
        <v>93</v>
      </c>
      <c r="O2" s="12" t="s">
        <v>94</v>
      </c>
      <c r="P2" s="12" t="s">
        <v>95</v>
      </c>
      <c r="Q2" s="12" t="s">
        <v>96</v>
      </c>
      <c r="R2" s="12" t="s">
        <v>97</v>
      </c>
      <c r="S2" s="13" t="s">
        <v>98</v>
      </c>
    </row>
    <row r="3" spans="1:19" s="46" customFormat="1" ht="187.5" customHeight="1" x14ac:dyDescent="0.25">
      <c r="A3" s="33">
        <v>5</v>
      </c>
      <c r="B3" s="34" t="s">
        <v>0</v>
      </c>
      <c r="C3" s="34" t="s">
        <v>1</v>
      </c>
      <c r="D3" s="35" t="s">
        <v>2</v>
      </c>
      <c r="E3" s="36" t="s">
        <v>3</v>
      </c>
      <c r="F3" s="37" t="s">
        <v>4</v>
      </c>
      <c r="G3" s="37" t="s">
        <v>5</v>
      </c>
      <c r="H3" s="37" t="s">
        <v>6</v>
      </c>
      <c r="I3" s="38">
        <v>43524</v>
      </c>
      <c r="J3" s="39">
        <v>0.2</v>
      </c>
      <c r="K3" s="40" t="s">
        <v>7</v>
      </c>
      <c r="L3" s="41">
        <v>0.4</v>
      </c>
      <c r="M3" s="41">
        <v>0.6</v>
      </c>
      <c r="N3" s="41">
        <v>0.8</v>
      </c>
      <c r="O3" s="42">
        <v>1</v>
      </c>
      <c r="P3" s="40" t="s">
        <v>8</v>
      </c>
      <c r="Q3" s="43">
        <v>43466</v>
      </c>
      <c r="R3" s="44">
        <v>43830</v>
      </c>
      <c r="S3" s="45" t="s">
        <v>9</v>
      </c>
    </row>
    <row r="4" spans="1:19" s="46" customFormat="1" ht="137.25" customHeight="1" x14ac:dyDescent="0.25">
      <c r="A4" s="47"/>
      <c r="B4" s="48"/>
      <c r="C4" s="48"/>
      <c r="D4" s="49"/>
      <c r="E4" s="50"/>
      <c r="F4" s="51"/>
      <c r="G4" s="50"/>
      <c r="H4" s="37" t="s">
        <v>10</v>
      </c>
      <c r="I4" s="38">
        <v>43830</v>
      </c>
      <c r="J4" s="39">
        <v>0.3</v>
      </c>
      <c r="K4" s="52"/>
      <c r="L4" s="50"/>
      <c r="M4" s="50"/>
      <c r="N4" s="50"/>
      <c r="O4" s="50"/>
      <c r="P4" s="53"/>
      <c r="Q4" s="54"/>
      <c r="R4" s="54"/>
      <c r="S4" s="55"/>
    </row>
    <row r="5" spans="1:19" s="46" customFormat="1" ht="121.5" customHeight="1" x14ac:dyDescent="0.25">
      <c r="A5" s="47"/>
      <c r="B5" s="48"/>
      <c r="C5" s="48"/>
      <c r="D5" s="49"/>
      <c r="E5" s="50"/>
      <c r="F5" s="51"/>
      <c r="G5" s="50"/>
      <c r="H5" s="37" t="s">
        <v>11</v>
      </c>
      <c r="I5" s="38">
        <v>43830</v>
      </c>
      <c r="J5" s="39">
        <v>0.3</v>
      </c>
      <c r="K5" s="52"/>
      <c r="L5" s="50"/>
      <c r="M5" s="50"/>
      <c r="N5" s="50"/>
      <c r="O5" s="50"/>
      <c r="P5" s="53"/>
      <c r="Q5" s="54"/>
      <c r="R5" s="54"/>
      <c r="S5" s="55"/>
    </row>
    <row r="6" spans="1:19" s="46" customFormat="1" ht="55.5" customHeight="1" x14ac:dyDescent="0.25">
      <c r="A6" s="47"/>
      <c r="B6" s="48"/>
      <c r="C6" s="48"/>
      <c r="D6" s="49"/>
      <c r="E6" s="50"/>
      <c r="F6" s="56"/>
      <c r="G6" s="57"/>
      <c r="H6" s="58" t="s">
        <v>12</v>
      </c>
      <c r="I6" s="38">
        <v>43830</v>
      </c>
      <c r="J6" s="39">
        <v>0.2</v>
      </c>
      <c r="K6" s="59"/>
      <c r="L6" s="57"/>
      <c r="M6" s="57"/>
      <c r="N6" s="57"/>
      <c r="O6" s="57"/>
      <c r="P6" s="60"/>
      <c r="Q6" s="61"/>
      <c r="R6" s="61"/>
      <c r="S6" s="62"/>
    </row>
    <row r="7" spans="1:19" s="46" customFormat="1" ht="162.75" customHeight="1" x14ac:dyDescent="0.25">
      <c r="A7" s="47"/>
      <c r="B7" s="48"/>
      <c r="C7" s="48"/>
      <c r="D7" s="49"/>
      <c r="E7" s="50"/>
      <c r="F7" s="37" t="s">
        <v>13</v>
      </c>
      <c r="G7" s="37" t="s">
        <v>14</v>
      </c>
      <c r="H7" s="37" t="s">
        <v>15</v>
      </c>
      <c r="I7" s="38">
        <v>43830</v>
      </c>
      <c r="J7" s="39">
        <v>0.5</v>
      </c>
      <c r="K7" s="40" t="s">
        <v>16</v>
      </c>
      <c r="L7" s="42">
        <v>0.125</v>
      </c>
      <c r="M7" s="42">
        <v>0.25</v>
      </c>
      <c r="N7" s="42">
        <v>0.375</v>
      </c>
      <c r="O7" s="42">
        <v>1</v>
      </c>
      <c r="P7" s="40" t="s">
        <v>8</v>
      </c>
      <c r="Q7" s="43">
        <v>43466</v>
      </c>
      <c r="R7" s="43">
        <v>43830</v>
      </c>
      <c r="S7" s="45" t="s">
        <v>9</v>
      </c>
    </row>
    <row r="8" spans="1:19" s="46" customFormat="1" ht="51.75" customHeight="1" x14ac:dyDescent="0.25">
      <c r="A8" s="63"/>
      <c r="B8" s="64"/>
      <c r="C8" s="64"/>
      <c r="D8" s="49"/>
      <c r="E8" s="50"/>
      <c r="F8" s="51"/>
      <c r="G8" s="50"/>
      <c r="H8" s="58" t="s">
        <v>17</v>
      </c>
      <c r="I8" s="38">
        <v>43830</v>
      </c>
      <c r="J8" s="39">
        <v>0.5</v>
      </c>
      <c r="K8" s="59"/>
      <c r="L8" s="57"/>
      <c r="M8" s="57"/>
      <c r="N8" s="57"/>
      <c r="O8" s="57"/>
      <c r="P8" s="60"/>
      <c r="Q8" s="61"/>
      <c r="R8" s="61"/>
      <c r="S8" s="62"/>
    </row>
    <row r="9" spans="1:19" s="46" customFormat="1" ht="165" customHeight="1" x14ac:dyDescent="0.25">
      <c r="A9" s="33">
        <v>5</v>
      </c>
      <c r="B9" s="34" t="s">
        <v>18</v>
      </c>
      <c r="C9" s="34" t="s">
        <v>19</v>
      </c>
      <c r="D9" s="35" t="s">
        <v>20</v>
      </c>
      <c r="E9" s="65" t="s">
        <v>21</v>
      </c>
      <c r="F9" s="37" t="s">
        <v>22</v>
      </c>
      <c r="G9" s="37" t="s">
        <v>23</v>
      </c>
      <c r="H9" s="37" t="s">
        <v>24</v>
      </c>
      <c r="I9" s="38">
        <v>43555</v>
      </c>
      <c r="J9" s="39">
        <v>0.3</v>
      </c>
      <c r="K9" s="40" t="s">
        <v>25</v>
      </c>
      <c r="L9" s="42">
        <v>0.3</v>
      </c>
      <c r="M9" s="42">
        <v>1</v>
      </c>
      <c r="N9" s="42">
        <v>1</v>
      </c>
      <c r="O9" s="42">
        <v>1</v>
      </c>
      <c r="P9" s="40" t="s">
        <v>8</v>
      </c>
      <c r="Q9" s="43">
        <v>43466</v>
      </c>
      <c r="R9" s="43">
        <v>43646</v>
      </c>
      <c r="S9" s="45" t="s">
        <v>9</v>
      </c>
    </row>
    <row r="10" spans="1:19" s="46" customFormat="1" ht="57" customHeight="1" x14ac:dyDescent="0.25">
      <c r="A10" s="47"/>
      <c r="B10" s="48"/>
      <c r="C10" s="48"/>
      <c r="D10" s="49"/>
      <c r="E10" s="66"/>
      <c r="F10" s="67"/>
      <c r="G10" s="50"/>
      <c r="H10" s="37" t="s">
        <v>26</v>
      </c>
      <c r="I10" s="38">
        <v>43646</v>
      </c>
      <c r="J10" s="39">
        <v>0.1</v>
      </c>
      <c r="K10" s="52"/>
      <c r="L10" s="50"/>
      <c r="M10" s="50"/>
      <c r="N10" s="50"/>
      <c r="O10" s="50"/>
      <c r="P10" s="53"/>
      <c r="Q10" s="54"/>
      <c r="R10" s="54"/>
      <c r="S10" s="55"/>
    </row>
    <row r="11" spans="1:19" s="46" customFormat="1" ht="48" customHeight="1" x14ac:dyDescent="0.25">
      <c r="A11" s="47"/>
      <c r="B11" s="48"/>
      <c r="C11" s="48"/>
      <c r="D11" s="49"/>
      <c r="E11" s="66"/>
      <c r="F11" s="67"/>
      <c r="G11" s="50"/>
      <c r="H11" s="37" t="s">
        <v>27</v>
      </c>
      <c r="I11" s="38">
        <v>43646</v>
      </c>
      <c r="J11" s="39">
        <v>0.4</v>
      </c>
      <c r="K11" s="52"/>
      <c r="L11" s="50"/>
      <c r="M11" s="50"/>
      <c r="N11" s="50"/>
      <c r="O11" s="50"/>
      <c r="P11" s="53"/>
      <c r="Q11" s="54"/>
      <c r="R11" s="54"/>
      <c r="S11" s="55"/>
    </row>
    <row r="12" spans="1:19" s="46" customFormat="1" ht="49.5" customHeight="1" x14ac:dyDescent="0.25">
      <c r="A12" s="47"/>
      <c r="B12" s="48"/>
      <c r="C12" s="48"/>
      <c r="D12" s="49"/>
      <c r="E12" s="66"/>
      <c r="F12" s="68"/>
      <c r="G12" s="57"/>
      <c r="H12" s="58" t="s">
        <v>28</v>
      </c>
      <c r="I12" s="38">
        <v>43646</v>
      </c>
      <c r="J12" s="39">
        <v>0.2</v>
      </c>
      <c r="K12" s="59"/>
      <c r="L12" s="57"/>
      <c r="M12" s="57"/>
      <c r="N12" s="57"/>
      <c r="O12" s="57"/>
      <c r="P12" s="60"/>
      <c r="Q12" s="61"/>
      <c r="R12" s="61"/>
      <c r="S12" s="62"/>
    </row>
    <row r="13" spans="1:19" s="46" customFormat="1" ht="79.5" customHeight="1" x14ac:dyDescent="0.25">
      <c r="A13" s="47"/>
      <c r="B13" s="48"/>
      <c r="C13" s="48"/>
      <c r="D13" s="49"/>
      <c r="E13" s="66"/>
      <c r="F13" s="69" t="s">
        <v>29</v>
      </c>
      <c r="G13" s="58" t="s">
        <v>30</v>
      </c>
      <c r="H13" s="58" t="s">
        <v>31</v>
      </c>
      <c r="I13" s="38">
        <v>43555</v>
      </c>
      <c r="J13" s="39">
        <v>1</v>
      </c>
      <c r="K13" s="40" t="s">
        <v>32</v>
      </c>
      <c r="L13" s="42">
        <v>1</v>
      </c>
      <c r="M13" s="42">
        <v>1</v>
      </c>
      <c r="N13" s="42">
        <v>1</v>
      </c>
      <c r="O13" s="42">
        <v>1</v>
      </c>
      <c r="P13" s="40" t="s">
        <v>8</v>
      </c>
      <c r="Q13" s="70">
        <v>43466</v>
      </c>
      <c r="R13" s="70">
        <v>43555</v>
      </c>
      <c r="S13" s="45" t="s">
        <v>9</v>
      </c>
    </row>
    <row r="14" spans="1:19" s="46" customFormat="1" ht="72.75" customHeight="1" x14ac:dyDescent="0.25">
      <c r="A14" s="47"/>
      <c r="B14" s="48"/>
      <c r="C14" s="48"/>
      <c r="D14" s="49"/>
      <c r="E14" s="66"/>
      <c r="F14" s="67"/>
      <c r="G14" s="37" t="s">
        <v>33</v>
      </c>
      <c r="H14" s="71" t="s">
        <v>34</v>
      </c>
      <c r="I14" s="72" t="s">
        <v>35</v>
      </c>
      <c r="J14" s="73">
        <v>0.5</v>
      </c>
      <c r="K14" s="40" t="s">
        <v>36</v>
      </c>
      <c r="L14" s="42">
        <v>0</v>
      </c>
      <c r="M14" s="42">
        <v>0</v>
      </c>
      <c r="N14" s="42">
        <v>1</v>
      </c>
      <c r="O14" s="42">
        <v>1</v>
      </c>
      <c r="P14" s="40" t="s">
        <v>8</v>
      </c>
      <c r="Q14" s="43">
        <v>43466</v>
      </c>
      <c r="R14" s="43">
        <v>43738</v>
      </c>
      <c r="S14" s="45" t="s">
        <v>9</v>
      </c>
    </row>
    <row r="15" spans="1:19" s="46" customFormat="1" ht="64.5" customHeight="1" x14ac:dyDescent="0.25">
      <c r="A15" s="47"/>
      <c r="B15" s="48"/>
      <c r="C15" s="48"/>
      <c r="D15" s="49"/>
      <c r="E15" s="66"/>
      <c r="F15" s="67"/>
      <c r="G15" s="71"/>
      <c r="H15" s="37" t="s">
        <v>37</v>
      </c>
      <c r="I15" s="38">
        <v>43708</v>
      </c>
      <c r="J15" s="39">
        <v>0.5</v>
      </c>
      <c r="K15" s="52"/>
      <c r="L15" s="50"/>
      <c r="M15" s="50"/>
      <c r="N15" s="50"/>
      <c r="O15" s="50"/>
      <c r="P15" s="53"/>
      <c r="Q15" s="54"/>
      <c r="R15" s="54"/>
      <c r="S15" s="55"/>
    </row>
    <row r="16" spans="1:19" s="46" customFormat="1" ht="135" customHeight="1" x14ac:dyDescent="0.25">
      <c r="A16" s="33">
        <v>5</v>
      </c>
      <c r="B16" s="34" t="s">
        <v>18</v>
      </c>
      <c r="C16" s="34" t="s">
        <v>38</v>
      </c>
      <c r="D16" s="35" t="s">
        <v>39</v>
      </c>
      <c r="E16" s="36" t="s">
        <v>40</v>
      </c>
      <c r="F16" s="69" t="s">
        <v>41</v>
      </c>
      <c r="G16" s="37" t="s">
        <v>42</v>
      </c>
      <c r="H16" s="37" t="s">
        <v>43</v>
      </c>
      <c r="I16" s="38">
        <v>43646</v>
      </c>
      <c r="J16" s="74">
        <v>0.33329999999999999</v>
      </c>
      <c r="K16" s="40" t="s">
        <v>44</v>
      </c>
      <c r="L16" s="42">
        <v>0</v>
      </c>
      <c r="M16" s="75">
        <v>0.33329999999999999</v>
      </c>
      <c r="N16" s="75">
        <v>0.66659999999999997</v>
      </c>
      <c r="O16" s="42">
        <v>1</v>
      </c>
      <c r="P16" s="40" t="s">
        <v>8</v>
      </c>
      <c r="Q16" s="43">
        <v>43466</v>
      </c>
      <c r="R16" s="43">
        <v>43830</v>
      </c>
      <c r="S16" s="45" t="s">
        <v>9</v>
      </c>
    </row>
    <row r="17" spans="1:19" s="46" customFormat="1" ht="64.5" customHeight="1" x14ac:dyDescent="0.25">
      <c r="A17" s="47"/>
      <c r="B17" s="48"/>
      <c r="C17" s="48"/>
      <c r="D17" s="49"/>
      <c r="E17" s="50"/>
      <c r="F17" s="67"/>
      <c r="G17" s="50"/>
      <c r="H17" s="37" t="s">
        <v>45</v>
      </c>
      <c r="I17" s="38">
        <v>43738</v>
      </c>
      <c r="J17" s="74">
        <v>0.33329999999999999</v>
      </c>
      <c r="K17" s="52"/>
      <c r="L17" s="50"/>
      <c r="M17" s="50"/>
      <c r="N17" s="50"/>
      <c r="O17" s="50"/>
      <c r="P17" s="53"/>
      <c r="Q17" s="54"/>
      <c r="R17" s="54"/>
      <c r="S17" s="55"/>
    </row>
    <row r="18" spans="1:19" s="46" customFormat="1" ht="65.25" customHeight="1" x14ac:dyDescent="0.25">
      <c r="A18" s="47"/>
      <c r="B18" s="48"/>
      <c r="C18" s="48"/>
      <c r="D18" s="49"/>
      <c r="E18" s="50"/>
      <c r="F18" s="67"/>
      <c r="G18" s="50"/>
      <c r="H18" s="37" t="s">
        <v>46</v>
      </c>
      <c r="I18" s="38">
        <v>43830</v>
      </c>
      <c r="J18" s="74">
        <v>0.33339999999999997</v>
      </c>
      <c r="K18" s="59"/>
      <c r="L18" s="57"/>
      <c r="M18" s="57"/>
      <c r="N18" s="57"/>
      <c r="O18" s="57"/>
      <c r="P18" s="60"/>
      <c r="Q18" s="61"/>
      <c r="R18" s="61"/>
      <c r="S18" s="62"/>
    </row>
    <row r="19" spans="1:19" s="46" customFormat="1" ht="116.25" customHeight="1" x14ac:dyDescent="0.25">
      <c r="A19" s="47"/>
      <c r="B19" s="48"/>
      <c r="C19" s="48"/>
      <c r="D19" s="49"/>
      <c r="E19" s="50"/>
      <c r="F19" s="67"/>
      <c r="G19" s="37" t="s">
        <v>47</v>
      </c>
      <c r="H19" s="37" t="s">
        <v>48</v>
      </c>
      <c r="I19" s="38">
        <v>43646</v>
      </c>
      <c r="J19" s="74">
        <v>0.6</v>
      </c>
      <c r="K19" s="40" t="s">
        <v>49</v>
      </c>
      <c r="L19" s="42">
        <v>0</v>
      </c>
      <c r="M19" s="42">
        <v>0.6</v>
      </c>
      <c r="N19" s="42">
        <v>0.8</v>
      </c>
      <c r="O19" s="42">
        <v>1</v>
      </c>
      <c r="P19" s="76"/>
      <c r="Q19" s="43"/>
      <c r="R19" s="43"/>
      <c r="S19" s="45" t="s">
        <v>9</v>
      </c>
    </row>
    <row r="20" spans="1:19" s="46" customFormat="1" ht="85.5" customHeight="1" x14ac:dyDescent="0.25">
      <c r="A20" s="47"/>
      <c r="B20" s="48"/>
      <c r="C20" s="48"/>
      <c r="D20" s="49"/>
      <c r="E20" s="50"/>
      <c r="F20" s="67"/>
      <c r="G20" s="50"/>
      <c r="H20" s="37" t="s">
        <v>50</v>
      </c>
      <c r="I20" s="38">
        <v>43738</v>
      </c>
      <c r="J20" s="74">
        <v>0.2</v>
      </c>
      <c r="K20" s="52"/>
      <c r="L20" s="50"/>
      <c r="M20" s="50"/>
      <c r="N20" s="50"/>
      <c r="O20" s="50"/>
      <c r="P20" s="53"/>
      <c r="Q20" s="54"/>
      <c r="R20" s="54"/>
      <c r="S20" s="55"/>
    </row>
    <row r="21" spans="1:19" s="46" customFormat="1" ht="85.5" customHeight="1" x14ac:dyDescent="0.25">
      <c r="A21" s="47"/>
      <c r="B21" s="48"/>
      <c r="C21" s="48"/>
      <c r="D21" s="49"/>
      <c r="E21" s="50"/>
      <c r="F21" s="68"/>
      <c r="G21" s="50"/>
      <c r="H21" s="37" t="s">
        <v>51</v>
      </c>
      <c r="I21" s="38">
        <v>43830</v>
      </c>
      <c r="J21" s="74">
        <v>0.2</v>
      </c>
      <c r="K21" s="59"/>
      <c r="L21" s="57"/>
      <c r="M21" s="57"/>
      <c r="N21" s="57"/>
      <c r="O21" s="57"/>
      <c r="P21" s="60"/>
      <c r="Q21" s="61"/>
      <c r="R21" s="61"/>
      <c r="S21" s="62"/>
    </row>
    <row r="22" spans="1:19" s="46" customFormat="1" ht="112.5" customHeight="1" x14ac:dyDescent="0.25">
      <c r="A22" s="47"/>
      <c r="B22" s="48"/>
      <c r="C22" s="48"/>
      <c r="D22" s="49"/>
      <c r="E22" s="50"/>
      <c r="F22" s="69" t="s">
        <v>52</v>
      </c>
      <c r="G22" s="37" t="s">
        <v>53</v>
      </c>
      <c r="H22" s="37" t="s">
        <v>54</v>
      </c>
      <c r="I22" s="38">
        <v>43830</v>
      </c>
      <c r="J22" s="74">
        <v>0.5</v>
      </c>
      <c r="K22" s="40" t="s">
        <v>55</v>
      </c>
      <c r="L22" s="42">
        <v>0</v>
      </c>
      <c r="M22" s="42">
        <v>0.5</v>
      </c>
      <c r="N22" s="42">
        <v>0.5</v>
      </c>
      <c r="O22" s="42">
        <v>1</v>
      </c>
      <c r="P22" s="40" t="s">
        <v>8</v>
      </c>
      <c r="Q22" s="43">
        <v>43466</v>
      </c>
      <c r="R22" s="43">
        <v>43830</v>
      </c>
      <c r="S22" s="45" t="s">
        <v>9</v>
      </c>
    </row>
    <row r="23" spans="1:19" s="46" customFormat="1" ht="99.75" customHeight="1" x14ac:dyDescent="0.25">
      <c r="A23" s="47"/>
      <c r="B23" s="48"/>
      <c r="C23" s="48"/>
      <c r="D23" s="49"/>
      <c r="E23" s="50"/>
      <c r="F23" s="67"/>
      <c r="G23" s="50"/>
      <c r="H23" s="37" t="s">
        <v>56</v>
      </c>
      <c r="I23" s="38">
        <v>43830</v>
      </c>
      <c r="J23" s="74">
        <v>0.5</v>
      </c>
      <c r="K23" s="59"/>
      <c r="L23" s="57"/>
      <c r="M23" s="57"/>
      <c r="N23" s="57"/>
      <c r="O23" s="57"/>
      <c r="P23" s="60"/>
      <c r="Q23" s="61"/>
      <c r="R23" s="61"/>
      <c r="S23" s="62"/>
    </row>
    <row r="24" spans="1:19" s="46" customFormat="1" ht="99.75" customHeight="1" x14ac:dyDescent="0.25">
      <c r="A24" s="63"/>
      <c r="B24" s="64"/>
      <c r="C24" s="64"/>
      <c r="D24" s="77"/>
      <c r="E24" s="57"/>
      <c r="F24" s="78" t="s">
        <v>57</v>
      </c>
      <c r="G24" s="78" t="s">
        <v>58</v>
      </c>
      <c r="H24" s="78" t="s">
        <v>57</v>
      </c>
      <c r="I24" s="79">
        <v>43830</v>
      </c>
      <c r="J24" s="80">
        <v>1</v>
      </c>
      <c r="K24" s="81" t="s">
        <v>59</v>
      </c>
      <c r="L24" s="82">
        <v>0.25</v>
      </c>
      <c r="M24" s="82">
        <v>5.2</v>
      </c>
      <c r="N24" s="82">
        <v>0.75</v>
      </c>
      <c r="O24" s="82">
        <v>1</v>
      </c>
      <c r="P24" s="40" t="s">
        <v>8</v>
      </c>
      <c r="Q24" s="43">
        <v>43466</v>
      </c>
      <c r="R24" s="43">
        <v>43830</v>
      </c>
      <c r="S24" s="83" t="s">
        <v>60</v>
      </c>
    </row>
    <row r="25" spans="1:19" s="46" customFormat="1" ht="150" customHeight="1" x14ac:dyDescent="0.25">
      <c r="A25" s="33">
        <v>5</v>
      </c>
      <c r="B25" s="34" t="s">
        <v>18</v>
      </c>
      <c r="C25" s="34" t="s">
        <v>19</v>
      </c>
      <c r="D25" s="84" t="s">
        <v>61</v>
      </c>
      <c r="E25" s="36" t="s">
        <v>62</v>
      </c>
      <c r="F25" s="69" t="s">
        <v>63</v>
      </c>
      <c r="G25" s="69" t="s">
        <v>64</v>
      </c>
      <c r="H25" s="37" t="s">
        <v>65</v>
      </c>
      <c r="I25" s="38">
        <v>43555</v>
      </c>
      <c r="J25" s="74">
        <v>0.2</v>
      </c>
      <c r="K25" s="40" t="s">
        <v>66</v>
      </c>
      <c r="L25" s="42">
        <v>0.2</v>
      </c>
      <c r="M25" s="42">
        <v>0.6</v>
      </c>
      <c r="N25" s="42">
        <v>1</v>
      </c>
      <c r="O25" s="42">
        <v>1</v>
      </c>
      <c r="P25" s="40" t="s">
        <v>8</v>
      </c>
      <c r="Q25" s="43">
        <v>43466</v>
      </c>
      <c r="R25" s="43">
        <v>43830</v>
      </c>
      <c r="S25" s="45" t="s">
        <v>9</v>
      </c>
    </row>
    <row r="26" spans="1:19" s="46" customFormat="1" ht="42.75" customHeight="1" x14ac:dyDescent="0.25">
      <c r="A26" s="47"/>
      <c r="B26" s="48"/>
      <c r="C26" s="48"/>
      <c r="D26" s="85"/>
      <c r="E26" s="50"/>
      <c r="F26" s="67"/>
      <c r="G26" s="50"/>
      <c r="H26" s="37" t="s">
        <v>67</v>
      </c>
      <c r="I26" s="38">
        <v>43769</v>
      </c>
      <c r="J26" s="74">
        <v>0.2</v>
      </c>
      <c r="K26" s="52"/>
      <c r="L26" s="50"/>
      <c r="M26" s="50"/>
      <c r="N26" s="50"/>
      <c r="O26" s="50"/>
      <c r="P26" s="53"/>
      <c r="Q26" s="54"/>
      <c r="R26" s="54"/>
      <c r="S26" s="55"/>
    </row>
    <row r="27" spans="1:19" s="46" customFormat="1" ht="42.75" customHeight="1" x14ac:dyDescent="0.25">
      <c r="A27" s="47"/>
      <c r="B27" s="48"/>
      <c r="C27" s="48"/>
      <c r="D27" s="85"/>
      <c r="E27" s="50"/>
      <c r="F27" s="67"/>
      <c r="G27" s="50"/>
      <c r="H27" s="37" t="s">
        <v>68</v>
      </c>
      <c r="I27" s="38">
        <v>43646</v>
      </c>
      <c r="J27" s="74">
        <v>0.2</v>
      </c>
      <c r="K27" s="52"/>
      <c r="L27" s="50"/>
      <c r="M27" s="50"/>
      <c r="N27" s="50"/>
      <c r="O27" s="50"/>
      <c r="P27" s="53"/>
      <c r="Q27" s="54"/>
      <c r="R27" s="54"/>
      <c r="S27" s="55"/>
    </row>
    <row r="28" spans="1:19" s="46" customFormat="1" ht="42.75" customHeight="1" x14ac:dyDescent="0.25">
      <c r="A28" s="47"/>
      <c r="B28" s="48"/>
      <c r="C28" s="48"/>
      <c r="D28" s="85"/>
      <c r="E28" s="50"/>
      <c r="F28" s="67"/>
      <c r="G28" s="50"/>
      <c r="H28" s="37" t="s">
        <v>69</v>
      </c>
      <c r="I28" s="38">
        <v>43677</v>
      </c>
      <c r="J28" s="74">
        <v>0.2</v>
      </c>
      <c r="K28" s="52"/>
      <c r="L28" s="50"/>
      <c r="M28" s="50"/>
      <c r="N28" s="50"/>
      <c r="O28" s="50"/>
      <c r="P28" s="53"/>
      <c r="Q28" s="54"/>
      <c r="R28" s="54"/>
      <c r="S28" s="55"/>
    </row>
    <row r="29" spans="1:19" s="46" customFormat="1" ht="93" customHeight="1" x14ac:dyDescent="0.25">
      <c r="A29" s="47"/>
      <c r="B29" s="48"/>
      <c r="C29" s="48"/>
      <c r="D29" s="85"/>
      <c r="E29" s="50"/>
      <c r="F29" s="68"/>
      <c r="G29" s="57"/>
      <c r="H29" s="37" t="s">
        <v>70</v>
      </c>
      <c r="I29" s="38">
        <v>43708</v>
      </c>
      <c r="J29" s="74">
        <v>0.2</v>
      </c>
      <c r="K29" s="59"/>
      <c r="L29" s="57"/>
      <c r="M29" s="57"/>
      <c r="N29" s="57"/>
      <c r="O29" s="57"/>
      <c r="P29" s="60"/>
      <c r="Q29" s="61"/>
      <c r="R29" s="61"/>
      <c r="S29" s="62"/>
    </row>
    <row r="30" spans="1:19" s="46" customFormat="1" ht="127.5" customHeight="1" x14ac:dyDescent="0.25">
      <c r="A30" s="47"/>
      <c r="B30" s="48"/>
      <c r="C30" s="48"/>
      <c r="D30" s="85"/>
      <c r="E30" s="50"/>
      <c r="F30" s="69" t="s">
        <v>71</v>
      </c>
      <c r="G30" s="37" t="s">
        <v>72</v>
      </c>
      <c r="H30" s="37" t="s">
        <v>73</v>
      </c>
      <c r="I30" s="38">
        <v>43646</v>
      </c>
      <c r="J30" s="74">
        <v>0.2</v>
      </c>
      <c r="K30" s="40" t="s">
        <v>74</v>
      </c>
      <c r="L30" s="42">
        <v>0.6</v>
      </c>
      <c r="M30" s="42">
        <v>1</v>
      </c>
      <c r="N30" s="42">
        <v>1</v>
      </c>
      <c r="O30" s="42">
        <v>1</v>
      </c>
      <c r="P30" s="40" t="s">
        <v>8</v>
      </c>
      <c r="Q30" s="54">
        <v>43466</v>
      </c>
      <c r="R30" s="54">
        <v>43646</v>
      </c>
      <c r="S30" s="45" t="s">
        <v>9</v>
      </c>
    </row>
    <row r="31" spans="1:19" s="46" customFormat="1" ht="42.75" customHeight="1" x14ac:dyDescent="0.25">
      <c r="A31" s="47"/>
      <c r="B31" s="48"/>
      <c r="C31" s="48"/>
      <c r="D31" s="85"/>
      <c r="E31" s="50"/>
      <c r="F31" s="67"/>
      <c r="G31" s="50"/>
      <c r="H31" s="37" t="s">
        <v>75</v>
      </c>
      <c r="I31" s="38">
        <v>43646</v>
      </c>
      <c r="J31" s="74">
        <v>0.4</v>
      </c>
      <c r="K31" s="52"/>
      <c r="L31" s="50"/>
      <c r="M31" s="50"/>
      <c r="N31" s="50"/>
      <c r="O31" s="50"/>
      <c r="P31" s="53"/>
      <c r="Q31" s="54"/>
      <c r="R31" s="54"/>
      <c r="S31" s="55"/>
    </row>
    <row r="32" spans="1:19" s="46" customFormat="1" ht="42.75" customHeight="1" x14ac:dyDescent="0.25">
      <c r="A32" s="47"/>
      <c r="B32" s="48"/>
      <c r="C32" s="48"/>
      <c r="D32" s="85"/>
      <c r="E32" s="50"/>
      <c r="F32" s="67"/>
      <c r="G32" s="50"/>
      <c r="H32" s="37" t="s">
        <v>76</v>
      </c>
      <c r="I32" s="38">
        <v>43646</v>
      </c>
      <c r="J32" s="74">
        <v>0.3</v>
      </c>
      <c r="K32" s="52"/>
      <c r="L32" s="50"/>
      <c r="M32" s="50"/>
      <c r="N32" s="50"/>
      <c r="O32" s="50"/>
      <c r="P32" s="53"/>
      <c r="Q32" s="54"/>
      <c r="R32" s="54"/>
      <c r="S32" s="55"/>
    </row>
    <row r="33" spans="1:19" s="46" customFormat="1" ht="42.75" customHeight="1" x14ac:dyDescent="0.25">
      <c r="A33" s="63"/>
      <c r="B33" s="64"/>
      <c r="C33" s="64"/>
      <c r="D33" s="77"/>
      <c r="E33" s="57"/>
      <c r="F33" s="56"/>
      <c r="G33" s="57"/>
      <c r="H33" s="58" t="s">
        <v>77</v>
      </c>
      <c r="I33" s="38">
        <v>43646</v>
      </c>
      <c r="J33" s="74">
        <v>0.1</v>
      </c>
      <c r="K33" s="59"/>
      <c r="L33" s="57"/>
      <c r="M33" s="57"/>
      <c r="N33" s="57"/>
      <c r="O33" s="57"/>
      <c r="P33" s="60"/>
      <c r="Q33" s="61"/>
      <c r="R33" s="61"/>
      <c r="S33" s="62"/>
    </row>
  </sheetData>
  <mergeCells count="1">
    <mergeCell ref="A1:S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9"/>
  <sheetViews>
    <sheetView workbookViewId="0">
      <selection activeCell="M31" sqref="M31"/>
    </sheetView>
  </sheetViews>
  <sheetFormatPr baseColWidth="10" defaultRowHeight="15" x14ac:dyDescent="0.2"/>
  <cols>
    <col min="1" max="3" width="11.5546875" style="123"/>
    <col min="4" max="4" width="30" style="123" customWidth="1"/>
    <col min="5" max="5" width="12.6640625" style="123" customWidth="1"/>
    <col min="6" max="6" width="13.21875" style="123" customWidth="1"/>
    <col min="7" max="7" width="11.5546875" style="123"/>
    <col min="8" max="8" width="30.21875" style="123" customWidth="1"/>
    <col min="9" max="10" width="11.5546875" style="123"/>
    <col min="11" max="13" width="25.44140625" style="123" customWidth="1"/>
    <col min="14" max="19" width="12.33203125" style="123" bestFit="1" customWidth="1"/>
    <col min="20" max="25" width="11.5546875" style="123"/>
    <col min="30" max="16384" width="11.5546875" style="123"/>
  </cols>
  <sheetData>
    <row r="1" spans="1:29" ht="14.25" x14ac:dyDescent="0.2">
      <c r="Z1" s="123"/>
      <c r="AA1" s="123"/>
      <c r="AB1" s="123"/>
      <c r="AC1" s="123"/>
    </row>
    <row r="2" spans="1:29" thickBot="1" x14ac:dyDescent="0.25">
      <c r="Z2" s="123"/>
      <c r="AA2" s="123"/>
      <c r="AB2" s="123"/>
      <c r="AC2" s="123"/>
    </row>
    <row r="3" spans="1:29" ht="45.75" thickBot="1" x14ac:dyDescent="0.25">
      <c r="A3" s="93" t="s">
        <v>84</v>
      </c>
      <c r="B3" s="93" t="s">
        <v>85</v>
      </c>
      <c r="C3" s="93" t="s">
        <v>86</v>
      </c>
      <c r="D3" s="93" t="s">
        <v>87</v>
      </c>
      <c r="E3" s="93" t="s">
        <v>88</v>
      </c>
      <c r="F3" s="93" t="s">
        <v>89</v>
      </c>
      <c r="Z3" s="123"/>
      <c r="AA3" s="123"/>
      <c r="AB3" s="123"/>
      <c r="AC3" s="123"/>
    </row>
    <row r="4" spans="1:29" ht="270.75" x14ac:dyDescent="0.2">
      <c r="A4" s="94" t="s">
        <v>3</v>
      </c>
      <c r="B4" s="94" t="s">
        <v>4</v>
      </c>
      <c r="C4" s="94" t="s">
        <v>5</v>
      </c>
      <c r="D4" s="94" t="s">
        <v>117</v>
      </c>
      <c r="E4" s="95">
        <v>43524</v>
      </c>
      <c r="F4" s="96">
        <v>0.2</v>
      </c>
      <c r="H4" s="97" t="s">
        <v>3</v>
      </c>
      <c r="I4" s="97" t="s">
        <v>4</v>
      </c>
      <c r="J4" s="97" t="s">
        <v>5</v>
      </c>
      <c r="K4" s="97" t="s">
        <v>117</v>
      </c>
      <c r="L4" s="98">
        <v>43524</v>
      </c>
      <c r="M4" s="99">
        <v>0.2</v>
      </c>
      <c r="N4" s="123" t="b">
        <f>Hoja3!A3=H4</f>
        <v>1</v>
      </c>
      <c r="O4" s="123" t="b">
        <f t="shared" ref="O4:O34" si="0">B4=I4</f>
        <v>1</v>
      </c>
      <c r="P4" s="123" t="b">
        <f t="shared" ref="P4:P34" si="1">C4=J4</f>
        <v>1</v>
      </c>
      <c r="Q4" s="123" t="b">
        <f t="shared" ref="Q4:Q34" si="2">D4=K4</f>
        <v>1</v>
      </c>
      <c r="R4" s="123" t="b">
        <f t="shared" ref="R4:R34" si="3">E4=L4</f>
        <v>1</v>
      </c>
      <c r="S4" s="123" t="b">
        <f t="shared" ref="S4:S34" si="4">F4=M4</f>
        <v>1</v>
      </c>
      <c r="Z4" s="123"/>
      <c r="AA4" s="123"/>
      <c r="AB4" s="123"/>
      <c r="AC4" s="123"/>
    </row>
    <row r="5" spans="1:29" ht="171" x14ac:dyDescent="0.2">
      <c r="A5" s="101"/>
      <c r="B5" s="101"/>
      <c r="C5" s="101"/>
      <c r="D5" s="101" t="s">
        <v>10</v>
      </c>
      <c r="E5" s="102">
        <v>43830</v>
      </c>
      <c r="F5" s="103">
        <v>0.3</v>
      </c>
      <c r="H5" s="124"/>
      <c r="I5" s="88"/>
      <c r="J5" s="124"/>
      <c r="K5" s="97" t="s">
        <v>10</v>
      </c>
      <c r="L5" s="98">
        <v>43830</v>
      </c>
      <c r="M5" s="99">
        <v>0.3</v>
      </c>
      <c r="N5" s="123" t="b">
        <f>Hoja3!A4=H5</f>
        <v>1</v>
      </c>
      <c r="O5" s="123" t="b">
        <f t="shared" si="0"/>
        <v>1</v>
      </c>
      <c r="P5" s="123" t="b">
        <f t="shared" si="1"/>
        <v>1</v>
      </c>
      <c r="Q5" s="123" t="b">
        <f t="shared" si="2"/>
        <v>1</v>
      </c>
      <c r="R5" s="123" t="b">
        <f t="shared" si="3"/>
        <v>1</v>
      </c>
      <c r="S5" s="123" t="b">
        <f t="shared" si="4"/>
        <v>1</v>
      </c>
      <c r="Z5" s="123"/>
      <c r="AA5" s="123"/>
      <c r="AB5" s="123"/>
      <c r="AC5" s="123"/>
    </row>
    <row r="6" spans="1:29" ht="142.5" x14ac:dyDescent="0.2">
      <c r="A6" s="101"/>
      <c r="B6" s="101"/>
      <c r="C6" s="101"/>
      <c r="D6" s="101" t="s">
        <v>11</v>
      </c>
      <c r="E6" s="102">
        <v>43830</v>
      </c>
      <c r="F6" s="103">
        <v>0.3</v>
      </c>
      <c r="H6" s="124"/>
      <c r="I6" s="88"/>
      <c r="J6" s="124"/>
      <c r="K6" s="97" t="s">
        <v>11</v>
      </c>
      <c r="L6" s="98">
        <v>43830</v>
      </c>
      <c r="M6" s="99">
        <v>0.3</v>
      </c>
      <c r="N6" s="123" t="b">
        <f>Hoja3!A5=H6</f>
        <v>0</v>
      </c>
      <c r="O6" s="123" t="b">
        <f t="shared" si="0"/>
        <v>1</v>
      </c>
      <c r="P6" s="123" t="b">
        <f t="shared" si="1"/>
        <v>1</v>
      </c>
      <c r="Q6" s="123" t="b">
        <f t="shared" si="2"/>
        <v>1</v>
      </c>
      <c r="R6" s="123" t="b">
        <f t="shared" si="3"/>
        <v>1</v>
      </c>
      <c r="S6" s="123" t="b">
        <f t="shared" si="4"/>
        <v>1</v>
      </c>
      <c r="Z6" s="123"/>
      <c r="AA6" s="123"/>
      <c r="AB6" s="123"/>
      <c r="AC6" s="123"/>
    </row>
    <row r="7" spans="1:29" ht="57" x14ac:dyDescent="0.2">
      <c r="A7" s="101"/>
      <c r="B7" s="101"/>
      <c r="C7" s="101"/>
      <c r="D7" s="101" t="s">
        <v>12</v>
      </c>
      <c r="E7" s="102">
        <v>43830</v>
      </c>
      <c r="F7" s="103">
        <v>0.2</v>
      </c>
      <c r="H7" s="124"/>
      <c r="I7" s="89"/>
      <c r="J7" s="125"/>
      <c r="K7" s="104" t="s">
        <v>12</v>
      </c>
      <c r="L7" s="98">
        <v>43830</v>
      </c>
      <c r="M7" s="99">
        <v>0.2</v>
      </c>
      <c r="N7" s="123" t="b">
        <f>Hoja3!A6=H7</f>
        <v>1</v>
      </c>
      <c r="O7" s="123" t="b">
        <f t="shared" si="0"/>
        <v>1</v>
      </c>
      <c r="P7" s="123" t="b">
        <f t="shared" si="1"/>
        <v>1</v>
      </c>
      <c r="Q7" s="123" t="b">
        <f t="shared" si="2"/>
        <v>1</v>
      </c>
      <c r="R7" s="123" t="b">
        <f t="shared" si="3"/>
        <v>1</v>
      </c>
      <c r="S7" s="123" t="b">
        <f t="shared" si="4"/>
        <v>1</v>
      </c>
      <c r="Z7" s="123"/>
      <c r="AA7" s="123"/>
      <c r="AB7" s="123"/>
      <c r="AC7" s="123"/>
    </row>
    <row r="8" spans="1:29" ht="213.75" x14ac:dyDescent="0.2">
      <c r="A8" s="101"/>
      <c r="B8" s="101" t="s">
        <v>13</v>
      </c>
      <c r="C8" s="101" t="s">
        <v>14</v>
      </c>
      <c r="D8" s="101" t="s">
        <v>15</v>
      </c>
      <c r="E8" s="102">
        <v>43830</v>
      </c>
      <c r="F8" s="103">
        <v>0.5</v>
      </c>
      <c r="H8" s="124"/>
      <c r="I8" s="97" t="s">
        <v>13</v>
      </c>
      <c r="J8" s="97" t="s">
        <v>14</v>
      </c>
      <c r="K8" s="97" t="s">
        <v>15</v>
      </c>
      <c r="L8" s="98">
        <v>43830</v>
      </c>
      <c r="M8" s="99">
        <v>0.5</v>
      </c>
      <c r="N8" s="123" t="b">
        <f>Hoja3!A7=H8</f>
        <v>0</v>
      </c>
      <c r="O8" s="123" t="b">
        <f t="shared" si="0"/>
        <v>1</v>
      </c>
      <c r="P8" s="123" t="b">
        <f t="shared" si="1"/>
        <v>1</v>
      </c>
      <c r="Q8" s="123" t="b">
        <f t="shared" si="2"/>
        <v>1</v>
      </c>
      <c r="R8" s="123" t="b">
        <f t="shared" si="3"/>
        <v>1</v>
      </c>
      <c r="S8" s="123" t="b">
        <f t="shared" si="4"/>
        <v>1</v>
      </c>
      <c r="Z8" s="123"/>
      <c r="AA8" s="123"/>
      <c r="AB8" s="123"/>
      <c r="AC8" s="123"/>
    </row>
    <row r="9" spans="1:29" ht="57.75" thickBot="1" x14ac:dyDescent="0.25">
      <c r="A9" s="105"/>
      <c r="B9" s="105"/>
      <c r="C9" s="105"/>
      <c r="D9" s="105" t="s">
        <v>17</v>
      </c>
      <c r="E9" s="106">
        <v>43830</v>
      </c>
      <c r="F9" s="107">
        <v>0.5</v>
      </c>
      <c r="H9" s="124"/>
      <c r="I9" s="88"/>
      <c r="J9" s="124"/>
      <c r="K9" s="104" t="s">
        <v>17</v>
      </c>
      <c r="L9" s="98">
        <v>43830</v>
      </c>
      <c r="M9" s="99">
        <v>0.5</v>
      </c>
      <c r="N9" s="123" t="b">
        <f>Hoja3!A8=H9</f>
        <v>1</v>
      </c>
      <c r="O9" s="123" t="b">
        <f t="shared" si="0"/>
        <v>1</v>
      </c>
      <c r="P9" s="123" t="b">
        <f t="shared" si="1"/>
        <v>1</v>
      </c>
      <c r="Q9" s="123" t="b">
        <f t="shared" si="2"/>
        <v>1</v>
      </c>
      <c r="R9" s="123" t="b">
        <f t="shared" si="3"/>
        <v>1</v>
      </c>
      <c r="S9" s="123" t="b">
        <f t="shared" si="4"/>
        <v>1</v>
      </c>
      <c r="Z9" s="123"/>
      <c r="AA9" s="123"/>
      <c r="AB9" s="123"/>
      <c r="AC9" s="123"/>
    </row>
    <row r="10" spans="1:29" ht="114" x14ac:dyDescent="0.2">
      <c r="A10" s="94" t="s">
        <v>21</v>
      </c>
      <c r="B10" s="94" t="s">
        <v>22</v>
      </c>
      <c r="C10" s="94" t="s">
        <v>23</v>
      </c>
      <c r="D10" s="94" t="s">
        <v>24</v>
      </c>
      <c r="E10" s="95">
        <v>43555</v>
      </c>
      <c r="F10" s="96">
        <v>0.3</v>
      </c>
      <c r="H10" s="109" t="s">
        <v>21</v>
      </c>
      <c r="I10" s="97" t="s">
        <v>22</v>
      </c>
      <c r="J10" s="97" t="s">
        <v>23</v>
      </c>
      <c r="K10" s="97" t="s">
        <v>24</v>
      </c>
      <c r="L10" s="98">
        <v>43555</v>
      </c>
      <c r="M10" s="99">
        <v>0.3</v>
      </c>
      <c r="N10" s="123" t="b">
        <f>Hoja3!A9=H10</f>
        <v>0</v>
      </c>
      <c r="O10" s="123" t="b">
        <f t="shared" si="0"/>
        <v>1</v>
      </c>
      <c r="P10" s="123" t="b">
        <f t="shared" si="1"/>
        <v>1</v>
      </c>
      <c r="Q10" s="123" t="b">
        <f t="shared" si="2"/>
        <v>1</v>
      </c>
      <c r="R10" s="123" t="b">
        <f t="shared" si="3"/>
        <v>1</v>
      </c>
      <c r="S10" s="123" t="b">
        <f t="shared" si="4"/>
        <v>1</v>
      </c>
      <c r="Z10" s="123"/>
      <c r="AA10" s="123"/>
      <c r="AB10" s="123"/>
      <c r="AC10" s="123"/>
    </row>
    <row r="11" spans="1:29" ht="57" x14ac:dyDescent="0.2">
      <c r="A11" s="101"/>
      <c r="B11" s="101"/>
      <c r="C11" s="101"/>
      <c r="D11" s="101" t="s">
        <v>26</v>
      </c>
      <c r="E11" s="102">
        <v>43646</v>
      </c>
      <c r="F11" s="103">
        <v>0.1</v>
      </c>
      <c r="H11" s="126"/>
      <c r="I11" s="90"/>
      <c r="J11" s="124"/>
      <c r="K11" s="97" t="s">
        <v>26</v>
      </c>
      <c r="L11" s="98">
        <v>43646</v>
      </c>
      <c r="M11" s="99">
        <v>0.1</v>
      </c>
      <c r="N11" s="123" t="b">
        <f>Hoja3!A10=H11</f>
        <v>0</v>
      </c>
      <c r="O11" s="123" t="b">
        <f t="shared" si="0"/>
        <v>1</v>
      </c>
      <c r="P11" s="123" t="b">
        <f t="shared" si="1"/>
        <v>1</v>
      </c>
      <c r="Q11" s="123" t="b">
        <f t="shared" si="2"/>
        <v>1</v>
      </c>
      <c r="R11" s="123" t="b">
        <f t="shared" si="3"/>
        <v>1</v>
      </c>
      <c r="S11" s="123" t="b">
        <f t="shared" si="4"/>
        <v>1</v>
      </c>
      <c r="Z11" s="123"/>
      <c r="AA11" s="123"/>
      <c r="AB11" s="123"/>
      <c r="AC11" s="123"/>
    </row>
    <row r="12" spans="1:29" ht="28.5" x14ac:dyDescent="0.2">
      <c r="A12" s="101"/>
      <c r="B12" s="101"/>
      <c r="C12" s="101"/>
      <c r="D12" s="101" t="s">
        <v>27</v>
      </c>
      <c r="E12" s="102">
        <v>43646</v>
      </c>
      <c r="F12" s="103">
        <v>0.4</v>
      </c>
      <c r="H12" s="126"/>
      <c r="I12" s="90"/>
      <c r="J12" s="124"/>
      <c r="K12" s="97" t="s">
        <v>27</v>
      </c>
      <c r="L12" s="98">
        <v>43646</v>
      </c>
      <c r="M12" s="99">
        <v>0.4</v>
      </c>
      <c r="N12" s="123" t="b">
        <f>Hoja3!A11=H12</f>
        <v>1</v>
      </c>
      <c r="O12" s="123" t="b">
        <f t="shared" si="0"/>
        <v>1</v>
      </c>
      <c r="P12" s="123" t="b">
        <f t="shared" si="1"/>
        <v>1</v>
      </c>
      <c r="Q12" s="123" t="b">
        <f t="shared" si="2"/>
        <v>1</v>
      </c>
      <c r="R12" s="123" t="b">
        <f t="shared" si="3"/>
        <v>1</v>
      </c>
      <c r="S12" s="123" t="b">
        <f t="shared" si="4"/>
        <v>1</v>
      </c>
      <c r="Z12" s="123"/>
      <c r="AA12" s="123"/>
      <c r="AB12" s="123"/>
      <c r="AC12" s="123"/>
    </row>
    <row r="13" spans="1:29" ht="42.75" x14ac:dyDescent="0.2">
      <c r="A13" s="101"/>
      <c r="B13" s="101"/>
      <c r="C13" s="101"/>
      <c r="D13" s="101" t="s">
        <v>28</v>
      </c>
      <c r="E13" s="102">
        <v>43646</v>
      </c>
      <c r="F13" s="103">
        <v>0.2</v>
      </c>
      <c r="H13" s="126"/>
      <c r="I13" s="91"/>
      <c r="J13" s="125"/>
      <c r="K13" s="104" t="s">
        <v>28</v>
      </c>
      <c r="L13" s="98">
        <v>43646</v>
      </c>
      <c r="M13" s="99">
        <v>0.2</v>
      </c>
      <c r="N13" s="123" t="b">
        <f>Hoja3!A12=H13</f>
        <v>1</v>
      </c>
      <c r="O13" s="123" t="b">
        <f t="shared" si="0"/>
        <v>1</v>
      </c>
      <c r="P13" s="123" t="b">
        <f t="shared" si="1"/>
        <v>1</v>
      </c>
      <c r="Q13" s="123" t="b">
        <f t="shared" si="2"/>
        <v>1</v>
      </c>
      <c r="R13" s="123" t="b">
        <f t="shared" si="3"/>
        <v>1</v>
      </c>
      <c r="S13" s="123" t="b">
        <f t="shared" si="4"/>
        <v>1</v>
      </c>
      <c r="Z13" s="123"/>
      <c r="AA13" s="123"/>
      <c r="AB13" s="123"/>
      <c r="AC13" s="123"/>
    </row>
    <row r="14" spans="1:29" ht="156.75" x14ac:dyDescent="0.2">
      <c r="A14" s="101"/>
      <c r="B14" s="101" t="s">
        <v>29</v>
      </c>
      <c r="C14" s="101" t="s">
        <v>30</v>
      </c>
      <c r="D14" s="101" t="s">
        <v>31</v>
      </c>
      <c r="E14" s="102">
        <v>43555</v>
      </c>
      <c r="F14" s="103">
        <v>1</v>
      </c>
      <c r="H14" s="126"/>
      <c r="I14" s="109" t="s">
        <v>29</v>
      </c>
      <c r="J14" s="104" t="s">
        <v>30</v>
      </c>
      <c r="K14" s="104" t="s">
        <v>31</v>
      </c>
      <c r="L14" s="98">
        <v>43555</v>
      </c>
      <c r="M14" s="99">
        <v>1</v>
      </c>
      <c r="N14" s="123" t="b">
        <f>Hoja3!A13=H14</f>
        <v>1</v>
      </c>
      <c r="O14" s="123" t="b">
        <f t="shared" si="0"/>
        <v>1</v>
      </c>
      <c r="P14" s="123" t="b">
        <f t="shared" si="1"/>
        <v>1</v>
      </c>
      <c r="Q14" s="123" t="b">
        <f t="shared" si="2"/>
        <v>1</v>
      </c>
      <c r="R14" s="123" t="b">
        <f t="shared" si="3"/>
        <v>1</v>
      </c>
      <c r="S14" s="123" t="b">
        <f t="shared" si="4"/>
        <v>1</v>
      </c>
      <c r="Z14" s="123"/>
      <c r="AA14" s="123"/>
      <c r="AB14" s="123"/>
      <c r="AC14" s="123"/>
    </row>
    <row r="15" spans="1:29" ht="156.75" x14ac:dyDescent="0.2">
      <c r="A15" s="101"/>
      <c r="B15" s="101"/>
      <c r="C15" s="101" t="s">
        <v>33</v>
      </c>
      <c r="D15" s="101" t="s">
        <v>34</v>
      </c>
      <c r="E15" s="102" t="s">
        <v>35</v>
      </c>
      <c r="F15" s="103">
        <v>0.5</v>
      </c>
      <c r="H15" s="126"/>
      <c r="I15" s="90"/>
      <c r="J15" s="97" t="s">
        <v>33</v>
      </c>
      <c r="K15" s="110" t="s">
        <v>34</v>
      </c>
      <c r="L15" s="111" t="s">
        <v>35</v>
      </c>
      <c r="M15" s="112">
        <v>0.5</v>
      </c>
      <c r="N15" s="123" t="b">
        <f>Hoja3!A14=H15</f>
        <v>1</v>
      </c>
      <c r="O15" s="123" t="b">
        <f t="shared" si="0"/>
        <v>1</v>
      </c>
      <c r="P15" s="123" t="b">
        <f t="shared" si="1"/>
        <v>1</v>
      </c>
      <c r="Q15" s="123" t="b">
        <f t="shared" si="2"/>
        <v>1</v>
      </c>
      <c r="R15" s="123" t="b">
        <f t="shared" si="3"/>
        <v>1</v>
      </c>
      <c r="S15" s="123" t="b">
        <f t="shared" si="4"/>
        <v>1</v>
      </c>
      <c r="Z15" s="123"/>
      <c r="AA15" s="123"/>
      <c r="AB15" s="123"/>
      <c r="AC15" s="123"/>
    </row>
    <row r="16" spans="1:29" ht="72" thickBot="1" x14ac:dyDescent="0.25">
      <c r="A16" s="105"/>
      <c r="B16" s="105"/>
      <c r="C16" s="105"/>
      <c r="D16" s="105" t="s">
        <v>37</v>
      </c>
      <c r="E16" s="106">
        <v>43708</v>
      </c>
      <c r="F16" s="107">
        <v>0.5</v>
      </c>
      <c r="H16" s="126"/>
      <c r="I16" s="90"/>
      <c r="J16" s="110"/>
      <c r="K16" s="97" t="s">
        <v>37</v>
      </c>
      <c r="L16" s="98">
        <v>43708</v>
      </c>
      <c r="M16" s="99">
        <v>0.5</v>
      </c>
      <c r="N16" s="123" t="b">
        <f>Hoja3!A15=H16</f>
        <v>1</v>
      </c>
      <c r="O16" s="123" t="b">
        <f t="shared" si="0"/>
        <v>1</v>
      </c>
      <c r="P16" s="123" t="b">
        <f t="shared" si="1"/>
        <v>1</v>
      </c>
      <c r="Q16" s="123" t="b">
        <f t="shared" si="2"/>
        <v>1</v>
      </c>
      <c r="R16" s="123" t="b">
        <f t="shared" si="3"/>
        <v>1</v>
      </c>
      <c r="S16" s="123" t="b">
        <f t="shared" si="4"/>
        <v>1</v>
      </c>
      <c r="Z16" s="123"/>
      <c r="AA16" s="123"/>
      <c r="AB16" s="123"/>
      <c r="AC16" s="123"/>
    </row>
    <row r="17" spans="1:29" ht="156.75" x14ac:dyDescent="0.2">
      <c r="A17" s="94" t="s">
        <v>40</v>
      </c>
      <c r="B17" s="94" t="s">
        <v>41</v>
      </c>
      <c r="C17" s="94" t="s">
        <v>42</v>
      </c>
      <c r="D17" s="94" t="s">
        <v>43</v>
      </c>
      <c r="E17" s="95">
        <v>43646</v>
      </c>
      <c r="F17" s="113">
        <v>0.33329999999999999</v>
      </c>
      <c r="H17" s="97" t="s">
        <v>40</v>
      </c>
      <c r="I17" s="109" t="s">
        <v>41</v>
      </c>
      <c r="J17" s="97" t="s">
        <v>42</v>
      </c>
      <c r="K17" s="97" t="s">
        <v>43</v>
      </c>
      <c r="L17" s="98">
        <v>43646</v>
      </c>
      <c r="M17" s="114">
        <v>0.33329999999999999</v>
      </c>
      <c r="N17" s="123" t="b">
        <f>Hoja3!A16=H17</f>
        <v>0</v>
      </c>
      <c r="O17" s="123" t="b">
        <f t="shared" si="0"/>
        <v>1</v>
      </c>
      <c r="P17" s="123" t="b">
        <f t="shared" si="1"/>
        <v>1</v>
      </c>
      <c r="Q17" s="123" t="b">
        <f t="shared" si="2"/>
        <v>1</v>
      </c>
      <c r="R17" s="123" t="b">
        <f t="shared" si="3"/>
        <v>1</v>
      </c>
      <c r="S17" s="123" t="b">
        <f t="shared" si="4"/>
        <v>1</v>
      </c>
      <c r="Z17" s="123"/>
      <c r="AA17" s="123"/>
      <c r="AB17" s="123"/>
      <c r="AC17" s="123"/>
    </row>
    <row r="18" spans="1:29" ht="71.25" x14ac:dyDescent="0.2">
      <c r="A18" s="101"/>
      <c r="B18" s="101"/>
      <c r="C18" s="101"/>
      <c r="D18" s="101" t="s">
        <v>45</v>
      </c>
      <c r="E18" s="102">
        <v>43738</v>
      </c>
      <c r="F18" s="115">
        <v>0.33329999999999999</v>
      </c>
      <c r="H18" s="124"/>
      <c r="I18" s="90"/>
      <c r="J18" s="124"/>
      <c r="K18" s="97" t="s">
        <v>45</v>
      </c>
      <c r="L18" s="98">
        <v>43738</v>
      </c>
      <c r="M18" s="114">
        <v>0.33329999999999999</v>
      </c>
      <c r="N18" s="123" t="b">
        <f>Hoja3!A17=H18</f>
        <v>1</v>
      </c>
      <c r="O18" s="123" t="b">
        <f t="shared" si="0"/>
        <v>1</v>
      </c>
      <c r="P18" s="123" t="b">
        <f t="shared" si="1"/>
        <v>1</v>
      </c>
      <c r="Q18" s="123" t="b">
        <f t="shared" si="2"/>
        <v>1</v>
      </c>
      <c r="R18" s="123" t="b">
        <f t="shared" si="3"/>
        <v>1</v>
      </c>
      <c r="S18" s="123" t="b">
        <f t="shared" si="4"/>
        <v>1</v>
      </c>
      <c r="Z18" s="123"/>
      <c r="AA18" s="123"/>
      <c r="AB18" s="123"/>
      <c r="AC18" s="123"/>
    </row>
    <row r="19" spans="1:29" ht="71.25" x14ac:dyDescent="0.2">
      <c r="A19" s="101"/>
      <c r="B19" s="101"/>
      <c r="C19" s="101"/>
      <c r="D19" s="101" t="s">
        <v>46</v>
      </c>
      <c r="E19" s="102">
        <v>43830</v>
      </c>
      <c r="F19" s="115">
        <v>0.33339999999999997</v>
      </c>
      <c r="H19" s="124"/>
      <c r="I19" s="90"/>
      <c r="J19" s="124"/>
      <c r="K19" s="97" t="s">
        <v>46</v>
      </c>
      <c r="L19" s="98">
        <v>43830</v>
      </c>
      <c r="M19" s="114">
        <v>0.33339999999999997</v>
      </c>
      <c r="N19" s="123" t="b">
        <f t="shared" ref="N19:N34" si="5">A19=H19</f>
        <v>1</v>
      </c>
      <c r="O19" s="123" t="b">
        <f t="shared" si="0"/>
        <v>1</v>
      </c>
      <c r="P19" s="123" t="b">
        <f t="shared" si="1"/>
        <v>1</v>
      </c>
      <c r="Q19" s="123" t="b">
        <f t="shared" si="2"/>
        <v>1</v>
      </c>
      <c r="R19" s="123" t="b">
        <f t="shared" si="3"/>
        <v>1</v>
      </c>
      <c r="S19" s="123" t="b">
        <f t="shared" si="4"/>
        <v>1</v>
      </c>
      <c r="Z19" s="123"/>
      <c r="AA19" s="123"/>
      <c r="AB19" s="123"/>
      <c r="AC19" s="123"/>
    </row>
    <row r="20" spans="1:29" ht="85.5" x14ac:dyDescent="0.2">
      <c r="A20" s="101"/>
      <c r="B20" s="101"/>
      <c r="C20" s="101" t="s">
        <v>47</v>
      </c>
      <c r="D20" s="101" t="s">
        <v>48</v>
      </c>
      <c r="E20" s="102">
        <v>43646</v>
      </c>
      <c r="F20" s="115">
        <v>0.6</v>
      </c>
      <c r="H20" s="124"/>
      <c r="I20" s="90"/>
      <c r="J20" s="97" t="s">
        <v>47</v>
      </c>
      <c r="K20" s="97" t="s">
        <v>48</v>
      </c>
      <c r="L20" s="98">
        <v>43646</v>
      </c>
      <c r="M20" s="114">
        <v>0.6</v>
      </c>
      <c r="N20" s="123" t="b">
        <f t="shared" si="5"/>
        <v>1</v>
      </c>
      <c r="O20" s="123" t="b">
        <f t="shared" si="0"/>
        <v>1</v>
      </c>
      <c r="P20" s="123" t="b">
        <f t="shared" si="1"/>
        <v>1</v>
      </c>
      <c r="Q20" s="123" t="b">
        <f t="shared" si="2"/>
        <v>1</v>
      </c>
      <c r="R20" s="123" t="b">
        <f t="shared" si="3"/>
        <v>1</v>
      </c>
      <c r="S20" s="123" t="b">
        <f t="shared" si="4"/>
        <v>1</v>
      </c>
      <c r="Z20" s="123"/>
      <c r="AA20" s="123"/>
      <c r="AB20" s="123"/>
      <c r="AC20" s="123"/>
    </row>
    <row r="21" spans="1:29" ht="99.75" x14ac:dyDescent="0.2">
      <c r="A21" s="101"/>
      <c r="B21" s="101"/>
      <c r="C21" s="101"/>
      <c r="D21" s="101" t="s">
        <v>50</v>
      </c>
      <c r="E21" s="102">
        <v>43738</v>
      </c>
      <c r="F21" s="115">
        <v>0.2</v>
      </c>
      <c r="H21" s="124"/>
      <c r="I21" s="90"/>
      <c r="J21" s="124"/>
      <c r="K21" s="97" t="s">
        <v>50</v>
      </c>
      <c r="L21" s="98">
        <v>43738</v>
      </c>
      <c r="M21" s="114">
        <v>0.2</v>
      </c>
      <c r="N21" s="123" t="b">
        <f t="shared" si="5"/>
        <v>1</v>
      </c>
      <c r="O21" s="123" t="b">
        <f t="shared" si="0"/>
        <v>1</v>
      </c>
      <c r="P21" s="123" t="b">
        <f t="shared" si="1"/>
        <v>1</v>
      </c>
      <c r="Q21" s="123" t="b">
        <f t="shared" si="2"/>
        <v>1</v>
      </c>
      <c r="R21" s="123" t="b">
        <f t="shared" si="3"/>
        <v>1</v>
      </c>
      <c r="S21" s="123" t="b">
        <f t="shared" si="4"/>
        <v>1</v>
      </c>
      <c r="Z21" s="123"/>
      <c r="AA21" s="123"/>
      <c r="AB21" s="123"/>
      <c r="AC21" s="123"/>
    </row>
    <row r="22" spans="1:29" ht="57" x14ac:dyDescent="0.2">
      <c r="A22" s="101"/>
      <c r="B22" s="101"/>
      <c r="C22" s="101"/>
      <c r="D22" s="101" t="s">
        <v>51</v>
      </c>
      <c r="E22" s="102">
        <v>43830</v>
      </c>
      <c r="F22" s="115">
        <v>0.2</v>
      </c>
      <c r="H22" s="124"/>
      <c r="I22" s="91"/>
      <c r="J22" s="124"/>
      <c r="K22" s="97" t="s">
        <v>51</v>
      </c>
      <c r="L22" s="98">
        <v>43830</v>
      </c>
      <c r="M22" s="114">
        <v>0.2</v>
      </c>
      <c r="N22" s="123" t="b">
        <f t="shared" si="5"/>
        <v>1</v>
      </c>
      <c r="O22" s="123" t="b">
        <f t="shared" si="0"/>
        <v>1</v>
      </c>
      <c r="P22" s="123" t="b">
        <f t="shared" si="1"/>
        <v>1</v>
      </c>
      <c r="Q22" s="123" t="b">
        <f t="shared" si="2"/>
        <v>1</v>
      </c>
      <c r="R22" s="123" t="b">
        <f t="shared" si="3"/>
        <v>1</v>
      </c>
      <c r="S22" s="123" t="b">
        <f t="shared" si="4"/>
        <v>1</v>
      </c>
      <c r="Z22" s="123"/>
      <c r="AA22" s="123"/>
      <c r="AB22" s="123"/>
      <c r="AC22" s="123"/>
    </row>
    <row r="23" spans="1:29" ht="156.75" x14ac:dyDescent="0.2">
      <c r="A23" s="101"/>
      <c r="B23" s="101" t="s">
        <v>52</v>
      </c>
      <c r="C23" s="101" t="s">
        <v>53</v>
      </c>
      <c r="D23" s="101" t="s">
        <v>54</v>
      </c>
      <c r="E23" s="102">
        <v>43830</v>
      </c>
      <c r="F23" s="115">
        <v>0.5</v>
      </c>
      <c r="H23" s="124"/>
      <c r="I23" s="109" t="s">
        <v>52</v>
      </c>
      <c r="J23" s="97" t="s">
        <v>53</v>
      </c>
      <c r="K23" s="97" t="s">
        <v>54</v>
      </c>
      <c r="L23" s="98">
        <v>43830</v>
      </c>
      <c r="M23" s="114">
        <v>0.5</v>
      </c>
      <c r="N23" s="123" t="b">
        <f t="shared" si="5"/>
        <v>1</v>
      </c>
      <c r="O23" s="123" t="b">
        <f t="shared" si="0"/>
        <v>1</v>
      </c>
      <c r="P23" s="123" t="b">
        <f t="shared" si="1"/>
        <v>1</v>
      </c>
      <c r="Q23" s="123" t="b">
        <f t="shared" si="2"/>
        <v>1</v>
      </c>
      <c r="R23" s="123" t="b">
        <f t="shared" si="3"/>
        <v>1</v>
      </c>
      <c r="S23" s="123" t="b">
        <f t="shared" si="4"/>
        <v>1</v>
      </c>
      <c r="Z23" s="123"/>
      <c r="AA23" s="123"/>
      <c r="AB23" s="123"/>
      <c r="AC23" s="123"/>
    </row>
    <row r="24" spans="1:29" ht="142.5" x14ac:dyDescent="0.2">
      <c r="A24" s="101"/>
      <c r="B24" s="101"/>
      <c r="C24" s="101"/>
      <c r="D24" s="101" t="s">
        <v>56</v>
      </c>
      <c r="E24" s="102">
        <v>43830</v>
      </c>
      <c r="F24" s="115">
        <v>0.5</v>
      </c>
      <c r="H24" s="124"/>
      <c r="I24" s="90"/>
      <c r="J24" s="124"/>
      <c r="K24" s="97" t="s">
        <v>56</v>
      </c>
      <c r="L24" s="98">
        <v>43830</v>
      </c>
      <c r="M24" s="114">
        <v>0.5</v>
      </c>
      <c r="N24" s="123" t="b">
        <f t="shared" si="5"/>
        <v>1</v>
      </c>
      <c r="O24" s="123" t="b">
        <f t="shared" si="0"/>
        <v>1</v>
      </c>
      <c r="P24" s="123" t="b">
        <f t="shared" si="1"/>
        <v>1</v>
      </c>
      <c r="Q24" s="123" t="b">
        <f t="shared" si="2"/>
        <v>1</v>
      </c>
      <c r="R24" s="123" t="b">
        <f t="shared" si="3"/>
        <v>1</v>
      </c>
      <c r="S24" s="123" t="b">
        <f t="shared" si="4"/>
        <v>1</v>
      </c>
      <c r="Z24" s="123"/>
      <c r="AA24" s="123"/>
      <c r="AB24" s="123"/>
      <c r="AC24" s="123"/>
    </row>
    <row r="25" spans="1:29" ht="157.5" thickBot="1" x14ac:dyDescent="0.25">
      <c r="A25" s="105"/>
      <c r="B25" s="116" t="s">
        <v>57</v>
      </c>
      <c r="C25" s="116" t="s">
        <v>58</v>
      </c>
      <c r="D25" s="116" t="s">
        <v>57</v>
      </c>
      <c r="E25" s="117">
        <v>43830</v>
      </c>
      <c r="F25" s="118">
        <v>1</v>
      </c>
      <c r="H25" s="125"/>
      <c r="I25" s="119" t="s">
        <v>57</v>
      </c>
      <c r="J25" s="119" t="s">
        <v>58</v>
      </c>
      <c r="K25" s="119" t="s">
        <v>57</v>
      </c>
      <c r="L25" s="120">
        <v>43830</v>
      </c>
      <c r="M25" s="121">
        <v>1</v>
      </c>
      <c r="N25" s="123" t="b">
        <f t="shared" si="5"/>
        <v>1</v>
      </c>
      <c r="O25" s="123" t="b">
        <f t="shared" si="0"/>
        <v>1</v>
      </c>
      <c r="P25" s="123" t="b">
        <f t="shared" si="1"/>
        <v>1</v>
      </c>
      <c r="Q25" s="123" t="b">
        <f t="shared" si="2"/>
        <v>1</v>
      </c>
      <c r="R25" s="123" t="b">
        <f t="shared" si="3"/>
        <v>1</v>
      </c>
      <c r="S25" s="123" t="b">
        <f t="shared" si="4"/>
        <v>1</v>
      </c>
      <c r="Z25" s="123"/>
      <c r="AA25" s="123"/>
      <c r="AB25" s="123"/>
      <c r="AC25" s="123"/>
    </row>
    <row r="26" spans="1:29" ht="156.75" x14ac:dyDescent="0.2">
      <c r="A26" s="94" t="s">
        <v>62</v>
      </c>
      <c r="B26" s="94" t="s">
        <v>63</v>
      </c>
      <c r="C26" s="94" t="s">
        <v>64</v>
      </c>
      <c r="D26" s="94" t="s">
        <v>65</v>
      </c>
      <c r="E26" s="95">
        <v>43555</v>
      </c>
      <c r="F26" s="113">
        <v>0.2</v>
      </c>
      <c r="H26" s="97" t="s">
        <v>62</v>
      </c>
      <c r="I26" s="109" t="s">
        <v>63</v>
      </c>
      <c r="J26" s="109" t="s">
        <v>64</v>
      </c>
      <c r="K26" s="97" t="s">
        <v>65</v>
      </c>
      <c r="L26" s="98">
        <v>43555</v>
      </c>
      <c r="M26" s="114">
        <v>0.2</v>
      </c>
      <c r="N26" s="123" t="b">
        <f t="shared" si="5"/>
        <v>1</v>
      </c>
      <c r="O26" s="123" t="b">
        <f t="shared" si="0"/>
        <v>1</v>
      </c>
      <c r="P26" s="123" t="b">
        <f t="shared" si="1"/>
        <v>1</v>
      </c>
      <c r="Q26" s="123" t="b">
        <f t="shared" si="2"/>
        <v>1</v>
      </c>
      <c r="R26" s="123" t="b">
        <f t="shared" si="3"/>
        <v>1</v>
      </c>
      <c r="S26" s="123" t="b">
        <f t="shared" si="4"/>
        <v>1</v>
      </c>
      <c r="Z26" s="123"/>
      <c r="AA26" s="123"/>
      <c r="AB26" s="123"/>
      <c r="AC26" s="123"/>
    </row>
    <row r="27" spans="1:29" ht="28.5" x14ac:dyDescent="0.2">
      <c r="A27" s="101"/>
      <c r="B27" s="101"/>
      <c r="C27" s="101"/>
      <c r="D27" s="101" t="s">
        <v>67</v>
      </c>
      <c r="E27" s="102">
        <v>43769</v>
      </c>
      <c r="F27" s="115">
        <v>0.2</v>
      </c>
      <c r="H27" s="124"/>
      <c r="I27" s="90"/>
      <c r="J27" s="124"/>
      <c r="K27" s="97" t="s">
        <v>67</v>
      </c>
      <c r="L27" s="98">
        <v>43769</v>
      </c>
      <c r="M27" s="114">
        <v>0.2</v>
      </c>
      <c r="N27" s="123" t="b">
        <f t="shared" si="5"/>
        <v>1</v>
      </c>
      <c r="O27" s="123" t="b">
        <f t="shared" si="0"/>
        <v>1</v>
      </c>
      <c r="P27" s="123" t="b">
        <f t="shared" si="1"/>
        <v>1</v>
      </c>
      <c r="Q27" s="123" t="b">
        <f t="shared" si="2"/>
        <v>1</v>
      </c>
      <c r="R27" s="123" t="b">
        <f t="shared" si="3"/>
        <v>1</v>
      </c>
      <c r="S27" s="123" t="b">
        <f t="shared" si="4"/>
        <v>1</v>
      </c>
      <c r="Z27" s="123"/>
      <c r="AA27" s="123"/>
      <c r="AB27" s="123"/>
      <c r="AC27" s="123"/>
    </row>
    <row r="28" spans="1:29" ht="28.5" x14ac:dyDescent="0.2">
      <c r="A28" s="101"/>
      <c r="B28" s="101"/>
      <c r="C28" s="101"/>
      <c r="D28" s="101" t="s">
        <v>68</v>
      </c>
      <c r="E28" s="102">
        <v>43646</v>
      </c>
      <c r="F28" s="115">
        <v>0.2</v>
      </c>
      <c r="H28" s="124"/>
      <c r="I28" s="90"/>
      <c r="J28" s="124"/>
      <c r="K28" s="97" t="s">
        <v>68</v>
      </c>
      <c r="L28" s="98">
        <v>43646</v>
      </c>
      <c r="M28" s="114">
        <v>0.2</v>
      </c>
      <c r="N28" s="123" t="b">
        <f t="shared" si="5"/>
        <v>1</v>
      </c>
      <c r="O28" s="123" t="b">
        <f t="shared" si="0"/>
        <v>1</v>
      </c>
      <c r="P28" s="123" t="b">
        <f t="shared" si="1"/>
        <v>1</v>
      </c>
      <c r="Q28" s="123" t="b">
        <f t="shared" si="2"/>
        <v>1</v>
      </c>
      <c r="R28" s="123" t="b">
        <f t="shared" si="3"/>
        <v>1</v>
      </c>
      <c r="S28" s="123" t="b">
        <f t="shared" si="4"/>
        <v>1</v>
      </c>
      <c r="Z28" s="123"/>
      <c r="AA28" s="123"/>
      <c r="AB28" s="123"/>
      <c r="AC28" s="123"/>
    </row>
    <row r="29" spans="1:29" ht="14.25" x14ac:dyDescent="0.2">
      <c r="A29" s="101"/>
      <c r="B29" s="101"/>
      <c r="C29" s="101"/>
      <c r="D29" s="101" t="s">
        <v>69</v>
      </c>
      <c r="E29" s="102">
        <v>43677</v>
      </c>
      <c r="F29" s="115">
        <v>0.2</v>
      </c>
      <c r="H29" s="124"/>
      <c r="I29" s="90"/>
      <c r="J29" s="124"/>
      <c r="K29" s="97" t="s">
        <v>69</v>
      </c>
      <c r="L29" s="98">
        <v>43677</v>
      </c>
      <c r="M29" s="114">
        <v>0.2</v>
      </c>
      <c r="N29" s="123" t="b">
        <f t="shared" si="5"/>
        <v>1</v>
      </c>
      <c r="O29" s="123" t="b">
        <f t="shared" si="0"/>
        <v>1</v>
      </c>
      <c r="P29" s="123" t="b">
        <f t="shared" si="1"/>
        <v>1</v>
      </c>
      <c r="Q29" s="123" t="b">
        <f t="shared" si="2"/>
        <v>1</v>
      </c>
      <c r="R29" s="123" t="b">
        <f t="shared" si="3"/>
        <v>1</v>
      </c>
      <c r="S29" s="123" t="b">
        <f t="shared" si="4"/>
        <v>1</v>
      </c>
      <c r="Z29" s="123"/>
      <c r="AA29" s="123"/>
      <c r="AB29" s="123"/>
      <c r="AC29" s="123"/>
    </row>
    <row r="30" spans="1:29" ht="128.25" x14ac:dyDescent="0.2">
      <c r="A30" s="101"/>
      <c r="B30" s="101"/>
      <c r="C30" s="101"/>
      <c r="D30" s="101" t="s">
        <v>70</v>
      </c>
      <c r="E30" s="102">
        <v>43708</v>
      </c>
      <c r="F30" s="115">
        <v>0.2</v>
      </c>
      <c r="H30" s="124"/>
      <c r="I30" s="91"/>
      <c r="J30" s="125"/>
      <c r="K30" s="97" t="s">
        <v>70</v>
      </c>
      <c r="L30" s="98">
        <v>43708</v>
      </c>
      <c r="M30" s="114">
        <v>0.2</v>
      </c>
      <c r="N30" s="123" t="b">
        <f t="shared" si="5"/>
        <v>1</v>
      </c>
      <c r="O30" s="123" t="b">
        <f t="shared" si="0"/>
        <v>1</v>
      </c>
      <c r="P30" s="123" t="b">
        <f t="shared" si="1"/>
        <v>1</v>
      </c>
      <c r="Q30" s="123" t="b">
        <f t="shared" si="2"/>
        <v>1</v>
      </c>
      <c r="R30" s="123" t="b">
        <f t="shared" si="3"/>
        <v>1</v>
      </c>
      <c r="S30" s="123" t="b">
        <f t="shared" si="4"/>
        <v>1</v>
      </c>
      <c r="Z30" s="123"/>
      <c r="AA30" s="123"/>
      <c r="AB30" s="123"/>
      <c r="AC30" s="123"/>
    </row>
    <row r="31" spans="1:29" ht="114" x14ac:dyDescent="0.2">
      <c r="A31" s="101"/>
      <c r="B31" s="101" t="s">
        <v>71</v>
      </c>
      <c r="C31" s="101" t="s">
        <v>72</v>
      </c>
      <c r="D31" s="101" t="s">
        <v>73</v>
      </c>
      <c r="E31" s="102">
        <v>43646</v>
      </c>
      <c r="F31" s="115">
        <v>0.2</v>
      </c>
      <c r="H31" s="124"/>
      <c r="I31" s="109" t="s">
        <v>71</v>
      </c>
      <c r="J31" s="97" t="s">
        <v>72</v>
      </c>
      <c r="K31" s="97" t="s">
        <v>73</v>
      </c>
      <c r="L31" s="98">
        <v>43646</v>
      </c>
      <c r="M31" s="114">
        <v>0.2</v>
      </c>
      <c r="N31" s="123" t="b">
        <f t="shared" si="5"/>
        <v>1</v>
      </c>
      <c r="O31" s="123" t="b">
        <f t="shared" si="0"/>
        <v>1</v>
      </c>
      <c r="P31" s="123" t="b">
        <f t="shared" si="1"/>
        <v>1</v>
      </c>
      <c r="Q31" s="123" t="b">
        <f t="shared" si="2"/>
        <v>1</v>
      </c>
      <c r="R31" s="123" t="b">
        <f t="shared" si="3"/>
        <v>1</v>
      </c>
      <c r="S31" s="123" t="b">
        <f t="shared" si="4"/>
        <v>1</v>
      </c>
      <c r="Z31" s="123"/>
      <c r="AA31" s="123"/>
      <c r="AB31" s="123"/>
      <c r="AC31" s="123"/>
    </row>
    <row r="32" spans="1:29" ht="14.25" x14ac:dyDescent="0.2">
      <c r="A32" s="101"/>
      <c r="B32" s="101"/>
      <c r="C32" s="101"/>
      <c r="D32" s="101" t="s">
        <v>75</v>
      </c>
      <c r="E32" s="102">
        <v>43646</v>
      </c>
      <c r="F32" s="115">
        <v>0.4</v>
      </c>
      <c r="H32" s="124"/>
      <c r="I32" s="90"/>
      <c r="J32" s="124"/>
      <c r="K32" s="97" t="s">
        <v>75</v>
      </c>
      <c r="L32" s="98">
        <v>43646</v>
      </c>
      <c r="M32" s="114">
        <v>0.4</v>
      </c>
      <c r="N32" s="123" t="b">
        <f t="shared" si="5"/>
        <v>1</v>
      </c>
      <c r="O32" s="123" t="b">
        <f t="shared" si="0"/>
        <v>1</v>
      </c>
      <c r="P32" s="123" t="b">
        <f t="shared" si="1"/>
        <v>1</v>
      </c>
      <c r="Q32" s="123" t="b">
        <f t="shared" si="2"/>
        <v>1</v>
      </c>
      <c r="R32" s="123" t="b">
        <f t="shared" si="3"/>
        <v>1</v>
      </c>
      <c r="S32" s="123" t="b">
        <f t="shared" si="4"/>
        <v>1</v>
      </c>
      <c r="Z32" s="123"/>
      <c r="AA32" s="123"/>
      <c r="AB32" s="123"/>
      <c r="AC32" s="123"/>
    </row>
    <row r="33" spans="1:29" ht="42.75" x14ac:dyDescent="0.2">
      <c r="A33" s="101"/>
      <c r="B33" s="101"/>
      <c r="C33" s="101"/>
      <c r="D33" s="101" t="s">
        <v>76</v>
      </c>
      <c r="E33" s="102">
        <v>43646</v>
      </c>
      <c r="F33" s="115">
        <v>0.3</v>
      </c>
      <c r="H33" s="124"/>
      <c r="I33" s="90"/>
      <c r="J33" s="124"/>
      <c r="K33" s="97" t="s">
        <v>76</v>
      </c>
      <c r="L33" s="98">
        <v>43646</v>
      </c>
      <c r="M33" s="114">
        <v>0.3</v>
      </c>
      <c r="N33" s="123" t="b">
        <f t="shared" si="5"/>
        <v>1</v>
      </c>
      <c r="O33" s="123" t="b">
        <f t="shared" si="0"/>
        <v>1</v>
      </c>
      <c r="P33" s="123" t="b">
        <f t="shared" si="1"/>
        <v>1</v>
      </c>
      <c r="Q33" s="123" t="b">
        <f t="shared" si="2"/>
        <v>1</v>
      </c>
      <c r="R33" s="123" t="b">
        <f t="shared" si="3"/>
        <v>1</v>
      </c>
      <c r="S33" s="123" t="b">
        <f t="shared" si="4"/>
        <v>1</v>
      </c>
      <c r="Z33" s="123"/>
      <c r="AA33" s="123"/>
      <c r="AB33" s="123"/>
      <c r="AC33" s="123"/>
    </row>
    <row r="34" spans="1:29" ht="43.5" thickBot="1" x14ac:dyDescent="0.25">
      <c r="A34" s="105"/>
      <c r="B34" s="105"/>
      <c r="C34" s="105"/>
      <c r="D34" s="105" t="s">
        <v>77</v>
      </c>
      <c r="E34" s="106">
        <v>43646</v>
      </c>
      <c r="F34" s="122">
        <v>0.1</v>
      </c>
      <c r="H34" s="125"/>
      <c r="I34" s="89"/>
      <c r="J34" s="125"/>
      <c r="K34" s="104" t="s">
        <v>77</v>
      </c>
      <c r="L34" s="98">
        <v>43646</v>
      </c>
      <c r="M34" s="114">
        <v>0.1</v>
      </c>
      <c r="N34" s="123" t="b">
        <f t="shared" si="5"/>
        <v>1</v>
      </c>
      <c r="O34" s="123" t="b">
        <f t="shared" si="0"/>
        <v>1</v>
      </c>
      <c r="P34" s="123" t="b">
        <f t="shared" si="1"/>
        <v>1</v>
      </c>
      <c r="Q34" s="123" t="b">
        <f t="shared" si="2"/>
        <v>1</v>
      </c>
      <c r="R34" s="123" t="b">
        <f t="shared" si="3"/>
        <v>1</v>
      </c>
      <c r="S34" s="123" t="b">
        <f t="shared" si="4"/>
        <v>1</v>
      </c>
      <c r="Z34" s="123"/>
      <c r="AA34" s="123"/>
      <c r="AB34" s="123"/>
      <c r="AC34" s="123"/>
    </row>
    <row r="48" spans="1:29" ht="15.75" thickBot="1" x14ac:dyDescent="0.25"/>
    <row r="49" spans="2:6" x14ac:dyDescent="0.2">
      <c r="B49" s="209">
        <v>0.4</v>
      </c>
      <c r="E49" s="212">
        <v>0.2</v>
      </c>
      <c r="F49" s="225">
        <v>0.4</v>
      </c>
    </row>
    <row r="50" spans="2:6" ht="15.75" thickBot="1" x14ac:dyDescent="0.25">
      <c r="B50" s="211">
        <v>0.125</v>
      </c>
      <c r="E50" s="212">
        <v>0.2</v>
      </c>
      <c r="F50" s="225"/>
    </row>
    <row r="51" spans="2:6" x14ac:dyDescent="0.2">
      <c r="B51" s="209">
        <v>0.3</v>
      </c>
      <c r="E51" s="212">
        <v>0.125</v>
      </c>
      <c r="F51" s="225">
        <v>0.13</v>
      </c>
    </row>
    <row r="52" spans="2:6" x14ac:dyDescent="0.2">
      <c r="B52" s="210">
        <v>1</v>
      </c>
      <c r="E52" s="212">
        <v>0.3</v>
      </c>
      <c r="F52" s="225">
        <v>0.3</v>
      </c>
    </row>
    <row r="53" spans="2:6" ht="15.75" thickBot="1" x14ac:dyDescent="0.25">
      <c r="B53" s="224">
        <v>0.25</v>
      </c>
      <c r="E53" s="212">
        <v>1</v>
      </c>
      <c r="F53" s="225">
        <v>1</v>
      </c>
    </row>
    <row r="54" spans="2:6" x14ac:dyDescent="0.2">
      <c r="B54" s="209">
        <v>0.2</v>
      </c>
      <c r="E54" s="212">
        <v>0.25</v>
      </c>
      <c r="F54" s="225">
        <v>0.25</v>
      </c>
    </row>
    <row r="55" spans="2:6" x14ac:dyDescent="0.2">
      <c r="B55" s="210">
        <v>0.6</v>
      </c>
      <c r="E55" s="212">
        <v>0.2</v>
      </c>
      <c r="F55" s="225">
        <v>0.2</v>
      </c>
    </row>
    <row r="56" spans="2:6" x14ac:dyDescent="0.2">
      <c r="E56" s="212">
        <v>0.2</v>
      </c>
      <c r="F56" s="225">
        <v>0.4</v>
      </c>
    </row>
    <row r="57" spans="2:6" x14ac:dyDescent="0.2">
      <c r="E57" s="212">
        <v>0.2</v>
      </c>
      <c r="F57" s="225"/>
    </row>
    <row r="58" spans="2:6" x14ac:dyDescent="0.2">
      <c r="F58" s="225"/>
    </row>
    <row r="59" spans="2:6" x14ac:dyDescent="0.2">
      <c r="F59" s="225"/>
    </row>
    <row r="60" spans="2:6" x14ac:dyDescent="0.2">
      <c r="F60" s="225"/>
    </row>
    <row r="61" spans="2:6" x14ac:dyDescent="0.2">
      <c r="F61" s="225"/>
    </row>
    <row r="62" spans="2:6" x14ac:dyDescent="0.2">
      <c r="F62" s="225"/>
    </row>
    <row r="63" spans="2:6" x14ac:dyDescent="0.2">
      <c r="B63" s="123">
        <v>4000</v>
      </c>
      <c r="C63" s="123">
        <f>+B63+B64</f>
        <v>8000</v>
      </c>
      <c r="F63" s="225"/>
    </row>
    <row r="64" spans="2:6" x14ac:dyDescent="0.2">
      <c r="B64" s="123">
        <v>4000</v>
      </c>
      <c r="C64" s="123">
        <v>20000</v>
      </c>
      <c r="F64" s="225"/>
    </row>
    <row r="65" spans="2:6" x14ac:dyDescent="0.2">
      <c r="B65" s="123">
        <v>4000</v>
      </c>
      <c r="C65" s="123">
        <f>+C64-C63</f>
        <v>12000</v>
      </c>
      <c r="F65" s="225"/>
    </row>
    <row r="66" spans="2:6" x14ac:dyDescent="0.2">
      <c r="B66" s="123">
        <v>4000</v>
      </c>
      <c r="F66" s="225"/>
    </row>
    <row r="67" spans="2:6" x14ac:dyDescent="0.2">
      <c r="B67" s="123">
        <v>4000</v>
      </c>
      <c r="C67" s="123">
        <f>+B67+B68+B69</f>
        <v>12000</v>
      </c>
      <c r="F67" s="225"/>
    </row>
    <row r="68" spans="2:6" x14ac:dyDescent="0.2">
      <c r="B68" s="123">
        <v>4000</v>
      </c>
      <c r="F68" s="225"/>
    </row>
    <row r="69" spans="2:6" x14ac:dyDescent="0.2">
      <c r="B69" s="123">
        <v>4000</v>
      </c>
      <c r="F69" s="225"/>
    </row>
    <row r="70" spans="2:6" x14ac:dyDescent="0.2">
      <c r="F70" s="225"/>
    </row>
    <row r="71" spans="2:6" x14ac:dyDescent="0.2">
      <c r="F71" s="225"/>
    </row>
    <row r="72" spans="2:6" x14ac:dyDescent="0.2">
      <c r="F72" s="225"/>
    </row>
    <row r="73" spans="2:6" x14ac:dyDescent="0.2">
      <c r="F73" s="225"/>
    </row>
    <row r="74" spans="2:6" x14ac:dyDescent="0.2">
      <c r="F74" s="225"/>
    </row>
    <row r="75" spans="2:6" x14ac:dyDescent="0.2">
      <c r="F75" s="225"/>
    </row>
    <row r="76" spans="2:6" x14ac:dyDescent="0.2">
      <c r="F76" s="225"/>
    </row>
    <row r="77" spans="2:6" x14ac:dyDescent="0.2">
      <c r="F77" s="225"/>
    </row>
    <row r="78" spans="2:6" x14ac:dyDescent="0.2">
      <c r="F78" s="225"/>
    </row>
    <row r="79" spans="2:6" x14ac:dyDescent="0.2">
      <c r="F79" s="22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B882-1E70-4AD1-80AC-4C7F86678A3A}">
  <sheetPr>
    <tabColor rgb="FFFF0000"/>
  </sheetPr>
  <dimension ref="A1:J43"/>
  <sheetViews>
    <sheetView topLeftCell="A55" workbookViewId="0">
      <selection activeCell="M31" sqref="M31"/>
    </sheetView>
  </sheetViews>
  <sheetFormatPr baseColWidth="10" defaultRowHeight="15" x14ac:dyDescent="0.2"/>
  <cols>
    <col min="1" max="1" width="35.21875" style="123" customWidth="1"/>
    <col min="2" max="3" width="18.5546875" style="123" customWidth="1"/>
    <col min="4" max="4" width="24.21875" style="123" customWidth="1"/>
    <col min="5" max="5" width="32" style="123" customWidth="1"/>
    <col min="6" max="6" width="24.21875" style="6" customWidth="1"/>
    <col min="7" max="8" width="12.33203125" style="6" bestFit="1" customWidth="1"/>
    <col min="9" max="16384" width="11.5546875" style="6"/>
  </cols>
  <sheetData>
    <row r="1" spans="1:10" x14ac:dyDescent="0.2">
      <c r="A1" s="421" t="s">
        <v>118</v>
      </c>
      <c r="B1" s="421" t="s">
        <v>119</v>
      </c>
      <c r="C1" s="421" t="s">
        <v>120</v>
      </c>
      <c r="D1" s="421" t="s">
        <v>85</v>
      </c>
    </row>
    <row r="2" spans="1:10" x14ac:dyDescent="0.2">
      <c r="A2" s="421"/>
      <c r="B2" s="421"/>
      <c r="C2" s="421"/>
      <c r="D2" s="421"/>
    </row>
    <row r="3" spans="1:10" ht="85.5" x14ac:dyDescent="0.2">
      <c r="A3" s="130" t="s">
        <v>3</v>
      </c>
      <c r="B3" s="422">
        <v>1</v>
      </c>
      <c r="C3" s="425" t="s">
        <v>114</v>
      </c>
      <c r="D3" s="100" t="s">
        <v>4</v>
      </c>
      <c r="E3" s="132" t="str">
        <f>VLOOKUP(A3,Hoja2!$A$3:$F$34,1,FALSE)</f>
        <v>Construir la información histórica relacionada con la remuneración a los agentes del Sistema, que sirva de insumo para la toma de decisiones y para la conservación y entrega oportuna de datos cuando estos sean requeridos.</v>
      </c>
      <c r="F3" s="100" t="str">
        <f>VLOOKUP(A3,Hoja2!$A$3:F34,2,FALSE)</f>
        <v>Implementar una base de datos con la información histórica relacionada con la remuneración a los agentes del Sistema</v>
      </c>
      <c r="G3" s="6" t="b">
        <f>A3=E3</f>
        <v>1</v>
      </c>
      <c r="H3" s="6" t="b">
        <f>D3=F3</f>
        <v>1</v>
      </c>
      <c r="I3" s="6">
        <f>LEN(D3)</f>
        <v>116</v>
      </c>
      <c r="J3" s="6">
        <f>LEN(F3)</f>
        <v>116</v>
      </c>
    </row>
    <row r="4" spans="1:10" ht="85.5" x14ac:dyDescent="0.2">
      <c r="A4" s="131"/>
      <c r="B4" s="424"/>
      <c r="C4" s="427"/>
      <c r="D4" s="100" t="s">
        <v>13</v>
      </c>
      <c r="E4" s="132" t="e">
        <f>VLOOKUP(A4,Hoja2!$A$3:$F$34,1,FALSE)</f>
        <v>#N/A</v>
      </c>
      <c r="F4" s="100" t="s">
        <v>13</v>
      </c>
      <c r="G4" s="6" t="e">
        <f t="shared" ref="G4:G12" si="0">A4=E4</f>
        <v>#N/A</v>
      </c>
      <c r="H4" s="6" t="b">
        <f>D4=F4</f>
        <v>1</v>
      </c>
      <c r="I4" s="6">
        <f t="shared" ref="I4:I12" si="1">LEN(D4)</f>
        <v>162</v>
      </c>
      <c r="J4" s="6">
        <f t="shared" ref="J4:J12" si="2">LEN(F4)</f>
        <v>162</v>
      </c>
    </row>
    <row r="5" spans="1:10" ht="42.75" x14ac:dyDescent="0.2">
      <c r="A5" s="127" t="s">
        <v>21</v>
      </c>
      <c r="B5" s="422">
        <v>1</v>
      </c>
      <c r="C5" s="425" t="s">
        <v>115</v>
      </c>
      <c r="D5" s="100" t="s">
        <v>22</v>
      </c>
      <c r="E5" s="132" t="str">
        <f>VLOOKUP(A5,Hoja2!$A$3:$F$34,1,FALSE)</f>
        <v>Realizar la estructuración económica y financiera de los nuevos proyectos de transporte de la ciudad</v>
      </c>
      <c r="F5" s="100" t="str">
        <f>VLOOKUP(A5,Hoja2!$A$3:$F$34,2,FALSE)</f>
        <v>Estructurar el estudio económico y financiero del proyecto nueva licitación zonal</v>
      </c>
      <c r="G5" s="6" t="b">
        <f t="shared" si="0"/>
        <v>1</v>
      </c>
      <c r="H5" s="6" t="b">
        <f t="shared" ref="H5:H12" si="3">D5=F5</f>
        <v>1</v>
      </c>
      <c r="I5" s="6">
        <f t="shared" si="1"/>
        <v>81</v>
      </c>
      <c r="J5" s="6">
        <f t="shared" si="2"/>
        <v>81</v>
      </c>
    </row>
    <row r="6" spans="1:10" ht="71.25" x14ac:dyDescent="0.2">
      <c r="A6" s="129"/>
      <c r="B6" s="424"/>
      <c r="C6" s="427"/>
      <c r="D6" s="100" t="s">
        <v>302</v>
      </c>
      <c r="E6" s="132" t="e">
        <f>VLOOKUP(A6,Hoja2!$A$3:$F$34,1,FALSE)</f>
        <v>#N/A</v>
      </c>
      <c r="F6" s="100" t="s">
        <v>302</v>
      </c>
      <c r="G6" s="6" t="e">
        <f t="shared" si="0"/>
        <v>#N/A</v>
      </c>
      <c r="H6" s="6" t="b">
        <f t="shared" si="3"/>
        <v>1</v>
      </c>
      <c r="I6" s="6">
        <f t="shared" si="1"/>
        <v>126</v>
      </c>
      <c r="J6" s="6">
        <f t="shared" si="2"/>
        <v>126</v>
      </c>
    </row>
    <row r="7" spans="1:10" ht="57" x14ac:dyDescent="0.2">
      <c r="A7" s="127" t="s">
        <v>40</v>
      </c>
      <c r="B7" s="422">
        <v>1</v>
      </c>
      <c r="C7" s="425" t="s">
        <v>114</v>
      </c>
      <c r="D7" s="100" t="s">
        <v>41</v>
      </c>
      <c r="E7" s="132" t="str">
        <f>VLOOKUP(A7,Hoja2!$A$3:$F$34,1,FALSE)</f>
        <v>Consolidar un sistema de información para efectuar el seguimiento contractual desde el punto de vista económico y financiero al Sistema</v>
      </c>
      <c r="F7" s="100" t="str">
        <f>VLOOKUP(A7,Hoja2!$A$3:$F$34,2,FALSE)</f>
        <v>Estructurar un sistema de indicadores de alertas tempranas</v>
      </c>
      <c r="G7" s="6" t="b">
        <f t="shared" si="0"/>
        <v>1</v>
      </c>
      <c r="H7" s="6" t="b">
        <f t="shared" si="3"/>
        <v>1</v>
      </c>
      <c r="I7" s="6">
        <f t="shared" si="1"/>
        <v>58</v>
      </c>
      <c r="J7" s="6">
        <f t="shared" si="2"/>
        <v>58</v>
      </c>
    </row>
    <row r="8" spans="1:10" ht="57" x14ac:dyDescent="0.2">
      <c r="A8" s="128"/>
      <c r="B8" s="423"/>
      <c r="C8" s="426"/>
      <c r="D8" s="100" t="s">
        <v>52</v>
      </c>
      <c r="E8" s="132" t="e">
        <f>VLOOKUP(A8,Hoja2!$A$3:$F$34,1,FALSE)</f>
        <v>#N/A</v>
      </c>
      <c r="F8" s="100" t="s">
        <v>52</v>
      </c>
      <c r="G8" s="6" t="e">
        <f t="shared" si="0"/>
        <v>#N/A</v>
      </c>
      <c r="H8" s="6" t="b">
        <f t="shared" si="3"/>
        <v>1</v>
      </c>
      <c r="I8" s="6">
        <f t="shared" si="1"/>
        <v>107</v>
      </c>
      <c r="J8" s="6">
        <f t="shared" si="2"/>
        <v>107</v>
      </c>
    </row>
    <row r="9" spans="1:10" ht="71.25" x14ac:dyDescent="0.2">
      <c r="A9" s="129"/>
      <c r="B9" s="424"/>
      <c r="C9" s="427"/>
      <c r="D9" s="100" t="s">
        <v>57</v>
      </c>
      <c r="E9" s="132" t="e">
        <f>VLOOKUP(A9,Hoja2!$A$3:$F$34,1,FALSE)</f>
        <v>#N/A</v>
      </c>
      <c r="F9" s="100" t="s">
        <v>303</v>
      </c>
      <c r="G9" s="6" t="e">
        <f t="shared" si="0"/>
        <v>#N/A</v>
      </c>
      <c r="H9" s="6" t="b">
        <f t="shared" si="3"/>
        <v>1</v>
      </c>
      <c r="I9" s="6">
        <f t="shared" si="1"/>
        <v>122</v>
      </c>
      <c r="J9" s="6">
        <f t="shared" si="2"/>
        <v>122</v>
      </c>
    </row>
    <row r="10" spans="1:10" ht="71.25" x14ac:dyDescent="0.2">
      <c r="A10" s="127" t="s">
        <v>62</v>
      </c>
      <c r="B10" s="428">
        <v>1</v>
      </c>
      <c r="C10" s="425" t="s">
        <v>116</v>
      </c>
      <c r="D10" s="100" t="s">
        <v>63</v>
      </c>
      <c r="E10" s="132" t="str">
        <f>VLOOKUP(A10,Hoja2!$A$3:$F$34,1,FALSE)</f>
        <v>Adelantar actividades que permitan optimizar y fortalecer los roles y responsabilidades a cargo de la Subgerencia Económica</v>
      </c>
      <c r="F10" s="100" t="str">
        <f>VLOOKUP(A10,Hoja2!$A$3:$F$34,2,FALSE)</f>
        <v>Desarrollar en el aplicativo de ORACLE las nuevas fórmulas de remuneración para las nuevas concesiones del Sistema</v>
      </c>
      <c r="G10" s="6" t="b">
        <f t="shared" si="0"/>
        <v>1</v>
      </c>
      <c r="H10" s="6" t="b">
        <f t="shared" si="3"/>
        <v>1</v>
      </c>
      <c r="I10" s="6">
        <f t="shared" si="1"/>
        <v>114</v>
      </c>
      <c r="J10" s="6">
        <f t="shared" si="2"/>
        <v>114</v>
      </c>
    </row>
    <row r="11" spans="1:10" ht="57" x14ac:dyDescent="0.2">
      <c r="A11" s="129"/>
      <c r="B11" s="429"/>
      <c r="C11" s="427"/>
      <c r="D11" s="100" t="s">
        <v>71</v>
      </c>
      <c r="E11" s="132" t="e">
        <f>VLOOKUP(A11,Hoja2!$A$3:$F$34,1,FALSE)</f>
        <v>#N/A</v>
      </c>
      <c r="F11" s="100" t="s">
        <v>71</v>
      </c>
      <c r="G11" s="6" t="e">
        <f t="shared" si="0"/>
        <v>#N/A</v>
      </c>
      <c r="H11" s="6" t="b">
        <f t="shared" si="3"/>
        <v>1</v>
      </c>
      <c r="I11" s="6">
        <f t="shared" si="1"/>
        <v>80</v>
      </c>
      <c r="J11" s="6">
        <f t="shared" si="2"/>
        <v>80</v>
      </c>
    </row>
    <row r="12" spans="1:10" x14ac:dyDescent="0.2">
      <c r="G12" s="6" t="b">
        <f t="shared" si="0"/>
        <v>1</v>
      </c>
      <c r="H12" s="6" t="b">
        <f t="shared" si="3"/>
        <v>1</v>
      </c>
      <c r="I12" s="6">
        <f t="shared" si="1"/>
        <v>0</v>
      </c>
      <c r="J12" s="6">
        <f t="shared" si="2"/>
        <v>0</v>
      </c>
    </row>
    <row r="23" spans="1:6" x14ac:dyDescent="0.2">
      <c r="F23" s="6">
        <v>0.4</v>
      </c>
    </row>
    <row r="24" spans="1:6" ht="15.75" thickBot="1" x14ac:dyDescent="0.25">
      <c r="F24" s="6">
        <v>0.1</v>
      </c>
    </row>
    <row r="25" spans="1:6" ht="86.25" thickBot="1" x14ac:dyDescent="0.25">
      <c r="A25" s="94" t="s">
        <v>3</v>
      </c>
      <c r="F25" s="6">
        <v>0.1</v>
      </c>
    </row>
    <row r="26" spans="1:6" ht="43.5" thickBot="1" x14ac:dyDescent="0.25">
      <c r="A26" s="94" t="s">
        <v>21</v>
      </c>
      <c r="F26" s="6">
        <v>0.1</v>
      </c>
    </row>
    <row r="27" spans="1:6" ht="57.75" thickBot="1" x14ac:dyDescent="0.25">
      <c r="A27" s="94" t="s">
        <v>40</v>
      </c>
      <c r="F27" s="6">
        <v>0.1</v>
      </c>
    </row>
    <row r="28" spans="1:6" ht="42.75" x14ac:dyDescent="0.2">
      <c r="A28" s="94" t="s">
        <v>62</v>
      </c>
      <c r="F28" s="6">
        <v>0.1</v>
      </c>
    </row>
    <row r="29" spans="1:6" x14ac:dyDescent="0.2">
      <c r="F29" s="6">
        <v>0.05</v>
      </c>
    </row>
    <row r="30" spans="1:6" ht="15.75" thickBot="1" x14ac:dyDescent="0.25">
      <c r="F30" s="6">
        <v>0.05</v>
      </c>
    </row>
    <row r="31" spans="1:6" ht="85.5" x14ac:dyDescent="0.2">
      <c r="B31" s="94" t="s">
        <v>4</v>
      </c>
      <c r="C31" s="100" t="s">
        <v>4</v>
      </c>
      <c r="D31" s="123" t="b">
        <f>B31=C31</f>
        <v>1</v>
      </c>
      <c r="F31" s="6">
        <f>SUM(F23:F30)</f>
        <v>1</v>
      </c>
    </row>
    <row r="32" spans="1:6" ht="114.75" thickBot="1" x14ac:dyDescent="0.25">
      <c r="B32" s="101" t="s">
        <v>13</v>
      </c>
      <c r="C32" s="100" t="s">
        <v>13</v>
      </c>
      <c r="D32" s="123" t="b">
        <f t="shared" ref="D32:D39" si="4">B32=C32</f>
        <v>1</v>
      </c>
    </row>
    <row r="33" spans="2:4" ht="57" x14ac:dyDescent="0.2">
      <c r="B33" s="94" t="s">
        <v>22</v>
      </c>
      <c r="C33" s="100" t="s">
        <v>22</v>
      </c>
      <c r="D33" s="123" t="b">
        <f t="shared" si="4"/>
        <v>1</v>
      </c>
    </row>
    <row r="34" spans="2:4" ht="100.5" thickBot="1" x14ac:dyDescent="0.25">
      <c r="B34" s="101" t="s">
        <v>301</v>
      </c>
      <c r="C34" s="100" t="s">
        <v>301</v>
      </c>
      <c r="D34" s="123" t="b">
        <f t="shared" si="4"/>
        <v>1</v>
      </c>
    </row>
    <row r="35" spans="2:4" ht="42.75" x14ac:dyDescent="0.2">
      <c r="B35" s="94" t="s">
        <v>41</v>
      </c>
      <c r="C35" s="100" t="s">
        <v>41</v>
      </c>
      <c r="D35" s="123" t="b">
        <f t="shared" si="4"/>
        <v>1</v>
      </c>
    </row>
    <row r="36" spans="2:4" ht="85.5" x14ac:dyDescent="0.2">
      <c r="B36" s="101" t="s">
        <v>52</v>
      </c>
      <c r="C36" s="100" t="s">
        <v>52</v>
      </c>
      <c r="D36" s="123" t="b">
        <f t="shared" si="4"/>
        <v>1</v>
      </c>
    </row>
    <row r="37" spans="2:4" ht="86.25" thickBot="1" x14ac:dyDescent="0.25">
      <c r="B37" s="116" t="s">
        <v>57</v>
      </c>
      <c r="C37" s="100" t="s">
        <v>57</v>
      </c>
      <c r="D37" s="123" t="b">
        <f t="shared" si="4"/>
        <v>1</v>
      </c>
    </row>
    <row r="38" spans="2:4" ht="85.5" x14ac:dyDescent="0.2">
      <c r="B38" s="94" t="s">
        <v>63</v>
      </c>
      <c r="C38" s="100" t="s">
        <v>63</v>
      </c>
      <c r="D38" s="123" t="b">
        <f t="shared" si="4"/>
        <v>1</v>
      </c>
    </row>
    <row r="39" spans="2:4" ht="57" x14ac:dyDescent="0.2">
      <c r="B39" s="101" t="s">
        <v>71</v>
      </c>
      <c r="C39" s="108" t="s">
        <v>71</v>
      </c>
      <c r="D39" s="123" t="b">
        <f t="shared" si="4"/>
        <v>1</v>
      </c>
    </row>
    <row r="42" spans="2:4" x14ac:dyDescent="0.2">
      <c r="D42" s="123" t="s">
        <v>161</v>
      </c>
    </row>
    <row r="43" spans="2:4" x14ac:dyDescent="0.2">
      <c r="D43" s="123" t="s">
        <v>162</v>
      </c>
    </row>
  </sheetData>
  <mergeCells count="12">
    <mergeCell ref="B10:B11"/>
    <mergeCell ref="C10:C11"/>
    <mergeCell ref="B3:B4"/>
    <mergeCell ref="C3:C4"/>
    <mergeCell ref="B5:B6"/>
    <mergeCell ref="C5:C6"/>
    <mergeCell ref="A1:A2"/>
    <mergeCell ref="B1:B2"/>
    <mergeCell ref="C1:C2"/>
    <mergeCell ref="D1:D2"/>
    <mergeCell ref="B7:B9"/>
    <mergeCell ref="C7:C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Anexo 1</vt:lpstr>
      <vt:lpstr>Anexo 2</vt:lpstr>
      <vt:lpstr>v11</vt:lpstr>
      <vt:lpstr>Económica</vt:lpstr>
      <vt:lpstr>Hoja1</vt:lpstr>
      <vt:lpstr>Hoja2</vt:lpstr>
      <vt:lpstr>Hoja3</vt:lpstr>
      <vt:lpstr>'Anexo 2'!Área_de_impresión</vt:lpstr>
      <vt:lpstr>'Anexo 1'!Títulos_a_imprimir</vt:lpstr>
      <vt:lpstr>'Anexo 2'!Títulos_a_imprimir</vt:lpstr>
      <vt:lpstr>Económica!Títulos_a_imprimir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Katherine Prada Mejia</cp:lastModifiedBy>
  <cp:lastPrinted>2019-05-08T20:29:45Z</cp:lastPrinted>
  <dcterms:created xsi:type="dcterms:W3CDTF">2019-04-02T21:59:26Z</dcterms:created>
  <dcterms:modified xsi:type="dcterms:W3CDTF">2019-05-08T20:33:20Z</dcterms:modified>
</cp:coreProperties>
</file>