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OCI 2019\3. Trabajos de Acompañamiento y Asesoramiento\3. Evaluación por Dependencias\3. Matrices\"/>
    </mc:Choice>
  </mc:AlternateContent>
  <bookViews>
    <workbookView xWindow="0" yWindow="0" windowWidth="28800" windowHeight="11025"/>
  </bookViews>
  <sheets>
    <sheet name="Anexo 1" sheetId="3" r:id="rId1"/>
    <sheet name="Anexo 2" sheetId="4" r:id="rId2"/>
  </sheets>
  <definedNames>
    <definedName name="_xlnm._FilterDatabase" localSheetId="1" hidden="1">'Anexo 2'!$A$4:$R$23</definedName>
    <definedName name="_xlnm.Print_Area" localSheetId="0">'Anexo 1'!$A$1:$L$10</definedName>
    <definedName name="_xlnm.Print_Area" localSheetId="1">'Anexo 2'!$A$1:$P$24</definedName>
    <definedName name="_xlnm.Print_Titles" localSheetId="0">'Anexo 1'!$1:$4</definedName>
    <definedName name="_xlnm.Print_Titles" localSheetId="1">'Anexo 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23" i="4" l="1"/>
  <c r="M31" i="3" l="1"/>
  <c r="M28" i="3" l="1"/>
  <c r="M29" i="3" s="1"/>
  <c r="O15" i="3"/>
  <c r="O16" i="3"/>
  <c r="O17" i="3"/>
  <c r="O18" i="3"/>
  <c r="O19" i="3"/>
  <c r="O20" i="3"/>
  <c r="O21" i="3"/>
  <c r="O22" i="3"/>
  <c r="O23" i="3"/>
  <c r="O24" i="3"/>
  <c r="O25" i="3"/>
  <c r="O26" i="3"/>
  <c r="O27" i="3"/>
  <c r="O14" i="3"/>
  <c r="N28" i="3" l="1"/>
  <c r="O28" i="3" s="1"/>
  <c r="N29" i="3" l="1"/>
  <c r="K5" i="3" s="1"/>
  <c r="O23" i="4" l="1"/>
  <c r="K8" i="3" l="1"/>
  <c r="N30" i="3" l="1"/>
</calcChain>
</file>

<file path=xl/sharedStrings.xml><?xml version="1.0" encoding="utf-8"?>
<sst xmlns="http://schemas.openxmlformats.org/spreadsheetml/2006/main" count="198" uniqueCount="165">
  <si>
    <t>Desarrollo Estratégico</t>
  </si>
  <si>
    <t>(Número de Reportes Efectuados/4)*100</t>
  </si>
  <si>
    <t>(Número de reuniones adelantadas /3)*100</t>
  </si>
  <si>
    <t>(Número de operaciones implementadas /2)*100</t>
  </si>
  <si>
    <t>01/201/2019</t>
  </si>
  <si>
    <t>(No. de actividades realizadas/No. de actividades relacionadas, solicitadas a la OAP )*100</t>
  </si>
  <si>
    <t>( Toneladas de CO2eq reducidas /147.426)*100</t>
  </si>
  <si>
    <t>(No. de actividades con seguimiento/No. de actividades formuladas en plan de acción PIGA) *100</t>
  </si>
  <si>
    <t>Compromiso</t>
  </si>
  <si>
    <t>Actividades</t>
  </si>
  <si>
    <t>Listado de Actividades Necesarias para el Logro del Producto</t>
  </si>
  <si>
    <t>Fecha de Entrega de la Actividad</t>
  </si>
  <si>
    <t>Ponderación en el Logro del Producto</t>
  </si>
  <si>
    <t>Indicador</t>
  </si>
  <si>
    <t>Proceso</t>
  </si>
  <si>
    <t>Fecha de Inicio</t>
  </si>
  <si>
    <t>Fecha final de Ejecución</t>
  </si>
  <si>
    <t>{(campaña de sensibilización y apropiación de MIPG definida e implementada/1)*0,30</t>
  </si>
  <si>
    <t>+(Plan de Trabajo estructurado/1)*0,10</t>
  </si>
  <si>
    <t>+(Plan de Trabajo implementado/1)*0,60}*100</t>
  </si>
  <si>
    <t>{(diagnostico del contexto estratégico documentado/1)*0,20</t>
  </si>
  <si>
    <t>+(plataforma estratégica divulgada/1)*0.20} *100</t>
  </si>
  <si>
    <t>+(Plataforma Estratégica revisada y comentada/1) *0,60</t>
  </si>
  <si>
    <t>{(Estudio técnico soporte elaborado/1)*0,10</t>
  </si>
  <si>
    <t>+(Actividades de acompañamiento al proceso de parametrización e implementación efectuadas/Actividades de acompañamiento al proceso de parametrización e implementación requeridas) *0,90} *100</t>
  </si>
  <si>
    <t>{(Plan de trabajo elaborado/1)*0,10</t>
  </si>
  <si>
    <t>+(Plan de trabajo implementado/1) *0,90} *100</t>
  </si>
  <si>
    <t>Nombre del Indicador</t>
  </si>
  <si>
    <t>Tipo de Indicador</t>
  </si>
  <si>
    <t>Formula</t>
  </si>
  <si>
    <t>Objetivo</t>
  </si>
  <si>
    <t>Periodicidad</t>
  </si>
  <si>
    <t>Valor Máximo Aceptado</t>
  </si>
  <si>
    <t>Meta a Logar</t>
  </si>
  <si>
    <t>Fuente de Información</t>
  </si>
  <si>
    <t>Resultado Reportado</t>
  </si>
  <si>
    <t>Observaciones OCI</t>
  </si>
  <si>
    <t xml:space="preserve">% de cumplimiento </t>
  </si>
  <si>
    <t>Cumplimiento del Plan de Acción</t>
  </si>
  <si>
    <t>Eficacia</t>
  </si>
  <si>
    <t>% de cumplimiento de los compromisos establecidos en el plan de acción en el período de medición</t>
  </si>
  <si>
    <t>Medir el grado de cumplimiento de las actividades definidas en el plan de acción con el fin de evaluar el logro de los objetivos institucionales.</t>
  </si>
  <si>
    <t>Cumplir el 100% de las actividades programadas en el Plan de Acción formulado por cada una de las Dependencias</t>
  </si>
  <si>
    <t>Sostenibilidad del Modelo de Gestión Institucional</t>
  </si>
  <si>
    <t>Medir permanentemente  el cumplimiento de los requisitos exigidos para la sostenibilidad del modelo de Gestión de la Entidad.</t>
  </si>
  <si>
    <t>Trimestral</t>
  </si>
  <si>
    <t xml:space="preserve">Cumplir el 100% de las actividades programadas para la sostenibilidad del modelo de gestión de la entidad </t>
  </si>
  <si>
    <t>Cumplimiento implementación PIGA</t>
  </si>
  <si>
    <t>Medir el grado de cumplimiento del Plan Institucional de Gestión Ambiental de acuerdo con lo dispuesto por ley.</t>
  </si>
  <si>
    <t xml:space="preserve">Anual </t>
  </si>
  <si>
    <t>Lograr que el 100% de las actividades programadas sean ejecutadas</t>
  </si>
  <si>
    <t xml:space="preserve">Porcentaje Total de Cumplimiento </t>
  </si>
  <si>
    <t>Seguimiento OCI Vigencia 2018</t>
  </si>
  <si>
    <t>Programación Porcentual Esperado con corte 31/03/19</t>
  </si>
  <si>
    <t>Resultado del Auditor</t>
  </si>
  <si>
    <t>Observaciones</t>
  </si>
  <si>
    <t>No presenta avance según lo esperado</t>
  </si>
  <si>
    <t>1. Adelantar las gestiones necesarios para lograr la armonización del SIG al Modelo Integrado de planeación y gestión</t>
  </si>
  <si>
    <t>2. Actualizar, tramitar su aprobación en junta directiva y divulgar la plataforma estratégica</t>
  </si>
  <si>
    <t>3. Implementar una herramienta tecnológica que permita el control y seguimiento de las herramientas de gestión en el marco de MIPG</t>
  </si>
  <si>
    <t>4. Adelantar las actividades necesarias para la sostenibilidad del Sistema de Gestión de Riesgos</t>
  </si>
  <si>
    <t>5. Gestionar la información de los proyectos de inversión y del Plan de Acción</t>
  </si>
  <si>
    <t>6. Asesorar y acompañar los nuevos proyectos y aquellos en ejecución a cargo de la empresa, desde el componente ambiental, para la incorporación de flota con tecnologías limpias en el Sistema.</t>
  </si>
  <si>
    <t xml:space="preserve">7. Adelantar las actividades relacionadas con la gestión e implementación del Plan Institucional de Gestión Ambiental </t>
  </si>
  <si>
    <t>1. Adelantar las actividades necesarias para armonizar el Modelo de Gestión Institucional al MIPG</t>
  </si>
  <si>
    <t>1. Adelantar las actividades necesarias para actualizar la plataforma estratégica de la entidad, conforme a los roles funcionales actuales</t>
  </si>
  <si>
    <t>1. Adelantar las actividades que permitan la optimización de los tiempos de proceso en el diseño, manejo y control de las herramientas del MIPG</t>
  </si>
  <si>
    <t>1. Adelantar las actividades necesarias para la sostenibilidad del Sistema de Gestión de Riesgos</t>
  </si>
  <si>
    <t>1. Gestionar las actividades necesarias para el seguimiento y control de los proyectos de inversión de la entidad y el Plan de Acción Institucional</t>
  </si>
  <si>
    <t>1. Reducir 147.426 toneladas de gases de efecto invernadero (CO2eq) por la operación del Sistema TransMilenio</t>
  </si>
  <si>
    <t>1. Apoyar a las dependencias responsables, en el desarrollo de las actividades establecidas en el plan de acción del Plan Institucional de Gestión Ambiental</t>
  </si>
  <si>
    <t>2. Reducir 147.426 toneladas de gases de efecto invernadero (CO2eq) por la operación del Sistema TransMilenio</t>
  </si>
  <si>
    <t>1. Una herramienta tecnológica implementada</t>
  </si>
  <si>
    <t>1. 100% de las actividades de sostenibilidad del Sistema de Gestión de Riesgos atendidas</t>
  </si>
  <si>
    <t>1. 100% de los reportes de ejecución física y presupuestal de los proyectos de inversión solicitados por SDP, efectuados</t>
  </si>
  <si>
    <t>2. Plan de Acción Actualizado</t>
  </si>
  <si>
    <t>3. 3 Reuniones de revisión de avance de proyectos de inversión al año</t>
  </si>
  <si>
    <t>4. 2 operaciones del módulo de planeación presupuestal implementadas</t>
  </si>
  <si>
    <t>1. Adelantar el 100% de las actividades solicitadas a la OAP relacionadas con tecnologías limpias de flota.</t>
  </si>
  <si>
    <t>1. 147.426 toneladas de gases de efecto invernadero (CO2eq) reducidas</t>
  </si>
  <si>
    <t>1. Coadyuvar y hacer seguimiento en la ejecución del 100% de las actividades formuladas en el plan de acción PIGA</t>
  </si>
  <si>
    <t>1. Definición e implementación de una campaña de sensibilización y apropiación de MIPG en todos los niveles organizativos</t>
  </si>
  <si>
    <t>2. Definición del Plan de Trabajo para lograr la armonización del SIG al Modelo Integrado de Planeación y Gestión de TRANSMILENIO S.A. acorde con la Guía de Implementación emitida por la Secretaria General y teniendo en cuenta el resultado de los autodiagnósticos y el FURAG</t>
  </si>
  <si>
    <t>1. Diagnostico del contexto estratégico de la Entidad</t>
  </si>
  <si>
    <t>2. Revisión y documentación de la Plataforma Estratégica</t>
  </si>
  <si>
    <t>3. Aprobación y Divulgación de la Plataforma Estratégica</t>
  </si>
  <si>
    <t>1. Elaboración de estudios técnicos soporte para el proceso contractual</t>
  </si>
  <si>
    <t>2. Acompañar las actividades necesarias para la parametrización y puesta en operación del aplicativo</t>
  </si>
  <si>
    <t>1. Definición del Plan de Trabajo de sostenibilidad para el Sistema de Gestión de Riesgos</t>
  </si>
  <si>
    <t>1. Adelantar el 100% de las actualizaciones requeridas por las dependencias a Plan de Acción (incluyendo sus diferentes componentes)</t>
  </si>
  <si>
    <t>1. Adelantar 3 reuniones (cada una en el mes posterior al cual se efectuó el reporte de avance) con cada dependencia encargada de metas de proyectos de inversión, para revisar ejecución, logros y dificultades</t>
  </si>
  <si>
    <t>1. Participación en los temas relacionados con tecnologías limpias de flota, en los siguientes proyectos:
Estructuración del proceso de licitación de concesiones para tres zonas del componente zonal del SITP (Proyecto denominado "Fase V")
Piloto de buses eléctricos para el componente zonal del SITP.
Proceso de cesión y/o terminación de licencias ambientales de patios de fase I, en lo pertinente a las estaciones de servicio de combustible.</t>
  </si>
  <si>
    <t>PA1</t>
  </si>
  <si>
    <t>PA2</t>
  </si>
  <si>
    <t>PA3</t>
  </si>
  <si>
    <t>PA4</t>
  </si>
  <si>
    <t>PA5</t>
  </si>
  <si>
    <t>PA6</t>
  </si>
  <si>
    <t>PA7</t>
  </si>
  <si>
    <t>PA8</t>
  </si>
  <si>
    <t>PA9</t>
  </si>
  <si>
    <t>PA10</t>
  </si>
  <si>
    <t>PA11</t>
  </si>
  <si>
    <t>PA12</t>
  </si>
  <si>
    <t>PA13</t>
  </si>
  <si>
    <t>PA14</t>
  </si>
  <si>
    <t>PA15</t>
  </si>
  <si>
    <t>PA16</t>
  </si>
  <si>
    <t>PA17</t>
  </si>
  <si>
    <t>PA18</t>
  </si>
  <si>
    <t>2. Implementar el 55% de las actividades Tendientes A Armonizar El Sistema Integrado De Gestión De TMSA Con El Modelo Integrado De Planeación Y Gestión En El Marco De La Normatividad Legal Vigente Y Los Lineamientos Expedidos Por La Administración Distrital</t>
  </si>
  <si>
    <t>1. Implementar el 55% de las actividades Tendientes A Armonizar El Sistema Integrado De Gestión De TMSA Con El Modelo Integrado De Planeación Y Gestión En El Marco De La Normatividad Legal Vigente Y Los Lineamientos Expedidos Por La Administración Distrital</t>
  </si>
  <si>
    <t>No se han adelantado actividades asociadas a este ítem, dado que en el primer trimestre las áreas que generan la información para la cuantificación de la meta, están en proceso de consolidación y revisión de la información que se requiere para el cálculo.</t>
  </si>
  <si>
    <t>(Porcentaje de actividades Tendientes A Armonizar El Sistema Integrado De Gestión De TMSA Con El Modelo Integrado De Planeación Y Gestión En El Marco De La Normatividad Legal Vigente Y Los Lineamientos Expedidos Por La Administración Distrital implementadas/55)*100</t>
  </si>
  <si>
    <t>La Oficina Asesora de Planeación indicó en el seguimiento reportado que Dentro del primer trimestre del año fue ejecutado de acuerdo con lo programado uno de los cuatro informes de la vigencia. Este informe correspondió al reporte de ejecución física y Prespuntal en los componente de inversión, gestión y territorialización del Banco de Proyectos. De igual manera el reporte en el módulo de actividades de la ejecución acumulada con corte 31 de diciembre de 2018. Como evidencia del reporte aquí mencionado se remite: 1) Anexo 1: Correo de fecha 5 de diciembre de 2018, con la solicitud a las dependencias para el reporte de la información (Anexo 1). Si bien la ejecución de esta actividad fue en 2018, se incluye dentro del presente seguimiento por ser la primera etapa del proceso de reporte aquí evidenciado. 2) Anexo 2: Correo de validación de la Jefe de Oficina Asesora de Planeación del 25 de enero, informando la culminación del reporte con corte 31/12/18 en los diferente módulos. y 3) Anexo 3: Correo de fecha 28/01/19 remitido a la OCI con los informes respectivos de los componentes de inversión y gestión.
El área reportó el siguiente resultado: 25%
La Oficina de Control Interno pudo verificar el reporte realizado, por lo tanto concuerda con el resultado obtenido.
Los soportes remitidos por la Oficina Asesora de Planeación se archivan en la carpeta compartida del presente trabajo, con la siguiente nomenclatura: 
1. PA12</t>
  </si>
  <si>
    <t>N. A.</t>
  </si>
  <si>
    <t>Producto y/o Meta</t>
  </si>
  <si>
    <t>1. 100% de las actividades previstas en el plan de trabajo implementado</t>
  </si>
  <si>
    <t>3. Implementación del Plan de Trabajo para lograr la armonización del SIG al Modelo Integrado de Planeación y Gestión de TRANSMILENIO S.A. acorde con la Guía de Implementación emitida por la Secretaria General</t>
  </si>
  <si>
    <t>1. Una Plataforma Estratégica de TRANSMILENIO S.A. revisada, actualizada y divulgada</t>
  </si>
  <si>
    <t>La Oficina Asesora de Planeación indicó en el seguimiento reportado que se elaboró el estudio técnico de acuerdo con los formatos establecidos (análisis técnico y cotizaciones) solicitado por la Dirección Corporativa grupo de contratación, incluyendo las sugerencias realizadas por dicho grupo donde se establecieron 3 entregables y se asigno porcentajes a cada uno de los mismos.
El área reportó el siguiente avance: 10%
La Oficina de Control Interno pudo verificar el reporte realizado, por lo tanto concuerda con el resultado obtenido, mediante la verificación del estudio técnico elaborado, al igual que el formato de cotización para la adquisición de la herramienta tecnológica.
Los soportes remitidos por la Oficina Asesora de Planeación se archivan en la carpeta compartida del presente trabajo, con la siguiente nomenclatura: 
1. PA7. Compromiso Aplicativo Mesas de revisión procesos de selección de la OAP-avance
2. PA7. Correo
3. PA7. Formato cotización
4. PA7. R-DA-103 Anexo Técnico Modelo Gestión Institucional</t>
  </si>
  <si>
    <t xml:space="preserve">1. 55% de actividades Tendientes A Armonizar El Sistema Integrado De Gestión De TMSA Con El Modelo Integrado De Planeación Y Gestión implementadas </t>
  </si>
  <si>
    <t xml:space="preserve">El presente indicador no registra avance teniendo en cuenta que la ejecución de las actividades asociadas al mismo, están previstas para iniciar en el segundo semestre del año. </t>
  </si>
  <si>
    <t>2. Implementación del Plan de Trabajo de sostenibilidad para el Sistema de Gestión de Riesgos</t>
  </si>
  <si>
    <t>1. Efectuar 4 reportes de ejecución de los componentes físico y presupuestal asociado a los proyectos de inversión así:
Corte Diciembre de 2018: En enero de 2019
Corte Marzo de 2019: En Abril de 2019
Corte Junio de 2019: En Julio de 2019
Corte Septiembre de 2019: En Octubre de 2019</t>
  </si>
  <si>
    <t xml:space="preserve">El presente indicador no registra avance teniendo en cuenta que la ejecución de las actividades asociadas al mismo, están previstas para iniciar en el segundo trimestre del año. </t>
  </si>
  <si>
    <t>1. Implementar el uso de las operaciones "Solicitud CDP" y "TAR", del módulo de planeación presupuestal del SEUS
Nota: La implementación se evidencia cuando todas las operaciones de este tipo, se efectúen en la plataforma de módulo del SEUS</t>
  </si>
  <si>
    <t>1. Participación en la elaboración de conceptos técnicos y demás actividades asociadas a los nuevos proyectos y a aquellos en ejecución, para la incorporación de tecnologías limpias en la operación del Sistema</t>
  </si>
  <si>
    <t>1. Consolidación y revisión de información reportada por las diferentes áreas responsables, en el formato establecido por OAP.
Reuniones periódicas con las dependencias responsables de cada una de las actividades formuladas en el plan de acción PIGA.
Seguimiento a través del Comité de gestión ambiental o quien haga sus veces.</t>
  </si>
  <si>
    <t>Versión 2: El cambio se produjo por ajustes en el componente de "Plan de Adquisiciones", aprobados en comité de contratación del día 6 de febrero de 2019. Adicional a lo anterior se presentó solicitud de cambio por parte de la Oficina de Control Interno en correo del 7 de febrero. Como evidencia de lo anterior se adjunta Acta de Comité del 6/02/19 (Anexo 5) y correo de OCI (Anexo 6)
Versión 3: El cambio se produjo por ajustes en el componente de "Plan de Adquisiciones", aprobados en comité de contratación del día 12 de febrero de 2019. Como evidencia de lo anterior se adjunta Acta de Comité del 12/02/19 (Anexo 7).
Versión 4: El cambio se produjo por ajustes en el componente de "Plan de Adquisiciones", aprobados en comité de contratación del día 21 de febrero de 2019. Como evidencia de lo anterior se adjunta Acta de Comité del 21/02/19 (Anexo 8).
Versión 5: El cambio se produjo por ajustes en el componente de "Plan de Adquisiciones", aprobados en comité de contratación del día 25 de febrero de 2019. Como evidencia de lo anterior se adjunta Acta de Comité del 25/02/19 (Anexo 9).
Versión 6: El cambio se produjo por ajustes en la estructura de plan requeridos por la Oficina de Control Interno por correo electrónico y en reuniones particulares adelantadas por la OCI con diferentes dependencias. Como evidencia de lo anterior se adjunta correo con modificaciones solicitadas de la OCI (Anexo 10).
Versión 7: El cambio se produjo por ajustes en el componente de "Plan de Adquisiciones", aprobados en comité de contratación del día 7 de marzo de 2019. Como evidencia de lo anterior se adjunta Acta de Comité del 07/03/19 (Anexo 11).
Versión 8: El cambio se produjo por ajustes en el componente de "Plan de Adquisiciones", aprobados en comité de contratación del día 21 de marzo de 2019. Como evidencia de lo anterior se adjunta Acta de Comité del 21/03/19 (Anexo 12).
Con el fin de prevenir el reproceso y promover la consulta en las plataformas de información oficiales de la entidad, Las diferentes versiones del plan de acción se encuentran publicados en: https://transmilenio.sharepoint.com/gerencia-general/oficina planeación/Planes Institucionales/Plan de Acción y Plan de Adquisiciones /Vigencia 2019.
El área reportó el siguiente resultado: 100%
La Oficina de Control Interno pudo verificar el reporte realizado, por lo tanto concuerda con el resultado obtenido.
Los soportes remitidos por la Oficina Asesora de Planeación se archivan en la carpeta compartida del presente trabajo, con la siguiente nomenclatura: 
1. PA13</t>
  </si>
  <si>
    <t xml:space="preserve">N. A. </t>
  </si>
  <si>
    <t>Resultado Esperado</t>
  </si>
  <si>
    <t>La Oficina Asesora de Planeación indicó en el seguimiento reportado que se elaboró el cronograma y plan de trabajo.
El área reportó el siguiente avance: 10%
La Oficina de Control Interno pudo verificar el reporte realizado, por lo tanto concuerda con el resultado obtenido, verificando que del plan de trabajo se encuentra elaborado.
Los soportes remitidos por la Oficina Asesora de Planeación se archivan en la carpeta compartida del presente trabajo, con la siguiente nomenclatura: 
1. PA10. Compromiso Riesgos - Correo.
2. PA10. Compromiso Riesgos</t>
  </si>
  <si>
    <t>Plan de Acción Vigencia 2019</t>
  </si>
  <si>
    <t>Diagnósticos - Cronogramas</t>
  </si>
  <si>
    <t>Cronograma PIGA</t>
  </si>
  <si>
    <t>Se han adelantado 64 reuniones asociadas a la ejecución de las actividades formuladas: 
Implementación de la renovación de las fases I y II. (licencias ambientales, combustible, etc.)
Piloto eléctrico aspectos relacionados con las tarifas.
Apoyo en la estructuración de la licitación de "fase V" en lo relacionado con el componente de tecnología de la flota, suministro energético y logística para infraestructura de patios.
Seguimiento de las iniciativas de tecnologías limpias: piloto bus biarticulado a GNV, propuesta piloto de biodiesel, formulación estudios renovación flota. (anexo soporte)
La Oficina Asesora de Planeación indicó que la distribución del porcentaje esperado se calcula asi: (100% / 12) = 8,33% peso por mes, teniendo en cuenta que han transcurrido tres meses de la vigencia el avance corresponde al 25%, no obstante para el porcentaje esperado registrado para el primer trimestre se tomó un periodo de reporte bimestral, por lo tanto se ajustara el Plan de Acción para los seguimientos posteriores.</t>
  </si>
  <si>
    <r>
      <t xml:space="preserve">(Número de Actualizaciones al Plan de Acción efectuadas / Número de Actualizaciones al Plan de Acción Solicitadas por las dependencias)*100
</t>
    </r>
    <r>
      <rPr>
        <b/>
        <sz val="9"/>
        <rFont val="Tahoma"/>
        <family val="2"/>
      </rPr>
      <t>Nota: Meta de Tipo Constante</t>
    </r>
  </si>
  <si>
    <t>Anexo 2 - Matriz Seguimiento al Plan de Acción</t>
  </si>
  <si>
    <t>CM1</t>
  </si>
  <si>
    <t>CM2</t>
  </si>
  <si>
    <r>
      <t xml:space="preserve">La Oficina Asesora de Planeación indicó en el seguimiento reportado que se estructuró un plan de trabajo inicial para atender lo dispuesto en la Guía de armonización sin embargo se esta a la espera de los lineamientos específicos por cada dimensión; se tiene plazo hasta el mes de septiembre para su implementación
El área reportó el siguiente avance: 10% Ese 10% </t>
    </r>
    <r>
      <rPr>
        <sz val="9"/>
        <rFont val="Tahoma"/>
        <family val="2"/>
      </rPr>
      <t xml:space="preserve">
La Oficina de Control Interno pudo verificar el reporte realizado, por lo tanto concuerda con el resultado obtenido, verificando que del plan de trabajo se encuentra estructurado y se observó que se realiza seguimiento a las actividades registradas en el mismo.
Los soportes remitidos por la Oficina Asesora de Planeación se archivan en la carpeta compartida del presente trabajo, con la siguiente nomenclatura: 
1. PA2. Presentación Equipo SIG</t>
    </r>
  </si>
  <si>
    <r>
      <t>De acuerdo con el producto/meta formulado para esta acción, durante el periodo se ha hecho seguimiento y/o se ha participado en la ejecución de tres (3) de las actividades formuladas en el Plan de acción PIGA 2019. Así mismo, se ha realizado la consolidación y reportes de información de seguimiento a la implementación del PIGA, informe de seguimiento al PACA y el registro de generación de residuos peligrosos del IDEAM. 
La Oficina Asesora de Planeación indicó que la distribución del porcentaje esperado se calcula asi: (100% / 12) = 8,33% peso por actividad, teniendo en cuenta que se han cumplido tres actividades de la vigencia el avance corres</t>
    </r>
    <r>
      <rPr>
        <sz val="9"/>
        <color theme="1"/>
        <rFont val="Tahoma"/>
        <family val="2"/>
      </rPr>
      <t>ponde al 25%</t>
    </r>
    <r>
      <rPr>
        <sz val="9"/>
        <color rgb="FFFF0000"/>
        <rFont val="Tahoma"/>
        <family val="2"/>
      </rPr>
      <t>,</t>
    </r>
    <r>
      <rPr>
        <sz val="9"/>
        <color theme="1"/>
        <rFont val="Tahoma"/>
        <family val="2"/>
      </rPr>
      <t xml:space="preserve"> n</t>
    </r>
    <r>
      <rPr>
        <sz val="9"/>
        <rFont val="Tahoma"/>
        <family val="2"/>
      </rPr>
      <t xml:space="preserve">o obstante para el porcentaje esperado registrado para el primer trimestre se tomó un periodo de reporte bimestral, por lo tanto se ajustara el Plan de Acción para los seguimientos posteriores. </t>
    </r>
  </si>
  <si>
    <t>El indicador cuenta con periodicidad de medición anual, por lo tanto no presenta reporte para el periodo evaluado, sin embargo es importante mencionar que luego de constatados los datos, la Oficina de Control Interno evidenció que su seguimiento y medición pueden realizarse con una frecuencia menor, ya que se cuenta con información en periodos diferentes, que arroja resultados con los cuales se puede controlar y medir la gestión sin esperar la anualidad.</t>
  </si>
  <si>
    <t>Dependencia</t>
  </si>
  <si>
    <t>SG</t>
  </si>
  <si>
    <t>STS</t>
  </si>
  <si>
    <t>SJ</t>
  </si>
  <si>
    <t>SE</t>
  </si>
  <si>
    <t>SDN</t>
  </si>
  <si>
    <t>SAUyC</t>
  </si>
  <si>
    <t>DC</t>
  </si>
  <si>
    <t>DT</t>
  </si>
  <si>
    <t>DBRT</t>
  </si>
  <si>
    <t>DTB</t>
  </si>
  <si>
    <t>DTS</t>
  </si>
  <si>
    <t>DMAEC</t>
  </si>
  <si>
    <t>OCI</t>
  </si>
  <si>
    <t>OAP</t>
  </si>
  <si>
    <r>
      <t>La Oficina Asesora de Planeación indicó en el reporte que: "</t>
    </r>
    <r>
      <rPr>
        <i/>
        <sz val="10"/>
        <rFont val="Tahoma"/>
        <family val="2"/>
      </rPr>
      <t>En promedio las dependencias dieron un cumplimiento entre el 83% al 100%.
En los avances del plan de acción se registran casos con un mayor porcentaje del 100 % sin embargo para efectos de promedio se registra en este indicador como máximo avance el 100% , las áreas que superaron este porcentaje se debe a que adelantaron actividades previstas para los meses siguientes y fueron ejecutadas en este trimestre. De igual manera, algunas áreas que tenían previsto adelantar actividades presentan en algunos compromisos un porcentaje debajo de lo esperado cuya explicación se encuentra en el avance del plan de acción y los cuales deben ser sujeto de seguimiento que permita en el próximo trimestre dar cumplimiento a lo esperado.</t>
    </r>
    <r>
      <rPr>
        <sz val="10"/>
        <rFont val="Tahoma"/>
        <family val="2"/>
      </rPr>
      <t>"
Según lo reportado en la ficha técnica del indicador para el periodo (ene-mar), el resultado es 96%, el cual se calcula por promedio simple.
Según lo informado por la Oficina Asesora de Planeación en Comité de Seguimiento, presentó el 9 de mayo de 2019 los resultados de las áreas que no alcanzaron el avance esperado, de esta forma se generan las alertas para que las áreas tomen las medidas necesarias y en el próximo trimestre se logren las metas establecidas.
No obstante lo anterior se llevo a cabo el recalculo del indicador teniendo en cuenta el presente trabajo de asesoramiento y acompañamiento el cual se realizó a cada una de las dependencias de la Entidad, el cual dio como resultado 97%, conforme a los informes remitidos a las diferencias áreas 6 de las 14 áreas cumplieron al 100%.</t>
    </r>
  </si>
  <si>
    <t>Anexo 1 - Matriz de Análisis de Indicadores de Gestión del Cuadro de Mando Integral</t>
  </si>
  <si>
    <t>El área remitió como soporte del cumplimiento el seguimiento al Plan de Trabajo MIPG 2019, y registró como resultado un 32% indicando que "El diseño de la campaña de sensibilización de MIPG con el acompañamiento de talento humano para llevar a cabo durante la semana correspondiente al 1 hasta el 5 de abril. Estructuración de un plan de trabajo inicial para atender lo dispuesto en la Guía de armonización sin embargo se esta a la espera de los lineamientos específicos por cada dimensión se tiene plazo hasta el mes de septiembre para su implementación. Las actividades previstas en el plan de trabajo se están ejecutando de acuerdo a lo dispuesto en el mismo." tomado del cuadro de mando integral 2019 versiones del 15 y 22 de abril
La Oficina de Control Interno observó que en el Plan de Trabajo MIPG 2019 se tienen registradas 5 actividades Principales con 17 especificas y a cada una la Oficina Asesora de Planeación le asigno una ponderación por etapa del 25, 5, 20, 45 y 5% respectivamente. De dicha distribución se pudo verificar que de las 17 actividades se ejecutaron 5, cuyo resultado reportado fue del 32%, luego de verificada la ponderación y sus respectivos soportes se observó que la Oficina Asesora de Planeación cumplió con el 100% de la programación del periodo.</t>
  </si>
  <si>
    <t>La Oficina Asesora de Planeación indicó en el seguimiento reportado que se diseño la campaña de sensibilización de MIPG con el acompañamiento de talento humano para llevar a cabo durante la semana correspondiente del 1 hasta el 5 de abril 
La Alcaldía no se ha pronunciado frente a lineamientos claros de como se debe implementar cada dimensión del modelo 
El área reportó el siguiente avance: 15%
La Oficina de Control Interno constató que los soportes evidenciados son concordantes con el reporte realizado. Los soportes evidenciados, corresponden a  publicaciones en la Intranet que mediante boletín 39 del 29 de marzo y 43 del 8 de abril de 2019 se publicó la campaña correspondiente al portal viajero cuyo contenido correspondió a sensibilización a los colaboradores de la Entidad sobre la implementación del MIPG. No obstante, la programación del compromiso que se establece para toda la vigencia en el plan de acción, se evidencia que la mayor concentración de actividades se realizarán tan solo en el ultimo trimestre de año, por lo tanto no es claro cual será su ejecución durante los otros trimestres. Teniendo en cuenta que la programacion porcentual espreada para el primer trimestre no contempla avance de la presente actividad, esta no se califica.
Los soportes se archivan en la carpeta compartida del presente trabajo, con la siguiente nomenclatura: 
PA1. Boletín 39 - Portal Viajero</t>
  </si>
  <si>
    <t>La Oficina Asesora de Planeación indicó en el seguimiento reportado que las actividades previstas en el plan de trabajo se están ejecutando de acuerdo a lo dispuesto en el mismo (se adjunta el plan de trabajo)
El área reportó el siguiente avance: 32%
La Oficina de Control Interno pudo verificar el reporte realizado, por lo tanto concuerda con el resultado obtenido, verificando que las actividades indicadas como cumplidas en el plan de trabajo se llevarán acabo, en el Plan de Trabajo MIPG 2019 se tienen registradas 5 actividades Principales con 17 especificas y a cada una la Oficina Asesora de Planeación le asigno una ponderación por etapa del 25, 5, 20, 45 y 5% respectivamente. De dicha distribución se pudo verificar que de las 17 actividades se ejecutaron 5, no obstante, la programación del compromiso que se establece para toda la vigencia en el plan de acción, se evidencia que la mayor concentración de actividades se realizarán tan solo en el ultimo trimestre de año, por lo tanto no es claro cual será su ejecución durante los otros trimestres. Teniendo en cuenta que la programacion porcentual espreada para el primer trimestre no contempla avance de la presente actividad, esta no se califica.
Los soportes remitidos se archivan en la carpeta compartida del presente trabajo, con la siguiente nomenclatura: 
1. PA3. Compromiso Plan de Trabajo MIPG 2019
2. PA3. Resolución 100 de 2019
3. PA3. Boletín 39 - Portal Viajero
4. PA3. Certificado de Cumplimiento FURAG II. (fecha del archivo 14-03-19)</t>
  </si>
  <si>
    <r>
      <t>La Oficina Asesora de Planeación indicó en el seguimiento reportado que se han efectuado las actividades e informes estructurados por la empresa consultora Julián Serna Consultores S.A.S. En un primer lugar, se hizo un diagnóstico con los miembros de la Alta Dirección de la Entidad en donde se planteó un borrador de la Misión, Mega y la Visión. A partir de ello se discutió ese diagnóstico con todas las áreas, buscando que ellas, no sólo comentaran el resultado del diagnóstico, sino que formularan sus objetivos a partir de esa misión general de la empresa. No se alcanzó el porcentaje esperado debido a que no se han recibido algunos informes de área de las jornadas que se realizaron con el consultor. Son tres las faltantes: Dirección Técnica de Buses, Dirección Corporativa y Dirección de Seguridad. Al respecto, las áreas se han comprometido a enviarlo lo más pronto posible.
El área reportó el siguiente resultado: 
Actividad 1: 20%
Actividad 2: 48%
Actividad 3: No se esperaba avance con corte a 31 de marzo de 2019
El área estableció que para el cumplimiento de la actividad 2, se requería un informe por área. Teniendo en cuenta que se entregaron 10 informes de 13, se reportó un avance del 48% =(0.8/1)*60%
Teniendo en cuenta lo anterior la Oficina de Control Interno, procedio a realizar el recalculo del indicador de las dos actividades reportadas, dando como resultado de avence 83%</t>
    </r>
    <r>
      <rPr>
        <b/>
        <sz val="9"/>
        <color rgb="FFFF0000"/>
        <rFont val="Tahoma"/>
        <family val="2"/>
      </rPr>
      <t xml:space="preserve">
</t>
    </r>
    <r>
      <rPr>
        <sz val="9"/>
        <rFont val="Tahoma"/>
        <family val="2"/>
      </rPr>
      <t xml:space="preserve">
Los soportes remitidos por la Oficina Asesora de Planeación se archivan en la carpeta compartida del presente trabajo, con la siguiente nomenclatura: 
1. PA4
2. PA5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</si>
</sst>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2"/>
      <color theme="1"/>
      <name val="Arial"/>
      <family val="2"/>
    </font>
    <font>
      <sz val="11"/>
      <color theme="1"/>
      <name val="Calibri"/>
      <family val="2"/>
      <scheme val="minor"/>
    </font>
    <font>
      <sz val="12"/>
      <color theme="1"/>
      <name val="Arial"/>
      <family val="2"/>
    </font>
    <font>
      <sz val="11"/>
      <color theme="1"/>
      <name val="Tahoma"/>
      <family val="2"/>
    </font>
    <font>
      <b/>
      <sz val="10"/>
      <color theme="1"/>
      <name val="Tahoma"/>
      <family val="2"/>
    </font>
    <font>
      <sz val="10"/>
      <color theme="1"/>
      <name val="Tahoma"/>
      <family val="2"/>
    </font>
    <font>
      <b/>
      <sz val="11"/>
      <color theme="1"/>
      <name val="Tahoma"/>
      <family val="2"/>
    </font>
    <font>
      <sz val="10"/>
      <name val="Tahoma"/>
      <family val="2"/>
    </font>
    <font>
      <b/>
      <sz val="15"/>
      <name val="Tahoma"/>
      <family val="2"/>
    </font>
    <font>
      <b/>
      <sz val="9"/>
      <name val="Tahoma"/>
      <family val="2"/>
    </font>
    <font>
      <b/>
      <sz val="9"/>
      <color theme="1"/>
      <name val="Tahoma"/>
      <family val="2"/>
    </font>
    <font>
      <sz val="9"/>
      <color theme="1"/>
      <name val="Tahoma"/>
      <family val="2"/>
    </font>
    <font>
      <b/>
      <sz val="9"/>
      <color rgb="FF000000"/>
      <name val="Tahoma"/>
      <family val="2"/>
    </font>
    <font>
      <sz val="9"/>
      <name val="Tahoma"/>
      <family val="2"/>
    </font>
    <font>
      <sz val="15"/>
      <color theme="1"/>
      <name val="Tahoma"/>
      <family val="2"/>
    </font>
    <font>
      <sz val="10"/>
      <name val="Arial"/>
      <family val="2"/>
    </font>
    <font>
      <sz val="10"/>
      <color rgb="FFFF0000"/>
      <name val="Tahoma"/>
      <family val="2"/>
    </font>
    <font>
      <b/>
      <sz val="10"/>
      <name val="Arial"/>
      <family val="2"/>
    </font>
    <font>
      <b/>
      <sz val="9"/>
      <name val="Arial"/>
      <family val="2"/>
    </font>
    <font>
      <sz val="9"/>
      <color rgb="FFFF0000"/>
      <name val="Tahoma"/>
      <family val="2"/>
    </font>
    <font>
      <b/>
      <sz val="10"/>
      <name val="Tahoma"/>
      <family val="2"/>
    </font>
    <font>
      <b/>
      <sz val="18"/>
      <name val="Tahoma"/>
      <family val="2"/>
    </font>
    <font>
      <b/>
      <sz val="9"/>
      <color rgb="FFFF0000"/>
      <name val="Tahoma"/>
      <family val="2"/>
    </font>
    <font>
      <i/>
      <sz val="10"/>
      <name val="Tahoma"/>
      <family val="2"/>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46">
    <border>
      <left/>
      <right/>
      <top/>
      <bottom/>
      <diagonal/>
    </border>
    <border>
      <left style="thin">
        <color auto="1"/>
      </left>
      <right style="thin">
        <color auto="1"/>
      </right>
      <top style="thin">
        <color auto="1"/>
      </top>
      <bottom/>
      <diagonal/>
    </border>
    <border>
      <left style="medium">
        <color indexed="64"/>
      </left>
      <right style="thin">
        <color auto="1"/>
      </right>
      <top/>
      <bottom/>
      <diagonal/>
    </border>
    <border>
      <left style="thin">
        <color auto="1"/>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thin">
        <color auto="1"/>
      </left>
      <right/>
      <top/>
      <bottom style="medium">
        <color indexed="64"/>
      </bottom>
      <diagonal/>
    </border>
    <border>
      <left style="thin">
        <color auto="1"/>
      </left>
      <right/>
      <top style="medium">
        <color indexed="64"/>
      </top>
      <bottom/>
      <diagonal/>
    </border>
    <border>
      <left style="thin">
        <color auto="1"/>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6">
    <xf numFmtId="0" fontId="0"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0" fontId="2" fillId="0" borderId="0"/>
    <xf numFmtId="0" fontId="15" fillId="0" borderId="0"/>
  </cellStyleXfs>
  <cellXfs count="183">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xf>
    <xf numFmtId="0" fontId="5" fillId="2" borderId="20"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5" fillId="2" borderId="14" xfId="0" applyFont="1" applyFill="1" applyBorder="1" applyAlignment="1">
      <alignment horizontal="justify" vertical="center" wrapText="1"/>
    </xf>
    <xf numFmtId="9" fontId="5" fillId="2" borderId="14" xfId="0" applyNumberFormat="1" applyFont="1" applyFill="1" applyBorder="1" applyAlignment="1">
      <alignment horizontal="center" vertical="center"/>
    </xf>
    <xf numFmtId="10" fontId="5" fillId="2" borderId="14" xfId="0" applyNumberFormat="1" applyFont="1" applyFill="1" applyBorder="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22" xfId="0" applyFont="1" applyFill="1" applyBorder="1" applyAlignment="1">
      <alignment horizontal="justify" vertical="center" wrapText="1"/>
    </xf>
    <xf numFmtId="0" fontId="5" fillId="2" borderId="15" xfId="0" applyFont="1" applyFill="1" applyBorder="1" applyAlignment="1">
      <alignment horizontal="center" vertical="center" wrapText="1"/>
    </xf>
    <xf numFmtId="0" fontId="5" fillId="2" borderId="15" xfId="0" applyFont="1" applyFill="1" applyBorder="1" applyAlignment="1">
      <alignment horizontal="justify" vertical="center" wrapText="1"/>
    </xf>
    <xf numFmtId="9" fontId="5" fillId="2" borderId="15" xfId="2" applyFont="1" applyFill="1" applyBorder="1" applyAlignment="1">
      <alignment horizontal="center" vertical="center" wrapText="1"/>
    </xf>
    <xf numFmtId="10" fontId="5" fillId="2" borderId="23" xfId="2" applyNumberFormat="1" applyFont="1" applyFill="1" applyBorder="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horizontal="justify" vertical="center" wrapText="1"/>
    </xf>
    <xf numFmtId="0" fontId="6" fillId="2" borderId="24" xfId="0" applyFont="1" applyFill="1" applyBorder="1" applyAlignment="1">
      <alignment horizontal="center" vertical="center" wrapText="1"/>
    </xf>
    <xf numFmtId="0" fontId="3" fillId="2" borderId="0" xfId="0" applyFont="1" applyFill="1" applyAlignment="1">
      <alignment horizontal="justify" vertical="center" wrapText="1"/>
    </xf>
    <xf numFmtId="164" fontId="7" fillId="2" borderId="14" xfId="0" applyNumberFormat="1" applyFont="1" applyFill="1" applyBorder="1" applyAlignment="1" applyProtection="1">
      <alignment horizontal="center" vertical="center"/>
      <protection locked="0"/>
    </xf>
    <xf numFmtId="10" fontId="5" fillId="2" borderId="0" xfId="2" applyNumberFormat="1" applyFont="1" applyFill="1" applyAlignment="1">
      <alignment horizontal="center" vertical="center"/>
    </xf>
    <xf numFmtId="0" fontId="9" fillId="2" borderId="0" xfId="0" applyFont="1" applyFill="1" applyAlignment="1">
      <alignment horizontal="center" vertical="center" wrapText="1"/>
    </xf>
    <xf numFmtId="9" fontId="9" fillId="2" borderId="0" xfId="2" applyFont="1" applyFill="1" applyAlignment="1">
      <alignment horizontal="center" vertical="center"/>
    </xf>
    <xf numFmtId="9" fontId="10" fillId="0" borderId="0" xfId="2" applyFont="1" applyAlignment="1" applyProtection="1">
      <alignment horizontal="center" vertical="center"/>
      <protection locked="0"/>
    </xf>
    <xf numFmtId="0" fontId="11" fillId="2" borderId="0" xfId="0" applyFont="1" applyFill="1" applyAlignment="1" applyProtection="1">
      <alignment vertical="center"/>
      <protection locked="0"/>
    </xf>
    <xf numFmtId="0" fontId="11" fillId="2" borderId="0" xfId="1" applyFont="1" applyFill="1" applyAlignment="1" applyProtection="1">
      <alignment horizontal="center" vertical="center"/>
      <protection locked="0"/>
    </xf>
    <xf numFmtId="0" fontId="10" fillId="4" borderId="10" xfId="1" applyFont="1" applyFill="1" applyBorder="1" applyAlignment="1" applyProtection="1">
      <alignment horizontal="center" vertical="center" wrapText="1"/>
    </xf>
    <xf numFmtId="0" fontId="10" fillId="4" borderId="11" xfId="1" applyFont="1" applyFill="1" applyBorder="1" applyAlignment="1" applyProtection="1">
      <alignment horizontal="center" vertical="center" wrapText="1"/>
    </xf>
    <xf numFmtId="0" fontId="10" fillId="4" borderId="27" xfId="1" applyFont="1" applyFill="1" applyBorder="1" applyAlignment="1" applyProtection="1">
      <alignment horizontal="center" vertical="center" wrapText="1"/>
    </xf>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9" fontId="12" fillId="5" borderId="12" xfId="3" applyFont="1" applyFill="1" applyBorder="1" applyAlignment="1">
      <alignment horizontal="center" vertical="center" wrapText="1"/>
    </xf>
    <xf numFmtId="9" fontId="12" fillId="3" borderId="33" xfId="2" applyFont="1" applyFill="1" applyBorder="1" applyAlignment="1">
      <alignment horizontal="center" vertical="center" wrapText="1"/>
    </xf>
    <xf numFmtId="9" fontId="12" fillId="2" borderId="0" xfId="3" applyFont="1" applyFill="1" applyBorder="1" applyAlignment="1">
      <alignment horizontal="center" vertical="center" wrapText="1"/>
    </xf>
    <xf numFmtId="0" fontId="11" fillId="2" borderId="0" xfId="1" applyFont="1" applyFill="1" applyAlignment="1" applyProtection="1">
      <alignment vertical="center"/>
      <protection locked="0"/>
    </xf>
    <xf numFmtId="0" fontId="13" fillId="2" borderId="17" xfId="0" applyFont="1" applyFill="1" applyBorder="1" applyAlignment="1">
      <alignment horizontal="justify" vertical="center" wrapText="1"/>
    </xf>
    <xf numFmtId="0" fontId="13" fillId="2" borderId="14" xfId="0" applyFont="1" applyFill="1" applyBorder="1" applyAlignment="1">
      <alignment horizontal="justify" vertical="center" wrapText="1"/>
    </xf>
    <xf numFmtId="10" fontId="13" fillId="2" borderId="17" xfId="1" applyNumberFormat="1" applyFont="1" applyFill="1" applyBorder="1" applyAlignment="1" applyProtection="1">
      <alignment horizontal="center" vertical="center" wrapText="1"/>
    </xf>
    <xf numFmtId="10" fontId="13" fillId="2" borderId="14" xfId="1" applyNumberFormat="1" applyFont="1" applyFill="1" applyBorder="1" applyAlignment="1" applyProtection="1">
      <alignment horizontal="center" vertical="center" wrapText="1"/>
    </xf>
    <xf numFmtId="0" fontId="13" fillId="2" borderId="11" xfId="0" applyFont="1" applyFill="1" applyBorder="1" applyAlignment="1" applyProtection="1">
      <alignment horizontal="justify" vertical="center" wrapText="1"/>
    </xf>
    <xf numFmtId="0" fontId="11" fillId="2" borderId="0" xfId="0" applyFont="1" applyFill="1" applyAlignment="1">
      <alignment vertical="center"/>
    </xf>
    <xf numFmtId="0" fontId="11" fillId="2" borderId="0" xfId="0" applyFont="1" applyFill="1" applyAlignment="1">
      <alignment horizontal="center" vertical="center"/>
    </xf>
    <xf numFmtId="0" fontId="11" fillId="2" borderId="0" xfId="1" applyFont="1" applyFill="1" applyAlignment="1">
      <alignment vertical="center"/>
    </xf>
    <xf numFmtId="0" fontId="11" fillId="2" borderId="0" xfId="1" applyFont="1" applyFill="1" applyAlignment="1">
      <alignment horizontal="center" vertical="center"/>
    </xf>
    <xf numFmtId="0" fontId="14" fillId="2" borderId="0" xfId="0" applyFont="1" applyFill="1" applyAlignment="1">
      <alignment vertical="center"/>
    </xf>
    <xf numFmtId="0" fontId="9" fillId="2" borderId="0" xfId="0" applyFont="1" applyFill="1" applyAlignment="1">
      <alignment horizontal="center" vertical="center"/>
    </xf>
    <xf numFmtId="9" fontId="9" fillId="2" borderId="19" xfId="2" applyFont="1" applyFill="1" applyBorder="1" applyAlignment="1">
      <alignment horizontal="center" vertical="center"/>
    </xf>
    <xf numFmtId="9" fontId="9" fillId="2" borderId="21" xfId="2" applyFont="1" applyFill="1" applyBorder="1" applyAlignment="1">
      <alignment horizontal="center" vertical="center"/>
    </xf>
    <xf numFmtId="9" fontId="9" fillId="2" borderId="23" xfId="2" applyFont="1" applyFill="1" applyBorder="1" applyAlignment="1">
      <alignment horizontal="center" vertical="center"/>
    </xf>
    <xf numFmtId="0" fontId="15" fillId="2" borderId="0" xfId="5" applyFont="1" applyFill="1" applyBorder="1" applyAlignment="1" applyProtection="1">
      <alignment vertical="top" wrapText="1"/>
      <protection locked="0"/>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0" xfId="0" applyFont="1" applyFill="1" applyBorder="1" applyAlignment="1">
      <alignment vertical="center"/>
    </xf>
    <xf numFmtId="9" fontId="5" fillId="2" borderId="0" xfId="2" applyNumberFormat="1" applyFont="1" applyFill="1" applyAlignment="1">
      <alignment horizontal="center" vertical="center"/>
    </xf>
    <xf numFmtId="9" fontId="9" fillId="2" borderId="44" xfId="2" applyFont="1" applyFill="1" applyBorder="1" applyAlignment="1">
      <alignment horizontal="center" vertical="center"/>
    </xf>
    <xf numFmtId="10" fontId="13" fillId="2" borderId="5" xfId="1" applyNumberFormat="1" applyFont="1" applyFill="1" applyBorder="1" applyAlignment="1" applyProtection="1">
      <alignment horizontal="center" vertical="center" wrapText="1"/>
    </xf>
    <xf numFmtId="10" fontId="13" fillId="2" borderId="16" xfId="1" applyNumberFormat="1" applyFont="1" applyFill="1" applyBorder="1" applyAlignment="1" applyProtection="1">
      <alignment horizontal="center" vertical="center" wrapText="1"/>
    </xf>
    <xf numFmtId="0" fontId="13" fillId="2" borderId="4" xfId="0" applyFont="1" applyFill="1" applyBorder="1" applyAlignment="1">
      <alignment horizontal="center" vertical="center" wrapText="1"/>
    </xf>
    <xf numFmtId="0" fontId="13" fillId="2" borderId="15" xfId="0" applyFont="1" applyFill="1" applyBorder="1" applyAlignment="1">
      <alignment horizontal="justify" vertical="center" wrapText="1"/>
    </xf>
    <xf numFmtId="9" fontId="5" fillId="2" borderId="14" xfId="0" applyNumberFormat="1" applyFont="1" applyFill="1" applyBorder="1" applyAlignment="1">
      <alignment horizontal="center" vertical="center" wrapText="1"/>
    </xf>
    <xf numFmtId="0" fontId="13" fillId="2" borderId="16" xfId="1" applyFont="1" applyFill="1" applyBorder="1" applyAlignment="1" applyProtection="1">
      <alignment horizontal="justify" vertical="center" wrapText="1"/>
    </xf>
    <xf numFmtId="14" fontId="13" fillId="2" borderId="16" xfId="1" applyNumberFormat="1" applyFont="1" applyFill="1" applyBorder="1" applyAlignment="1" applyProtection="1">
      <alignment horizontal="center" vertical="center" wrapText="1"/>
    </xf>
    <xf numFmtId="9" fontId="13" fillId="2" borderId="16" xfId="1" applyNumberFormat="1" applyFont="1" applyFill="1" applyBorder="1" applyAlignment="1" applyProtection="1">
      <alignment horizontal="center" vertical="center"/>
    </xf>
    <xf numFmtId="0" fontId="13" fillId="2" borderId="16" xfId="1" applyFont="1" applyFill="1" applyBorder="1" applyAlignment="1" applyProtection="1">
      <alignment horizontal="center" vertical="center" wrapText="1"/>
    </xf>
    <xf numFmtId="0" fontId="13" fillId="2" borderId="0" xfId="0" applyFont="1" applyFill="1" applyAlignment="1">
      <alignment vertical="center"/>
    </xf>
    <xf numFmtId="14" fontId="13" fillId="2" borderId="14" xfId="1" applyNumberFormat="1" applyFont="1" applyFill="1" applyBorder="1" applyAlignment="1" applyProtection="1">
      <alignment horizontal="center" vertical="center" wrapText="1"/>
    </xf>
    <xf numFmtId="9" fontId="13" fillId="2" borderId="14" xfId="1" applyNumberFormat="1" applyFont="1" applyFill="1" applyBorder="1" applyAlignment="1" applyProtection="1">
      <alignment horizontal="center" vertical="center"/>
    </xf>
    <xf numFmtId="0" fontId="13" fillId="2" borderId="14" xfId="1" applyFont="1" applyFill="1" applyBorder="1" applyAlignment="1" applyProtection="1">
      <alignment horizontal="center" vertical="center" wrapText="1"/>
    </xf>
    <xf numFmtId="0" fontId="13" fillId="2" borderId="5" xfId="1" applyFont="1" applyFill="1" applyBorder="1" applyAlignment="1" applyProtection="1">
      <alignment horizontal="justify" vertical="center" wrapText="1"/>
    </xf>
    <xf numFmtId="14" fontId="13" fillId="2" borderId="15" xfId="1" applyNumberFormat="1" applyFont="1" applyFill="1" applyBorder="1" applyAlignment="1" applyProtection="1">
      <alignment horizontal="center" vertical="center" wrapText="1"/>
    </xf>
    <xf numFmtId="9" fontId="13" fillId="2" borderId="15" xfId="1" applyNumberFormat="1" applyFont="1" applyFill="1" applyBorder="1" applyAlignment="1" applyProtection="1">
      <alignment horizontal="center" vertical="center"/>
    </xf>
    <xf numFmtId="0" fontId="13" fillId="2" borderId="5" xfId="1" applyFont="1" applyFill="1" applyBorder="1" applyAlignment="1" applyProtection="1">
      <alignment horizontal="center" vertical="center" wrapText="1"/>
    </xf>
    <xf numFmtId="0" fontId="13" fillId="2" borderId="17" xfId="1" applyFont="1" applyFill="1" applyBorder="1" applyAlignment="1" applyProtection="1">
      <alignment horizontal="justify" vertical="center" wrapText="1"/>
    </xf>
    <xf numFmtId="9" fontId="13" fillId="2" borderId="17" xfId="1" applyNumberFormat="1" applyFont="1" applyFill="1" applyBorder="1" applyAlignment="1" applyProtection="1">
      <alignment horizontal="center" vertical="center" wrapText="1"/>
    </xf>
    <xf numFmtId="0" fontId="13" fillId="2" borderId="18" xfId="0" applyFont="1" applyFill="1" applyBorder="1" applyAlignment="1">
      <alignment horizontal="center" vertical="center" wrapText="1"/>
    </xf>
    <xf numFmtId="0" fontId="13" fillId="2" borderId="14" xfId="1" applyFont="1" applyFill="1" applyBorder="1" applyAlignment="1" applyProtection="1">
      <alignment horizontal="justify" vertical="center" wrapText="1"/>
    </xf>
    <xf numFmtId="9" fontId="13" fillId="2" borderId="14" xfId="1" applyNumberFormat="1" applyFont="1" applyFill="1" applyBorder="1" applyAlignment="1" applyProtection="1">
      <alignment horizontal="center" vertical="center" wrapText="1"/>
    </xf>
    <xf numFmtId="0" fontId="13" fillId="2" borderId="20" xfId="0" applyFont="1" applyFill="1" applyBorder="1" applyAlignment="1">
      <alignment horizontal="center" vertical="center" wrapText="1"/>
    </xf>
    <xf numFmtId="9" fontId="13" fillId="2" borderId="5" xfId="1" applyNumberFormat="1" applyFont="1" applyFill="1" applyBorder="1" applyAlignment="1" applyProtection="1">
      <alignment horizontal="center" vertical="center" wrapText="1"/>
    </xf>
    <xf numFmtId="0" fontId="13" fillId="2" borderId="22" xfId="0" applyFont="1" applyFill="1" applyBorder="1" applyAlignment="1">
      <alignment horizontal="center" vertical="center" wrapText="1"/>
    </xf>
    <xf numFmtId="9" fontId="13" fillId="2" borderId="14" xfId="1" quotePrefix="1" applyNumberFormat="1" applyFont="1" applyFill="1" applyBorder="1" applyAlignment="1" applyProtection="1">
      <alignment horizontal="center" vertical="center" wrapText="1"/>
    </xf>
    <xf numFmtId="9" fontId="13" fillId="2" borderId="15" xfId="1" applyNumberFormat="1" applyFont="1" applyFill="1" applyBorder="1" applyAlignment="1" applyProtection="1">
      <alignment horizontal="center" vertical="center" wrapText="1"/>
    </xf>
    <xf numFmtId="10" fontId="13" fillId="2" borderId="5" xfId="1" applyNumberFormat="1" applyFont="1" applyFill="1" applyBorder="1" applyAlignment="1" applyProtection="1">
      <alignment horizontal="center" vertical="center"/>
    </xf>
    <xf numFmtId="14" fontId="13" fillId="2" borderId="5" xfId="1" applyNumberFormat="1" applyFont="1" applyFill="1" applyBorder="1" applyAlignment="1" applyProtection="1">
      <alignment horizontal="center" vertical="center"/>
    </xf>
    <xf numFmtId="14" fontId="13" fillId="2" borderId="35" xfId="1" applyNumberFormat="1" applyFont="1" applyFill="1" applyBorder="1" applyAlignment="1" applyProtection="1">
      <alignment horizontal="center" vertical="center"/>
    </xf>
    <xf numFmtId="0" fontId="13" fillId="2" borderId="39" xfId="0" applyFont="1" applyFill="1" applyBorder="1" applyAlignment="1">
      <alignment horizontal="center" vertical="center" wrapText="1"/>
    </xf>
    <xf numFmtId="0" fontId="13" fillId="2" borderId="1" xfId="0" applyFont="1" applyFill="1" applyBorder="1" applyAlignment="1">
      <alignment horizontal="justify" vertical="center" wrapText="1"/>
    </xf>
    <xf numFmtId="9" fontId="9" fillId="2" borderId="40" xfId="2" applyFont="1" applyFill="1" applyBorder="1" applyAlignment="1">
      <alignment horizontal="center" vertical="center"/>
    </xf>
    <xf numFmtId="9" fontId="13" fillId="2" borderId="5" xfId="1" quotePrefix="1" applyNumberFormat="1" applyFont="1" applyFill="1" applyBorder="1" applyAlignment="1" applyProtection="1">
      <alignment horizontal="center" vertical="center" wrapText="1"/>
    </xf>
    <xf numFmtId="10" fontId="13" fillId="2" borderId="15" xfId="0" applyNumberFormat="1" applyFont="1" applyFill="1" applyBorder="1" applyAlignment="1">
      <alignment horizontal="justify" vertical="center" wrapText="1"/>
    </xf>
    <xf numFmtId="0" fontId="13" fillId="2" borderId="17" xfId="1" applyFont="1" applyFill="1" applyBorder="1" applyAlignment="1" applyProtection="1">
      <alignment horizontal="center" vertical="center" wrapText="1"/>
    </xf>
    <xf numFmtId="14" fontId="13" fillId="2" borderId="17" xfId="1" applyNumberFormat="1" applyFont="1" applyFill="1" applyBorder="1" applyAlignment="1" applyProtection="1">
      <alignment horizontal="center" vertical="center"/>
    </xf>
    <xf numFmtId="14" fontId="13" fillId="2" borderId="37" xfId="1" applyNumberFormat="1" applyFont="1" applyFill="1" applyBorder="1" applyAlignment="1" applyProtection="1">
      <alignment horizontal="center" vertical="center"/>
    </xf>
    <xf numFmtId="10" fontId="13" fillId="2" borderId="17" xfId="0" applyNumberFormat="1" applyFont="1" applyFill="1" applyBorder="1" applyAlignment="1">
      <alignment horizontal="justify" vertical="center" wrapText="1"/>
    </xf>
    <xf numFmtId="9" fontId="9" fillId="2" borderId="41" xfId="2" applyFont="1" applyFill="1" applyBorder="1" applyAlignment="1">
      <alignment horizontal="center" vertical="center"/>
    </xf>
    <xf numFmtId="9" fontId="13" fillId="2" borderId="16" xfId="1" applyNumberFormat="1" applyFont="1" applyFill="1" applyBorder="1" applyAlignment="1" applyProtection="1">
      <alignment horizontal="center" vertical="center" wrapText="1"/>
    </xf>
    <xf numFmtId="14" fontId="13" fillId="2" borderId="14" xfId="1" applyNumberFormat="1" applyFont="1" applyFill="1" applyBorder="1" applyAlignment="1" applyProtection="1">
      <alignment horizontal="center" vertical="center"/>
    </xf>
    <xf numFmtId="14" fontId="13" fillId="2" borderId="30" xfId="1" applyNumberFormat="1" applyFont="1" applyFill="1" applyBorder="1" applyAlignment="1" applyProtection="1">
      <alignment horizontal="center" vertical="center"/>
    </xf>
    <xf numFmtId="10" fontId="13" fillId="2" borderId="14" xfId="0" applyNumberFormat="1" applyFont="1" applyFill="1" applyBorder="1" applyAlignment="1">
      <alignment horizontal="justify" vertical="center" wrapText="1"/>
    </xf>
    <xf numFmtId="9" fontId="9" fillId="2" borderId="31" xfId="2" applyFont="1" applyFill="1" applyBorder="1" applyAlignment="1">
      <alignment horizontal="center" vertical="center"/>
    </xf>
    <xf numFmtId="14" fontId="13" fillId="2" borderId="16" xfId="1" applyNumberFormat="1" applyFont="1" applyFill="1" applyBorder="1" applyAlignment="1" applyProtection="1">
      <alignment horizontal="center" vertical="center"/>
    </xf>
    <xf numFmtId="14" fontId="13" fillId="2" borderId="28" xfId="1" applyNumberFormat="1" applyFont="1" applyFill="1" applyBorder="1" applyAlignment="1" applyProtection="1">
      <alignment horizontal="center" vertical="center"/>
    </xf>
    <xf numFmtId="9" fontId="9" fillId="2" borderId="32" xfId="2" applyFont="1" applyFill="1" applyBorder="1" applyAlignment="1">
      <alignment horizontal="center" vertical="center"/>
    </xf>
    <xf numFmtId="10" fontId="13" fillId="2" borderId="15" xfId="1" applyNumberFormat="1" applyFont="1" applyFill="1" applyBorder="1" applyAlignment="1" applyProtection="1">
      <alignment horizontal="center" vertical="center" wrapText="1"/>
    </xf>
    <xf numFmtId="14" fontId="13" fillId="2" borderId="11" xfId="1" applyNumberFormat="1" applyFont="1" applyFill="1" applyBorder="1" applyAlignment="1" applyProtection="1">
      <alignment horizontal="center" vertical="center" wrapText="1"/>
    </xf>
    <xf numFmtId="9" fontId="13" fillId="2" borderId="11" xfId="1" applyNumberFormat="1" applyFont="1" applyFill="1" applyBorder="1" applyAlignment="1" applyProtection="1">
      <alignment horizontal="center" vertical="center"/>
    </xf>
    <xf numFmtId="9" fontId="13" fillId="2" borderId="11" xfId="1" applyNumberFormat="1" applyFont="1" applyFill="1" applyBorder="1" applyAlignment="1" applyProtection="1">
      <alignment horizontal="center" vertical="center" wrapText="1"/>
    </xf>
    <xf numFmtId="10" fontId="13" fillId="2" borderId="11" xfId="1" applyNumberFormat="1" applyFont="1" applyFill="1" applyBorder="1" applyAlignment="1" applyProtection="1">
      <alignment horizontal="center" vertical="center" wrapText="1"/>
    </xf>
    <xf numFmtId="0" fontId="13" fillId="2" borderId="11" xfId="1" applyFont="1" applyFill="1" applyBorder="1" applyAlignment="1" applyProtection="1">
      <alignment horizontal="center" vertical="center" wrapText="1"/>
    </xf>
    <xf numFmtId="14" fontId="13" fillId="2" borderId="11" xfId="1" applyNumberFormat="1" applyFont="1" applyFill="1" applyBorder="1" applyAlignment="1" applyProtection="1">
      <alignment horizontal="center" vertical="center"/>
    </xf>
    <xf numFmtId="14" fontId="13" fillId="2" borderId="27" xfId="1" applyNumberFormat="1" applyFont="1" applyFill="1" applyBorder="1" applyAlignment="1" applyProtection="1">
      <alignment horizontal="center" vertical="center"/>
    </xf>
    <xf numFmtId="10" fontId="13" fillId="2" borderId="5" xfId="0" applyNumberFormat="1" applyFont="1" applyFill="1" applyBorder="1" applyAlignment="1">
      <alignment horizontal="justify" vertical="center" wrapText="1"/>
    </xf>
    <xf numFmtId="0" fontId="13" fillId="2" borderId="0" xfId="0" applyFont="1" applyFill="1" applyAlignment="1">
      <alignment horizontal="justify" vertical="center"/>
    </xf>
    <xf numFmtId="0" fontId="13" fillId="2" borderId="0" xfId="0" applyFont="1" applyFill="1" applyAlignment="1">
      <alignment horizontal="center" vertical="center" wrapText="1"/>
    </xf>
    <xf numFmtId="0" fontId="17" fillId="2" borderId="25" xfId="4" applyFont="1" applyFill="1" applyBorder="1" applyAlignment="1">
      <alignment horizontal="center" vertical="center" wrapText="1"/>
    </xf>
    <xf numFmtId="9" fontId="18" fillId="2" borderId="44" xfId="0" applyNumberFormat="1" applyFont="1" applyFill="1" applyBorder="1" applyAlignment="1">
      <alignment horizontal="center"/>
    </xf>
    <xf numFmtId="10" fontId="13" fillId="2" borderId="0" xfId="0" applyNumberFormat="1" applyFont="1" applyFill="1" applyAlignment="1">
      <alignment vertical="center" wrapText="1"/>
    </xf>
    <xf numFmtId="0" fontId="13" fillId="2" borderId="0" xfId="0" applyFont="1" applyFill="1" applyAlignment="1">
      <alignment horizontal="center" vertical="center"/>
    </xf>
    <xf numFmtId="0" fontId="13" fillId="2" borderId="0" xfId="0" applyFont="1" applyFill="1" applyAlignment="1">
      <alignment vertical="center" wrapText="1"/>
    </xf>
    <xf numFmtId="0" fontId="8" fillId="2" borderId="0" xfId="0" applyFont="1" applyFill="1" applyAlignment="1">
      <alignment horizontal="center" vertical="center"/>
    </xf>
    <xf numFmtId="9" fontId="9" fillId="0" borderId="13" xfId="2" applyFont="1" applyFill="1" applyBorder="1" applyAlignment="1">
      <alignment horizontal="center" vertical="center"/>
    </xf>
    <xf numFmtId="9" fontId="9" fillId="0" borderId="42" xfId="2" applyFont="1" applyFill="1" applyBorder="1" applyAlignment="1">
      <alignment horizontal="center" vertical="center"/>
    </xf>
    <xf numFmtId="0" fontId="13" fillId="0" borderId="14" xfId="1" applyFont="1" applyFill="1" applyBorder="1" applyAlignment="1" applyProtection="1">
      <alignment horizontal="center" vertical="center" wrapText="1"/>
    </xf>
    <xf numFmtId="0" fontId="20" fillId="2" borderId="14" xfId="5" applyFont="1" applyFill="1" applyBorder="1" applyAlignment="1">
      <alignment vertical="center"/>
    </xf>
    <xf numFmtId="0" fontId="20" fillId="2" borderId="14" xfId="5" applyFont="1" applyFill="1" applyBorder="1" applyAlignment="1">
      <alignment horizontal="center" vertical="center"/>
    </xf>
    <xf numFmtId="164" fontId="16" fillId="2" borderId="14" xfId="0" applyNumberFormat="1" applyFont="1" applyFill="1" applyBorder="1" applyAlignment="1" applyProtection="1">
      <alignment horizontal="center" vertical="center"/>
      <protection locked="0"/>
    </xf>
    <xf numFmtId="164" fontId="5" fillId="2" borderId="0" xfId="0" applyNumberFormat="1" applyFont="1" applyFill="1" applyAlignment="1">
      <alignment horizontal="center" vertical="center"/>
    </xf>
    <xf numFmtId="0" fontId="7" fillId="2" borderId="14" xfId="0" applyFont="1" applyFill="1" applyBorder="1" applyAlignment="1">
      <alignment horizontal="justify" vertical="center" wrapText="1"/>
    </xf>
    <xf numFmtId="9" fontId="7" fillId="2" borderId="21" xfId="2" applyNumberFormat="1" applyFont="1" applyFill="1" applyBorder="1" applyAlignment="1">
      <alignment horizontal="center" vertical="center"/>
    </xf>
    <xf numFmtId="9" fontId="5" fillId="2" borderId="21" xfId="2" applyNumberFormat="1" applyFont="1" applyFill="1" applyBorder="1" applyAlignment="1">
      <alignment horizontal="center" vertical="center"/>
    </xf>
    <xf numFmtId="9" fontId="6" fillId="2" borderId="25" xfId="0" applyNumberFormat="1" applyFont="1" applyFill="1" applyBorder="1" applyAlignment="1">
      <alignment horizontal="center" vertical="center"/>
    </xf>
    <xf numFmtId="0" fontId="21" fillId="2" borderId="0" xfId="0" applyFont="1" applyFill="1" applyAlignment="1">
      <alignment horizontal="center"/>
    </xf>
    <xf numFmtId="17" fontId="7" fillId="2" borderId="34" xfId="5" applyNumberFormat="1" applyFont="1" applyFill="1" applyBorder="1" applyAlignment="1">
      <alignment horizontal="center" vertical="center"/>
    </xf>
    <xf numFmtId="17" fontId="7" fillId="2" borderId="0" xfId="5" applyNumberFormat="1" applyFont="1" applyFill="1" applyBorder="1" applyAlignment="1">
      <alignment horizontal="center" vertical="center"/>
    </xf>
    <xf numFmtId="9" fontId="9" fillId="2" borderId="26" xfId="2" applyFont="1" applyFill="1" applyBorder="1" applyAlignment="1">
      <alignment horizontal="center" vertical="center"/>
    </xf>
    <xf numFmtId="9" fontId="9" fillId="2" borderId="43" xfId="2" applyFont="1" applyFill="1" applyBorder="1" applyAlignment="1">
      <alignment horizontal="center" vertical="center"/>
    </xf>
    <xf numFmtId="9" fontId="9" fillId="2" borderId="44" xfId="2" applyFont="1" applyFill="1" applyBorder="1" applyAlignment="1">
      <alignment horizontal="center" vertical="center"/>
    </xf>
    <xf numFmtId="9" fontId="9" fillId="2" borderId="8" xfId="2" applyFont="1" applyFill="1" applyBorder="1" applyAlignment="1">
      <alignment horizontal="center" vertical="center"/>
    </xf>
    <xf numFmtId="9" fontId="9" fillId="2" borderId="9" xfId="2" applyFont="1" applyFill="1" applyBorder="1" applyAlignment="1">
      <alignment horizontal="center" vertical="center"/>
    </xf>
    <xf numFmtId="9" fontId="9" fillId="2" borderId="13" xfId="2" applyFont="1" applyFill="1" applyBorder="1" applyAlignment="1">
      <alignment horizontal="center" vertical="center"/>
    </xf>
    <xf numFmtId="0" fontId="21" fillId="2" borderId="0" xfId="0" applyFont="1" applyFill="1" applyAlignment="1">
      <alignment horizontal="center" vertical="center"/>
    </xf>
    <xf numFmtId="10" fontId="13" fillId="2" borderId="7" xfId="1" applyNumberFormat="1" applyFont="1" applyFill="1" applyBorder="1" applyAlignment="1" applyProtection="1">
      <alignment horizontal="center" vertical="center" wrapText="1"/>
    </xf>
    <xf numFmtId="10" fontId="13" fillId="2" borderId="3" xfId="1" applyNumberFormat="1" applyFont="1" applyFill="1" applyBorder="1" applyAlignment="1" applyProtection="1">
      <alignment horizontal="center" vertical="center" wrapText="1"/>
    </xf>
    <xf numFmtId="10" fontId="13" fillId="2" borderId="5" xfId="1" applyNumberFormat="1" applyFont="1" applyFill="1" applyBorder="1" applyAlignment="1" applyProtection="1">
      <alignment horizontal="center" vertical="center" wrapText="1"/>
    </xf>
    <xf numFmtId="10" fontId="13" fillId="2" borderId="16" xfId="1" applyNumberFormat="1" applyFont="1" applyFill="1" applyBorder="1" applyAlignment="1" applyProtection="1">
      <alignment horizontal="center" vertical="center" wrapText="1"/>
    </xf>
    <xf numFmtId="0" fontId="13" fillId="2" borderId="7" xfId="1" applyFont="1" applyFill="1" applyBorder="1" applyAlignment="1" applyProtection="1">
      <alignment horizontal="justify" vertical="center" wrapText="1"/>
    </xf>
    <xf numFmtId="0" fontId="13" fillId="2" borderId="3" xfId="1" applyFont="1" applyFill="1" applyBorder="1" applyAlignment="1" applyProtection="1">
      <alignment horizontal="justify" vertical="center" wrapText="1"/>
    </xf>
    <xf numFmtId="0" fontId="13" fillId="2" borderId="5" xfId="1" applyFont="1" applyFill="1" applyBorder="1" applyAlignment="1" applyProtection="1">
      <alignment horizontal="justify" vertical="center" wrapText="1"/>
    </xf>
    <xf numFmtId="0" fontId="10" fillId="5" borderId="24" xfId="0" applyFont="1" applyFill="1" applyBorder="1" applyAlignment="1" applyProtection="1">
      <alignment horizontal="center" vertical="center"/>
      <protection locked="0"/>
    </xf>
    <xf numFmtId="0" fontId="10" fillId="5" borderId="38" xfId="0" applyFont="1" applyFill="1" applyBorder="1" applyAlignment="1" applyProtection="1">
      <alignment horizontal="center" vertical="center"/>
      <protection locked="0"/>
    </xf>
    <xf numFmtId="0" fontId="10" fillId="5" borderId="33" xfId="0" applyFont="1" applyFill="1" applyBorder="1" applyAlignment="1" applyProtection="1">
      <alignment horizontal="center" vertical="center"/>
      <protection locked="0"/>
    </xf>
    <xf numFmtId="0" fontId="13" fillId="2" borderId="3" xfId="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14" fontId="13" fillId="2" borderId="3" xfId="1" applyNumberFormat="1" applyFont="1" applyFill="1" applyBorder="1" applyAlignment="1" applyProtection="1">
      <alignment horizontal="center" vertical="center"/>
    </xf>
    <xf numFmtId="14" fontId="13" fillId="2" borderId="5" xfId="1" applyNumberFormat="1" applyFont="1" applyFill="1" applyBorder="1" applyAlignment="1" applyProtection="1">
      <alignment horizontal="center" vertical="center"/>
    </xf>
    <xf numFmtId="14" fontId="13" fillId="2" borderId="34" xfId="1" applyNumberFormat="1" applyFont="1" applyFill="1" applyBorder="1" applyAlignment="1" applyProtection="1">
      <alignment horizontal="center" vertical="center"/>
    </xf>
    <xf numFmtId="14" fontId="13" fillId="2" borderId="35" xfId="1" applyNumberFormat="1" applyFont="1" applyFill="1" applyBorder="1" applyAlignment="1" applyProtection="1">
      <alignment horizontal="center" vertical="center"/>
    </xf>
    <xf numFmtId="0" fontId="13" fillId="2"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6" xfId="1" applyFont="1" applyFill="1" applyBorder="1" applyAlignment="1" applyProtection="1">
      <alignment horizontal="justify" vertical="center" wrapText="1"/>
    </xf>
    <xf numFmtId="9" fontId="9" fillId="2" borderId="29" xfId="2" applyFont="1" applyFill="1" applyBorder="1" applyAlignment="1">
      <alignment horizontal="center" vertical="center"/>
    </xf>
    <xf numFmtId="0" fontId="13" fillId="2" borderId="7" xfId="0" applyFont="1" applyFill="1" applyBorder="1" applyAlignment="1">
      <alignment horizontal="justify" vertical="center" wrapText="1"/>
    </xf>
    <xf numFmtId="0" fontId="13" fillId="2" borderId="3" xfId="0" applyFont="1" applyFill="1" applyBorder="1" applyAlignment="1">
      <alignment horizontal="justify" vertical="center" wrapText="1"/>
    </xf>
    <xf numFmtId="0" fontId="13" fillId="2" borderId="5" xfId="0" applyFont="1" applyFill="1" applyBorder="1" applyAlignment="1">
      <alignment horizontal="justify" vertical="center" wrapText="1"/>
    </xf>
    <xf numFmtId="0" fontId="13" fillId="2" borderId="7" xfId="1" applyFont="1" applyFill="1" applyBorder="1" applyAlignment="1" applyProtection="1">
      <alignment horizontal="center" vertical="center" wrapText="1"/>
    </xf>
    <xf numFmtId="14" fontId="13" fillId="2" borderId="7" xfId="1" applyNumberFormat="1" applyFont="1" applyFill="1" applyBorder="1" applyAlignment="1" applyProtection="1">
      <alignment horizontal="center" vertical="center"/>
    </xf>
    <xf numFmtId="14" fontId="13" fillId="2" borderId="36" xfId="1" applyNumberFormat="1" applyFont="1" applyFill="1" applyBorder="1" applyAlignment="1" applyProtection="1">
      <alignment horizontal="center" vertical="center"/>
    </xf>
    <xf numFmtId="0" fontId="13" fillId="2" borderId="16" xfId="1" applyFont="1" applyFill="1" applyBorder="1" applyAlignment="1" applyProtection="1">
      <alignment horizontal="center" vertical="center" wrapText="1"/>
    </xf>
    <xf numFmtId="14" fontId="13" fillId="2" borderId="16" xfId="1" applyNumberFormat="1" applyFont="1" applyFill="1" applyBorder="1" applyAlignment="1" applyProtection="1">
      <alignment horizontal="center" vertical="center"/>
    </xf>
    <xf numFmtId="14" fontId="13" fillId="2" borderId="28" xfId="1" applyNumberFormat="1" applyFont="1" applyFill="1" applyBorder="1" applyAlignment="1" applyProtection="1">
      <alignment horizontal="center" vertical="center"/>
    </xf>
    <xf numFmtId="9" fontId="9" fillId="0" borderId="8" xfId="2" applyNumberFormat="1" applyFont="1" applyFill="1" applyBorder="1" applyAlignment="1">
      <alignment horizontal="center" vertical="center"/>
    </xf>
    <xf numFmtId="9" fontId="9" fillId="0" borderId="9" xfId="2" applyNumberFormat="1" applyFont="1" applyFill="1" applyBorder="1" applyAlignment="1">
      <alignment horizontal="center" vertical="center"/>
    </xf>
    <xf numFmtId="9" fontId="9" fillId="0" borderId="13" xfId="2" applyNumberFormat="1" applyFont="1" applyFill="1" applyBorder="1" applyAlignment="1">
      <alignment horizontal="center" vertical="center"/>
    </xf>
    <xf numFmtId="9" fontId="9" fillId="2" borderId="8" xfId="2" applyNumberFormat="1" applyFont="1" applyFill="1" applyBorder="1" applyAlignment="1">
      <alignment horizontal="center" vertical="center"/>
    </xf>
    <xf numFmtId="9" fontId="9" fillId="2" borderId="45" xfId="2" applyNumberFormat="1" applyFont="1" applyFill="1" applyBorder="1" applyAlignment="1">
      <alignment horizontal="center" vertical="center"/>
    </xf>
  </cellXfs>
  <cellStyles count="6">
    <cellStyle name="Normal" xfId="0" builtinId="0"/>
    <cellStyle name="Normal 2" xfId="1"/>
    <cellStyle name="Normal 7" xfId="4"/>
    <cellStyle name="Normal_ACTUALIZACION DE INDICADORES 2008(R)" xfId="5"/>
    <cellStyle name="Porcentaje" xfId="2" builtinId="5"/>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6</xdr:row>
      <xdr:rowOff>123826</xdr:rowOff>
    </xdr:from>
    <xdr:to>
      <xdr:col>2</xdr:col>
      <xdr:colOff>2038350</xdr:colOff>
      <xdr:row>6</xdr:row>
      <xdr:rowOff>933450</xdr:rowOff>
    </xdr:to>
    <xdr:pic>
      <xdr:nvPicPr>
        <xdr:cNvPr id="2" name="Imagen 1">
          <a:extLst>
            <a:ext uri="{FF2B5EF4-FFF2-40B4-BE49-F238E27FC236}">
              <a16:creationId xmlns:a16="http://schemas.microsoft.com/office/drawing/2014/main" xmlns="" id="{ACF9D364-C1AA-4581-8B97-5C4590C28BD8}"/>
            </a:ext>
          </a:extLst>
        </xdr:cNvPr>
        <xdr:cNvPicPr>
          <a:picLocks noChangeAspect="1"/>
        </xdr:cNvPicPr>
      </xdr:nvPicPr>
      <xdr:blipFill rotWithShape="1">
        <a:blip xmlns:r="http://schemas.openxmlformats.org/officeDocument/2006/relationships" r:embed="rId1"/>
        <a:srcRect l="17606" t="36949" r="71976" b="58143"/>
        <a:stretch/>
      </xdr:blipFill>
      <xdr:spPr>
        <a:xfrm>
          <a:off x="2371725" y="7991476"/>
          <a:ext cx="1905000" cy="809624"/>
        </a:xfrm>
        <a:prstGeom prst="rect">
          <a:avLst/>
        </a:prstGeom>
      </xdr:spPr>
    </xdr:pic>
    <xdr:clientData/>
  </xdr:twoCellAnchor>
  <xdr:twoCellAnchor editAs="oneCell">
    <xdr:from>
      <xdr:col>2</xdr:col>
      <xdr:colOff>123825</xdr:colOff>
      <xdr:row>5</xdr:row>
      <xdr:rowOff>828675</xdr:rowOff>
    </xdr:from>
    <xdr:to>
      <xdr:col>2</xdr:col>
      <xdr:colOff>1962150</xdr:colOff>
      <xdr:row>5</xdr:row>
      <xdr:rowOff>1552575</xdr:rowOff>
    </xdr:to>
    <xdr:pic>
      <xdr:nvPicPr>
        <xdr:cNvPr id="3" name="Imagen 2">
          <a:extLst>
            <a:ext uri="{FF2B5EF4-FFF2-40B4-BE49-F238E27FC236}">
              <a16:creationId xmlns:a16="http://schemas.microsoft.com/office/drawing/2014/main" xmlns="" id="{EBE94752-A979-4B0D-A807-2FDB8593517F}"/>
            </a:ext>
          </a:extLst>
        </xdr:cNvPr>
        <xdr:cNvPicPr>
          <a:picLocks noChangeAspect="1"/>
        </xdr:cNvPicPr>
      </xdr:nvPicPr>
      <xdr:blipFill rotWithShape="1">
        <a:blip xmlns:r="http://schemas.openxmlformats.org/officeDocument/2006/relationships" r:embed="rId2"/>
        <a:srcRect l="21357" t="51766" r="69215" b="43048"/>
        <a:stretch/>
      </xdr:blipFill>
      <xdr:spPr>
        <a:xfrm>
          <a:off x="2362200" y="5867400"/>
          <a:ext cx="1838325"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tabSelected="1" zoomScale="90" zoomScaleNormal="90" workbookViewId="0">
      <selection activeCell="J5" sqref="J5"/>
    </sheetView>
  </sheetViews>
  <sheetFormatPr baseColWidth="10" defaultRowHeight="14.25" x14ac:dyDescent="0.2"/>
  <cols>
    <col min="1" max="1" width="16.88671875" style="3" customWidth="1"/>
    <col min="2" max="2" width="9" style="4" bestFit="1" customWidth="1"/>
    <col min="3" max="3" width="25.44140625" style="4" customWidth="1"/>
    <col min="4" max="4" width="24.21875" style="3" customWidth="1"/>
    <col min="5" max="5" width="9.44140625" style="3" bestFit="1" customWidth="1"/>
    <col min="6" max="6" width="11.6640625" style="4" customWidth="1"/>
    <col min="7" max="7" width="15.109375" style="3" customWidth="1"/>
    <col min="8" max="8" width="10" style="3" bestFit="1" customWidth="1"/>
    <col min="9" max="9" width="8.44140625" style="4" bestFit="1" customWidth="1"/>
    <col min="10" max="10" width="53.6640625" style="3" customWidth="1"/>
    <col min="11" max="11" width="14.77734375" style="2" customWidth="1"/>
    <col min="12" max="12" width="1.77734375" style="1" customWidth="1"/>
    <col min="13" max="13" width="8.21875" style="2" customWidth="1"/>
    <col min="14" max="14" width="7.5546875" style="2" customWidth="1"/>
    <col min="15" max="15" width="5.44140625" style="2" bestFit="1" customWidth="1"/>
    <col min="16" max="16384" width="11.5546875" style="1"/>
  </cols>
  <sheetData>
    <row r="1" spans="1:18" ht="22.5" x14ac:dyDescent="0.3">
      <c r="A1" s="138" t="s">
        <v>160</v>
      </c>
      <c r="B1" s="138"/>
      <c r="C1" s="138"/>
      <c r="D1" s="138"/>
      <c r="E1" s="138"/>
      <c r="F1" s="138"/>
      <c r="G1" s="138"/>
      <c r="H1" s="138"/>
      <c r="I1" s="138"/>
      <c r="J1" s="138"/>
      <c r="K1" s="138"/>
    </row>
    <row r="3" spans="1:18" ht="15" thickBot="1" x14ac:dyDescent="0.25"/>
    <row r="4" spans="1:18" s="8" customFormat="1" ht="48" customHeight="1" x14ac:dyDescent="0.2">
      <c r="A4" s="5" t="s">
        <v>27</v>
      </c>
      <c r="B4" s="6" t="s">
        <v>28</v>
      </c>
      <c r="C4" s="6" t="s">
        <v>29</v>
      </c>
      <c r="D4" s="6" t="s">
        <v>30</v>
      </c>
      <c r="E4" s="6" t="s">
        <v>31</v>
      </c>
      <c r="F4" s="6" t="s">
        <v>32</v>
      </c>
      <c r="G4" s="6" t="s">
        <v>33</v>
      </c>
      <c r="H4" s="6" t="s">
        <v>34</v>
      </c>
      <c r="I4" s="6" t="s">
        <v>35</v>
      </c>
      <c r="J4" s="6" t="s">
        <v>36</v>
      </c>
      <c r="K4" s="7" t="s">
        <v>37</v>
      </c>
      <c r="O4" s="2"/>
      <c r="P4" s="1"/>
      <c r="Q4" s="1"/>
      <c r="R4" s="1"/>
    </row>
    <row r="5" spans="1:18" s="14" customFormat="1" ht="345" customHeight="1" x14ac:dyDescent="0.2">
      <c r="A5" s="9" t="s">
        <v>38</v>
      </c>
      <c r="B5" s="10" t="s">
        <v>39</v>
      </c>
      <c r="C5" s="10" t="s">
        <v>40</v>
      </c>
      <c r="D5" s="11" t="s">
        <v>41</v>
      </c>
      <c r="E5" s="10" t="s">
        <v>45</v>
      </c>
      <c r="F5" s="12">
        <v>0.9</v>
      </c>
      <c r="G5" s="11" t="s">
        <v>42</v>
      </c>
      <c r="H5" s="11" t="s">
        <v>133</v>
      </c>
      <c r="I5" s="13">
        <v>0.96</v>
      </c>
      <c r="J5" s="134" t="s">
        <v>159</v>
      </c>
      <c r="K5" s="135">
        <f>+N29</f>
        <v>0.96567142857142851</v>
      </c>
      <c r="M5" s="15" t="s">
        <v>139</v>
      </c>
      <c r="N5" s="15"/>
      <c r="O5" s="2"/>
      <c r="P5" s="1"/>
      <c r="Q5" s="1"/>
      <c r="R5" s="1"/>
    </row>
    <row r="6" spans="1:18" s="14" customFormat="1" ht="237.75" customHeight="1" x14ac:dyDescent="0.2">
      <c r="A6" s="9" t="s">
        <v>43</v>
      </c>
      <c r="B6" s="10" t="s">
        <v>39</v>
      </c>
      <c r="C6" s="10"/>
      <c r="D6" s="11" t="s">
        <v>44</v>
      </c>
      <c r="E6" s="10" t="s">
        <v>45</v>
      </c>
      <c r="F6" s="12">
        <v>0.9</v>
      </c>
      <c r="G6" s="11" t="s">
        <v>46</v>
      </c>
      <c r="H6" s="66" t="s">
        <v>134</v>
      </c>
      <c r="I6" s="13">
        <v>0.32</v>
      </c>
      <c r="J6" s="11" t="s">
        <v>161</v>
      </c>
      <c r="K6" s="136">
        <v>1</v>
      </c>
      <c r="M6" s="15" t="s">
        <v>140</v>
      </c>
      <c r="N6" s="15"/>
      <c r="O6" s="2"/>
      <c r="P6" s="1"/>
      <c r="Q6" s="1"/>
      <c r="R6" s="1"/>
    </row>
    <row r="7" spans="1:18" s="14" customFormat="1" ht="95.25" customHeight="1" thickBot="1" x14ac:dyDescent="0.25">
      <c r="A7" s="16" t="s">
        <v>47</v>
      </c>
      <c r="B7" s="17" t="s">
        <v>39</v>
      </c>
      <c r="C7" s="17"/>
      <c r="D7" s="18" t="s">
        <v>48</v>
      </c>
      <c r="E7" s="17" t="s">
        <v>49</v>
      </c>
      <c r="F7" s="19">
        <v>0.85</v>
      </c>
      <c r="G7" s="18" t="s">
        <v>50</v>
      </c>
      <c r="H7" s="19" t="s">
        <v>135</v>
      </c>
      <c r="I7" s="19" t="s">
        <v>115</v>
      </c>
      <c r="J7" s="18" t="s">
        <v>143</v>
      </c>
      <c r="K7" s="20" t="s">
        <v>115</v>
      </c>
      <c r="M7" s="15"/>
      <c r="N7" s="15"/>
      <c r="O7" s="2"/>
      <c r="P7" s="1"/>
      <c r="Q7" s="1"/>
      <c r="R7" s="1"/>
    </row>
    <row r="8" spans="1:18" s="14" customFormat="1" ht="15" thickBot="1" x14ac:dyDescent="0.25">
      <c r="A8" s="21"/>
      <c r="B8" s="22"/>
      <c r="C8" s="22"/>
      <c r="D8" s="23"/>
      <c r="E8" s="21"/>
      <c r="F8" s="22"/>
      <c r="G8" s="23"/>
      <c r="H8" s="21"/>
      <c r="I8" s="22"/>
      <c r="J8" s="24" t="s">
        <v>51</v>
      </c>
      <c r="K8" s="137">
        <f>AVERAGE(K5:K7)</f>
        <v>0.98283571428571426</v>
      </c>
      <c r="M8" s="15"/>
      <c r="N8" s="15"/>
      <c r="O8" s="2"/>
      <c r="P8" s="1"/>
      <c r="Q8" s="1"/>
      <c r="R8" s="1"/>
    </row>
    <row r="9" spans="1:18" x14ac:dyDescent="0.2">
      <c r="G9" s="25"/>
      <c r="J9" s="25"/>
    </row>
    <row r="10" spans="1:18" x14ac:dyDescent="0.2">
      <c r="J10" s="25"/>
    </row>
    <row r="11" spans="1:18" x14ac:dyDescent="0.2">
      <c r="J11" s="25"/>
      <c r="R11" s="8"/>
    </row>
    <row r="12" spans="1:18" x14ac:dyDescent="0.2">
      <c r="J12" s="25"/>
      <c r="M12" s="139">
        <v>43525</v>
      </c>
      <c r="N12" s="140"/>
      <c r="R12" s="14"/>
    </row>
    <row r="13" spans="1:18" x14ac:dyDescent="0.2">
      <c r="J13" s="25"/>
      <c r="K13" s="130" t="s">
        <v>144</v>
      </c>
      <c r="L13" s="14"/>
      <c r="M13" s="2" t="s">
        <v>158</v>
      </c>
      <c r="N13" s="15" t="s">
        <v>157</v>
      </c>
      <c r="O13" s="15"/>
      <c r="P13" s="14"/>
      <c r="R13" s="14"/>
    </row>
    <row r="14" spans="1:18" x14ac:dyDescent="0.2">
      <c r="J14" s="25"/>
      <c r="K14" s="131" t="s">
        <v>145</v>
      </c>
      <c r="L14" s="14"/>
      <c r="M14" s="26">
        <v>1</v>
      </c>
      <c r="N14" s="132">
        <v>1</v>
      </c>
      <c r="O14" s="133">
        <f>+N14-M14</f>
        <v>0</v>
      </c>
      <c r="P14" s="14"/>
      <c r="R14" s="14"/>
    </row>
    <row r="15" spans="1:18" x14ac:dyDescent="0.2">
      <c r="J15" s="25"/>
      <c r="K15" s="131" t="s">
        <v>146</v>
      </c>
      <c r="L15" s="14"/>
      <c r="M15" s="26">
        <v>1</v>
      </c>
      <c r="N15" s="132">
        <v>1</v>
      </c>
      <c r="O15" s="133">
        <f t="shared" ref="O15:O28" si="0">+N15-M15</f>
        <v>0</v>
      </c>
      <c r="P15" s="14"/>
      <c r="R15" s="14"/>
    </row>
    <row r="16" spans="1:18" x14ac:dyDescent="0.2">
      <c r="H16" s="2"/>
      <c r="I16" s="1"/>
      <c r="J16" s="1"/>
      <c r="K16" s="131" t="s">
        <v>147</v>
      </c>
      <c r="L16" s="14"/>
      <c r="M16" s="26">
        <v>1</v>
      </c>
      <c r="N16" s="132">
        <v>1</v>
      </c>
      <c r="O16" s="133">
        <f t="shared" si="0"/>
        <v>0</v>
      </c>
      <c r="P16" s="14"/>
    </row>
    <row r="17" spans="8:16" x14ac:dyDescent="0.2">
      <c r="H17" s="1"/>
      <c r="I17" s="1"/>
      <c r="J17" s="1"/>
      <c r="K17" s="131" t="s">
        <v>148</v>
      </c>
      <c r="L17" s="14"/>
      <c r="M17" s="26">
        <v>0.93</v>
      </c>
      <c r="N17" s="132">
        <v>0.93</v>
      </c>
      <c r="O17" s="133">
        <f t="shared" si="0"/>
        <v>0</v>
      </c>
      <c r="P17" s="14"/>
    </row>
    <row r="18" spans="8:16" x14ac:dyDescent="0.2">
      <c r="H18" s="1"/>
      <c r="I18" s="1"/>
      <c r="J18" s="1"/>
      <c r="K18" s="131" t="s">
        <v>149</v>
      </c>
      <c r="L18" s="14"/>
      <c r="M18" s="26">
        <v>1</v>
      </c>
      <c r="N18" s="132">
        <v>1</v>
      </c>
      <c r="O18" s="133">
        <f t="shared" si="0"/>
        <v>0</v>
      </c>
      <c r="P18" s="14"/>
    </row>
    <row r="19" spans="8:16" x14ac:dyDescent="0.2">
      <c r="H19" s="1"/>
      <c r="I19" s="1"/>
      <c r="J19" s="1"/>
      <c r="K19" s="131" t="s">
        <v>150</v>
      </c>
      <c r="L19" s="14"/>
      <c r="M19" s="26">
        <v>1</v>
      </c>
      <c r="N19" s="26">
        <v>1</v>
      </c>
      <c r="O19" s="133">
        <f t="shared" si="0"/>
        <v>0</v>
      </c>
      <c r="P19" s="14"/>
    </row>
    <row r="20" spans="8:16" x14ac:dyDescent="0.2">
      <c r="H20" s="1"/>
      <c r="I20" s="1"/>
      <c r="J20" s="1"/>
      <c r="K20" s="131" t="s">
        <v>151</v>
      </c>
      <c r="L20" s="14"/>
      <c r="M20" s="26">
        <v>1</v>
      </c>
      <c r="N20" s="132">
        <v>0.96020000000000005</v>
      </c>
      <c r="O20" s="133">
        <f t="shared" si="0"/>
        <v>-3.9799999999999947E-2</v>
      </c>
      <c r="P20" s="14"/>
    </row>
    <row r="21" spans="8:16" x14ac:dyDescent="0.2">
      <c r="H21" s="1"/>
      <c r="I21" s="1"/>
      <c r="J21" s="1"/>
      <c r="K21" s="131" t="s">
        <v>152</v>
      </c>
      <c r="L21" s="14"/>
      <c r="M21" s="26">
        <v>0.96</v>
      </c>
      <c r="N21" s="132">
        <v>0.93500000000000005</v>
      </c>
      <c r="O21" s="133">
        <f t="shared" si="0"/>
        <v>-2.4999999999999911E-2</v>
      </c>
      <c r="P21" s="14"/>
    </row>
    <row r="22" spans="8:16" x14ac:dyDescent="0.2">
      <c r="H22" s="1"/>
      <c r="I22" s="1"/>
      <c r="J22" s="1"/>
      <c r="K22" s="131" t="s">
        <v>153</v>
      </c>
      <c r="L22" s="14"/>
      <c r="M22" s="26">
        <v>1</v>
      </c>
      <c r="N22" s="132">
        <v>0.93589999999999995</v>
      </c>
      <c r="O22" s="133">
        <f t="shared" si="0"/>
        <v>-6.4100000000000046E-2</v>
      </c>
      <c r="P22" s="14"/>
    </row>
    <row r="23" spans="8:16" x14ac:dyDescent="0.2">
      <c r="H23" s="1"/>
      <c r="I23" s="1"/>
      <c r="J23" s="1"/>
      <c r="K23" s="131" t="s">
        <v>154</v>
      </c>
      <c r="L23" s="14"/>
      <c r="M23" s="26">
        <v>0.83</v>
      </c>
      <c r="N23" s="132">
        <v>0.96</v>
      </c>
      <c r="O23" s="133">
        <f t="shared" si="0"/>
        <v>0.13</v>
      </c>
      <c r="P23" s="14"/>
    </row>
    <row r="24" spans="8:16" x14ac:dyDescent="0.2">
      <c r="H24" s="1"/>
      <c r="I24" s="1"/>
      <c r="J24" s="1"/>
      <c r="K24" s="131" t="s">
        <v>155</v>
      </c>
      <c r="L24" s="14"/>
      <c r="M24" s="26">
        <v>0.84</v>
      </c>
      <c r="N24" s="132">
        <v>0.88700000000000001</v>
      </c>
      <c r="O24" s="133">
        <f t="shared" si="0"/>
        <v>4.7000000000000042E-2</v>
      </c>
      <c r="P24" s="14"/>
    </row>
    <row r="25" spans="8:16" x14ac:dyDescent="0.2">
      <c r="H25" s="1"/>
      <c r="I25" s="1"/>
      <c r="J25" s="1"/>
      <c r="K25" s="131" t="s">
        <v>156</v>
      </c>
      <c r="L25" s="14"/>
      <c r="M25" s="26">
        <v>0.91</v>
      </c>
      <c r="N25" s="132">
        <v>0.93</v>
      </c>
      <c r="O25" s="133">
        <f t="shared" si="0"/>
        <v>2.0000000000000018E-2</v>
      </c>
      <c r="P25" s="14"/>
    </row>
    <row r="26" spans="8:16" x14ac:dyDescent="0.2">
      <c r="H26" s="1"/>
      <c r="I26" s="1"/>
      <c r="J26" s="1"/>
      <c r="K26" s="131" t="s">
        <v>157</v>
      </c>
      <c r="L26" s="14"/>
      <c r="M26" s="26">
        <v>1</v>
      </c>
      <c r="N26" s="132">
        <v>1</v>
      </c>
      <c r="O26" s="133">
        <f t="shared" si="0"/>
        <v>0</v>
      </c>
      <c r="P26" s="14"/>
    </row>
    <row r="27" spans="8:16" x14ac:dyDescent="0.2">
      <c r="H27" s="1"/>
      <c r="I27" s="1"/>
      <c r="J27" s="1"/>
      <c r="K27" s="131" t="s">
        <v>158</v>
      </c>
      <c r="L27" s="14"/>
      <c r="M27" s="26">
        <v>1</v>
      </c>
      <c r="N27" s="132">
        <v>0.98129999999999995</v>
      </c>
      <c r="O27" s="133">
        <f t="shared" si="0"/>
        <v>-1.870000000000005E-2</v>
      </c>
      <c r="P27" s="14"/>
    </row>
    <row r="28" spans="8:16" x14ac:dyDescent="0.2">
      <c r="H28" s="1"/>
      <c r="I28" s="1"/>
      <c r="J28" s="1"/>
      <c r="K28" s="14"/>
      <c r="L28" s="14"/>
      <c r="M28" s="26">
        <f>SUM(M14:M27)</f>
        <v>13.47</v>
      </c>
      <c r="N28" s="26">
        <f>SUM(N14:N27)</f>
        <v>13.519399999999999</v>
      </c>
      <c r="O28" s="133">
        <f t="shared" si="0"/>
        <v>4.9399999999998556E-2</v>
      </c>
      <c r="P28" s="14"/>
    </row>
    <row r="29" spans="8:16" x14ac:dyDescent="0.2">
      <c r="H29" s="1"/>
      <c r="I29" s="1"/>
      <c r="J29" s="1"/>
      <c r="K29" s="14"/>
      <c r="L29" s="14"/>
      <c r="M29" s="27">
        <f>M28/14</f>
        <v>0.96214285714285719</v>
      </c>
      <c r="N29" s="27">
        <f>N28/14</f>
        <v>0.96567142857142851</v>
      </c>
      <c r="O29" s="15"/>
      <c r="P29" s="14"/>
    </row>
    <row r="30" spans="8:16" x14ac:dyDescent="0.2">
      <c r="H30" s="1"/>
      <c r="I30" s="1"/>
      <c r="J30" s="1"/>
      <c r="K30" s="14"/>
      <c r="L30" s="14"/>
      <c r="M30" s="15"/>
      <c r="N30" s="15">
        <f>+M29-N29</f>
        <v>-3.5285714285713254E-3</v>
      </c>
      <c r="O30" s="15"/>
      <c r="P30" s="14"/>
    </row>
    <row r="31" spans="8:16" x14ac:dyDescent="0.2">
      <c r="H31" s="1"/>
      <c r="I31" s="1"/>
      <c r="J31" s="1"/>
      <c r="K31" s="14"/>
      <c r="L31" s="14"/>
      <c r="M31" s="60">
        <f>5/14</f>
        <v>0.35714285714285715</v>
      </c>
      <c r="N31" s="27"/>
      <c r="O31" s="15"/>
      <c r="P31" s="14"/>
    </row>
    <row r="32" spans="8:16" x14ac:dyDescent="0.2">
      <c r="H32" s="1"/>
      <c r="I32" s="1"/>
      <c r="J32" s="1"/>
      <c r="K32" s="14"/>
      <c r="L32" s="14"/>
      <c r="M32" s="15"/>
      <c r="N32" s="15"/>
      <c r="O32" s="15"/>
      <c r="P32" s="14"/>
    </row>
    <row r="33" spans="8:22" x14ac:dyDescent="0.2">
      <c r="H33" s="1"/>
      <c r="I33" s="1"/>
      <c r="J33" s="1"/>
      <c r="K33" s="14"/>
      <c r="L33" s="14"/>
      <c r="M33" s="15"/>
      <c r="N33" s="15"/>
      <c r="O33" s="15"/>
      <c r="P33" s="14"/>
    </row>
    <row r="34" spans="8:22" x14ac:dyDescent="0.2">
      <c r="H34" s="1"/>
      <c r="I34" s="1"/>
      <c r="J34" s="1"/>
      <c r="K34" s="1"/>
    </row>
    <row r="35" spans="8:22" x14ac:dyDescent="0.2">
      <c r="H35" s="2"/>
      <c r="I35" s="1"/>
    </row>
    <row r="38" spans="8:22" x14ac:dyDescent="0.2">
      <c r="I38" s="57"/>
      <c r="O38" s="58"/>
      <c r="P38" s="59"/>
      <c r="Q38" s="59"/>
      <c r="R38" s="59"/>
      <c r="S38" s="59"/>
      <c r="T38" s="59"/>
      <c r="U38" s="59"/>
      <c r="V38" s="59"/>
    </row>
    <row r="39" spans="8:22" x14ac:dyDescent="0.2">
      <c r="I39" s="57"/>
      <c r="O39" s="58"/>
      <c r="P39" s="59"/>
      <c r="Q39" s="59"/>
      <c r="R39" s="59"/>
      <c r="S39" s="59"/>
      <c r="T39" s="59"/>
      <c r="U39" s="59"/>
      <c r="V39" s="59"/>
    </row>
    <row r="40" spans="8:22" x14ac:dyDescent="0.2">
      <c r="I40" s="57"/>
      <c r="O40" s="58"/>
      <c r="P40" s="59"/>
      <c r="Q40" s="59"/>
      <c r="R40" s="59"/>
      <c r="S40" s="59"/>
      <c r="T40" s="59"/>
      <c r="U40" s="59"/>
      <c r="V40" s="59"/>
    </row>
    <row r="41" spans="8:22" ht="14.25" customHeight="1" x14ac:dyDescent="0.2">
      <c r="I41" s="57"/>
      <c r="O41" s="56"/>
      <c r="P41" s="56"/>
      <c r="Q41" s="56"/>
      <c r="R41" s="56"/>
      <c r="S41" s="56"/>
      <c r="T41" s="56"/>
      <c r="U41" s="56"/>
      <c r="V41" s="56"/>
    </row>
    <row r="42" spans="8:22" x14ac:dyDescent="0.2">
      <c r="I42" s="57"/>
      <c r="O42" s="56"/>
      <c r="P42" s="56"/>
      <c r="Q42" s="56"/>
      <c r="R42" s="56"/>
      <c r="S42" s="56"/>
      <c r="T42" s="56"/>
      <c r="U42" s="56"/>
      <c r="V42" s="56"/>
    </row>
    <row r="43" spans="8:22" x14ac:dyDescent="0.2">
      <c r="I43" s="57"/>
      <c r="O43" s="56"/>
      <c r="P43" s="56"/>
      <c r="Q43" s="56"/>
      <c r="R43" s="56"/>
      <c r="S43" s="56"/>
      <c r="T43" s="56"/>
      <c r="U43" s="56"/>
      <c r="V43" s="56"/>
    </row>
    <row r="44" spans="8:22" x14ac:dyDescent="0.2">
      <c r="I44" s="57"/>
      <c r="O44" s="58"/>
      <c r="P44" s="59"/>
      <c r="Q44" s="59"/>
      <c r="R44" s="59"/>
      <c r="S44" s="59"/>
      <c r="T44" s="59"/>
      <c r="U44" s="59"/>
      <c r="V44" s="59"/>
    </row>
    <row r="45" spans="8:22" x14ac:dyDescent="0.2">
      <c r="I45" s="57"/>
      <c r="O45" s="58"/>
      <c r="P45" s="59"/>
      <c r="Q45" s="59"/>
      <c r="R45" s="59"/>
      <c r="S45" s="59"/>
      <c r="T45" s="59"/>
      <c r="U45" s="59"/>
      <c r="V45" s="59"/>
    </row>
    <row r="46" spans="8:22" x14ac:dyDescent="0.2">
      <c r="I46" s="57"/>
      <c r="O46" s="58"/>
      <c r="P46" s="59"/>
      <c r="Q46" s="59"/>
      <c r="R46" s="59"/>
      <c r="S46" s="59"/>
      <c r="T46" s="59"/>
      <c r="U46" s="59"/>
      <c r="V46" s="59"/>
    </row>
    <row r="47" spans="8:22" x14ac:dyDescent="0.2">
      <c r="I47" s="57"/>
      <c r="O47" s="58"/>
      <c r="P47" s="59"/>
      <c r="Q47" s="59"/>
      <c r="R47" s="59"/>
      <c r="S47" s="59"/>
      <c r="T47" s="59"/>
      <c r="U47" s="59"/>
      <c r="V47" s="59"/>
    </row>
    <row r="48" spans="8:22" x14ac:dyDescent="0.2">
      <c r="I48" s="57"/>
      <c r="O48" s="58"/>
      <c r="P48" s="59"/>
      <c r="Q48" s="59"/>
      <c r="R48" s="59"/>
      <c r="S48" s="59"/>
      <c r="T48" s="59"/>
      <c r="U48" s="59"/>
      <c r="V48" s="59"/>
    </row>
  </sheetData>
  <mergeCells count="2">
    <mergeCell ref="A1:K1"/>
    <mergeCell ref="M12:N12"/>
  </mergeCells>
  <printOptions horizontalCentered="1" verticalCentered="1"/>
  <pageMargins left="0.19685039370078741" right="0.19685039370078741" top="0.19685039370078741" bottom="0.19685039370078741" header="0.31496062992125984" footer="0.11811023622047245"/>
  <pageSetup paperSize="14"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8"/>
  <sheetViews>
    <sheetView topLeftCell="A3" zoomScale="80" zoomScaleNormal="80" workbookViewId="0">
      <selection activeCell="D14" sqref="D14"/>
    </sheetView>
  </sheetViews>
  <sheetFormatPr baseColWidth="10" defaultColWidth="0" defaultRowHeight="11.25" zeroHeight="1" x14ac:dyDescent="0.2"/>
  <cols>
    <col min="1" max="3" width="11.77734375" style="119" customWidth="1"/>
    <col min="4" max="4" width="19.109375" style="71" customWidth="1"/>
    <col min="5" max="5" width="10.5546875" style="71" customWidth="1"/>
    <col min="6" max="6" width="11.6640625" style="71" customWidth="1"/>
    <col min="7" max="7" width="14.5546875" style="71" customWidth="1"/>
    <col min="8" max="8" width="12.21875" style="71" customWidth="1"/>
    <col min="9" max="9" width="8.5546875" style="71" customWidth="1"/>
    <col min="10" max="10" width="9" style="71" customWidth="1"/>
    <col min="11" max="11" width="8.6640625" style="71" customWidth="1"/>
    <col min="12" max="12" width="9.88671875" style="120" customWidth="1"/>
    <col min="13" max="13" width="73.5546875" style="125" customWidth="1"/>
    <col min="14" max="14" width="9" style="71" customWidth="1"/>
    <col min="15" max="15" width="8.6640625" style="29" customWidth="1"/>
    <col min="16" max="16" width="2.6640625" style="71" customWidth="1"/>
    <col min="17" max="17" width="4.44140625" style="71" customWidth="1"/>
    <col min="18" max="18" width="8.44140625" style="71" customWidth="1"/>
    <col min="19" max="16383" width="11.5546875" style="71" hidden="1"/>
    <col min="16384" max="16384" width="3.5546875" style="71" hidden="1"/>
  </cols>
  <sheetData>
    <row r="1" spans="1:18" s="51" customFormat="1" ht="26.25" customHeight="1" x14ac:dyDescent="0.2">
      <c r="A1" s="147" t="s">
        <v>138</v>
      </c>
      <c r="B1" s="147"/>
      <c r="C1" s="147"/>
      <c r="D1" s="147"/>
      <c r="E1" s="147"/>
      <c r="F1" s="147"/>
      <c r="G1" s="147"/>
      <c r="H1" s="147"/>
      <c r="I1" s="147"/>
      <c r="J1" s="147"/>
      <c r="K1" s="147"/>
      <c r="L1" s="147"/>
      <c r="M1" s="147"/>
      <c r="N1" s="147"/>
      <c r="O1" s="147"/>
      <c r="P1" s="126"/>
      <c r="Q1" s="126"/>
      <c r="R1" s="126"/>
    </row>
    <row r="2" spans="1:18" s="47" customFormat="1" ht="12" thickBot="1" x14ac:dyDescent="0.25">
      <c r="A2" s="52"/>
      <c r="B2" s="52"/>
      <c r="C2" s="52"/>
      <c r="D2" s="52"/>
      <c r="E2" s="52"/>
      <c r="F2" s="52"/>
      <c r="G2" s="52"/>
      <c r="H2" s="52"/>
      <c r="I2" s="52"/>
      <c r="J2" s="52"/>
      <c r="K2" s="52"/>
      <c r="L2" s="28"/>
      <c r="M2" s="28"/>
      <c r="N2" s="52"/>
      <c r="O2" s="29"/>
      <c r="P2" s="52"/>
      <c r="Q2" s="52"/>
      <c r="R2" s="52"/>
    </row>
    <row r="3" spans="1:18" s="49" customFormat="1" ht="12" thickBot="1" x14ac:dyDescent="0.25">
      <c r="A3" s="47"/>
      <c r="B3" s="47"/>
      <c r="C3" s="47"/>
      <c r="D3" s="47"/>
      <c r="E3" s="47"/>
      <c r="F3" s="47"/>
      <c r="G3" s="48"/>
      <c r="H3" s="47"/>
      <c r="I3" s="47"/>
      <c r="J3" s="47"/>
      <c r="K3" s="47"/>
      <c r="L3" s="155" t="s">
        <v>52</v>
      </c>
      <c r="M3" s="156"/>
      <c r="N3" s="157"/>
      <c r="O3" s="30"/>
      <c r="P3" s="31"/>
      <c r="Q3" s="32"/>
    </row>
    <row r="4" spans="1:18" s="41" customFormat="1" ht="45.75" thickBot="1" x14ac:dyDescent="0.25">
      <c r="A4" s="33" t="s">
        <v>8</v>
      </c>
      <c r="B4" s="34" t="s">
        <v>9</v>
      </c>
      <c r="C4" s="34" t="s">
        <v>116</v>
      </c>
      <c r="D4" s="34" t="s">
        <v>10</v>
      </c>
      <c r="E4" s="34" t="s">
        <v>11</v>
      </c>
      <c r="F4" s="34" t="s">
        <v>12</v>
      </c>
      <c r="G4" s="34" t="s">
        <v>13</v>
      </c>
      <c r="H4" s="34" t="s">
        <v>53</v>
      </c>
      <c r="I4" s="34" t="s">
        <v>14</v>
      </c>
      <c r="J4" s="34" t="s">
        <v>15</v>
      </c>
      <c r="K4" s="35" t="s">
        <v>16</v>
      </c>
      <c r="L4" s="36" t="s">
        <v>13</v>
      </c>
      <c r="M4" s="37" t="s">
        <v>55</v>
      </c>
      <c r="N4" s="38" t="s">
        <v>54</v>
      </c>
      <c r="O4" s="39" t="s">
        <v>131</v>
      </c>
      <c r="P4" s="40"/>
      <c r="Q4" s="50"/>
    </row>
    <row r="5" spans="1:18" ht="231" customHeight="1" x14ac:dyDescent="0.2">
      <c r="A5" s="153" t="s">
        <v>57</v>
      </c>
      <c r="B5" s="153" t="s">
        <v>64</v>
      </c>
      <c r="C5" s="153" t="s">
        <v>117</v>
      </c>
      <c r="D5" s="67" t="s">
        <v>81</v>
      </c>
      <c r="E5" s="68">
        <v>43769</v>
      </c>
      <c r="F5" s="69">
        <v>0.3</v>
      </c>
      <c r="G5" s="70" t="s">
        <v>17</v>
      </c>
      <c r="H5" s="149">
        <v>0.1</v>
      </c>
      <c r="I5" s="158" t="s">
        <v>0</v>
      </c>
      <c r="J5" s="160">
        <v>43466</v>
      </c>
      <c r="K5" s="162">
        <v>43830</v>
      </c>
      <c r="L5" s="164" t="s">
        <v>43</v>
      </c>
      <c r="M5" s="42" t="s">
        <v>162</v>
      </c>
      <c r="N5" s="144">
        <v>1</v>
      </c>
      <c r="O5" s="141">
        <v>1</v>
      </c>
      <c r="P5" s="52"/>
      <c r="Q5" s="52" t="s">
        <v>92</v>
      </c>
      <c r="R5" s="52"/>
    </row>
    <row r="6" spans="1:18" ht="157.5" customHeight="1" x14ac:dyDescent="0.2">
      <c r="A6" s="153"/>
      <c r="B6" s="153"/>
      <c r="C6" s="153"/>
      <c r="D6" s="67" t="s">
        <v>82</v>
      </c>
      <c r="E6" s="72">
        <v>43506</v>
      </c>
      <c r="F6" s="73">
        <v>0.1</v>
      </c>
      <c r="G6" s="129" t="s">
        <v>18</v>
      </c>
      <c r="H6" s="149"/>
      <c r="I6" s="158"/>
      <c r="J6" s="160"/>
      <c r="K6" s="162"/>
      <c r="L6" s="165"/>
      <c r="M6" s="43" t="s">
        <v>141</v>
      </c>
      <c r="N6" s="145"/>
      <c r="O6" s="142"/>
      <c r="P6" s="52"/>
      <c r="Q6" s="52" t="s">
        <v>93</v>
      </c>
      <c r="R6" s="52"/>
    </row>
    <row r="7" spans="1:18" ht="240" customHeight="1" thickBot="1" x14ac:dyDescent="0.25">
      <c r="A7" s="154"/>
      <c r="B7" s="154"/>
      <c r="C7" s="154"/>
      <c r="D7" s="75" t="s">
        <v>118</v>
      </c>
      <c r="E7" s="76">
        <v>43830</v>
      </c>
      <c r="F7" s="77">
        <v>0.6</v>
      </c>
      <c r="G7" s="78" t="s">
        <v>19</v>
      </c>
      <c r="H7" s="150"/>
      <c r="I7" s="159"/>
      <c r="J7" s="161"/>
      <c r="K7" s="163"/>
      <c r="L7" s="166"/>
      <c r="M7" s="65" t="s">
        <v>163</v>
      </c>
      <c r="N7" s="146"/>
      <c r="O7" s="143"/>
      <c r="P7" s="52"/>
      <c r="Q7" s="52" t="s">
        <v>94</v>
      </c>
      <c r="R7" s="52"/>
    </row>
    <row r="8" spans="1:18" ht="66" customHeight="1" x14ac:dyDescent="0.2">
      <c r="A8" s="152" t="s">
        <v>58</v>
      </c>
      <c r="B8" s="152" t="s">
        <v>65</v>
      </c>
      <c r="C8" s="152" t="s">
        <v>119</v>
      </c>
      <c r="D8" s="79" t="s">
        <v>83</v>
      </c>
      <c r="E8" s="68">
        <v>43496</v>
      </c>
      <c r="F8" s="69">
        <v>0.2</v>
      </c>
      <c r="G8" s="80" t="s">
        <v>20</v>
      </c>
      <c r="H8" s="148">
        <v>0.8</v>
      </c>
      <c r="I8" s="172" t="s">
        <v>0</v>
      </c>
      <c r="J8" s="173">
        <v>43466</v>
      </c>
      <c r="K8" s="174">
        <v>43585</v>
      </c>
      <c r="L8" s="81"/>
      <c r="M8" s="169" t="s">
        <v>164</v>
      </c>
      <c r="N8" s="178">
        <v>0.83</v>
      </c>
      <c r="O8" s="141">
        <v>1</v>
      </c>
      <c r="Q8" s="52" t="s">
        <v>95</v>
      </c>
    </row>
    <row r="9" spans="1:18" ht="120" customHeight="1" x14ac:dyDescent="0.2">
      <c r="A9" s="153"/>
      <c r="B9" s="153"/>
      <c r="C9" s="153"/>
      <c r="D9" s="82" t="s">
        <v>84</v>
      </c>
      <c r="E9" s="72">
        <v>43555</v>
      </c>
      <c r="F9" s="73">
        <v>0.6</v>
      </c>
      <c r="G9" s="83" t="s">
        <v>22</v>
      </c>
      <c r="H9" s="149"/>
      <c r="I9" s="158"/>
      <c r="J9" s="160"/>
      <c r="K9" s="162"/>
      <c r="L9" s="84"/>
      <c r="M9" s="170"/>
      <c r="N9" s="179"/>
      <c r="O9" s="142"/>
      <c r="Q9" s="52" t="s">
        <v>96</v>
      </c>
    </row>
    <row r="10" spans="1:18" ht="99.75" customHeight="1" thickBot="1" x14ac:dyDescent="0.25">
      <c r="A10" s="154"/>
      <c r="B10" s="154"/>
      <c r="C10" s="154"/>
      <c r="D10" s="75" t="s">
        <v>85</v>
      </c>
      <c r="E10" s="76">
        <v>43585</v>
      </c>
      <c r="F10" s="77">
        <v>0.2</v>
      </c>
      <c r="G10" s="85" t="s">
        <v>21</v>
      </c>
      <c r="H10" s="150"/>
      <c r="I10" s="159"/>
      <c r="J10" s="161"/>
      <c r="K10" s="163"/>
      <c r="L10" s="86"/>
      <c r="M10" s="171"/>
      <c r="N10" s="180"/>
      <c r="O10" s="143"/>
      <c r="Q10" s="52" t="s">
        <v>97</v>
      </c>
    </row>
    <row r="11" spans="1:18" ht="203.25" customHeight="1" x14ac:dyDescent="0.2">
      <c r="A11" s="152" t="s">
        <v>59</v>
      </c>
      <c r="B11" s="152" t="s">
        <v>66</v>
      </c>
      <c r="C11" s="152" t="s">
        <v>72</v>
      </c>
      <c r="D11" s="79" t="s">
        <v>86</v>
      </c>
      <c r="E11" s="68">
        <v>43524</v>
      </c>
      <c r="F11" s="69">
        <v>0.1</v>
      </c>
      <c r="G11" s="80" t="s">
        <v>23</v>
      </c>
      <c r="H11" s="148">
        <v>0.1</v>
      </c>
      <c r="I11" s="172" t="s">
        <v>0</v>
      </c>
      <c r="J11" s="173">
        <v>43466</v>
      </c>
      <c r="K11" s="174">
        <v>43830</v>
      </c>
      <c r="L11" s="81"/>
      <c r="M11" s="42" t="s">
        <v>120</v>
      </c>
      <c r="N11" s="181">
        <v>1</v>
      </c>
      <c r="O11" s="141">
        <v>1</v>
      </c>
      <c r="Q11" s="52" t="s">
        <v>98</v>
      </c>
    </row>
    <row r="12" spans="1:18" ht="153" customHeight="1" x14ac:dyDescent="0.2">
      <c r="A12" s="153"/>
      <c r="B12" s="167"/>
      <c r="C12" s="167"/>
      <c r="D12" s="67" t="s">
        <v>87</v>
      </c>
      <c r="E12" s="72">
        <v>43830</v>
      </c>
      <c r="F12" s="73">
        <v>0.9</v>
      </c>
      <c r="G12" s="87" t="s">
        <v>24</v>
      </c>
      <c r="H12" s="151"/>
      <c r="I12" s="175"/>
      <c r="J12" s="176"/>
      <c r="K12" s="177"/>
      <c r="L12" s="84"/>
      <c r="M12" s="43" t="s">
        <v>56</v>
      </c>
      <c r="N12" s="182"/>
      <c r="O12" s="168"/>
      <c r="Q12" s="52" t="s">
        <v>99</v>
      </c>
    </row>
    <row r="13" spans="1:18" ht="214.5" thickBot="1" x14ac:dyDescent="0.25">
      <c r="A13" s="154"/>
      <c r="B13" s="75" t="s">
        <v>110</v>
      </c>
      <c r="C13" s="75" t="s">
        <v>121</v>
      </c>
      <c r="D13" s="75" t="s">
        <v>111</v>
      </c>
      <c r="E13" s="76">
        <v>43830</v>
      </c>
      <c r="F13" s="88">
        <v>1</v>
      </c>
      <c r="G13" s="78" t="s">
        <v>113</v>
      </c>
      <c r="H13" s="89">
        <v>0</v>
      </c>
      <c r="I13" s="78" t="s">
        <v>0</v>
      </c>
      <c r="J13" s="90">
        <v>43466</v>
      </c>
      <c r="K13" s="91">
        <v>43830</v>
      </c>
      <c r="L13" s="92"/>
      <c r="M13" s="93" t="s">
        <v>122</v>
      </c>
      <c r="N13" s="94" t="s">
        <v>130</v>
      </c>
      <c r="O13" s="61" t="s">
        <v>115</v>
      </c>
      <c r="Q13" s="52" t="s">
        <v>100</v>
      </c>
    </row>
    <row r="14" spans="1:18" ht="138.75" customHeight="1" x14ac:dyDescent="0.2">
      <c r="A14" s="152" t="s">
        <v>60</v>
      </c>
      <c r="B14" s="152" t="s">
        <v>67</v>
      </c>
      <c r="C14" s="152" t="s">
        <v>73</v>
      </c>
      <c r="D14" s="79" t="s">
        <v>88</v>
      </c>
      <c r="E14" s="68">
        <v>43555</v>
      </c>
      <c r="F14" s="69">
        <v>0.1</v>
      </c>
      <c r="G14" s="80" t="s">
        <v>25</v>
      </c>
      <c r="H14" s="148">
        <v>0.1</v>
      </c>
      <c r="I14" s="172" t="s">
        <v>0</v>
      </c>
      <c r="J14" s="173">
        <v>43466</v>
      </c>
      <c r="K14" s="174">
        <v>43830</v>
      </c>
      <c r="L14" s="81"/>
      <c r="M14" s="42" t="s">
        <v>132</v>
      </c>
      <c r="N14" s="53">
        <v>1</v>
      </c>
      <c r="O14" s="141">
        <v>1</v>
      </c>
      <c r="Q14" s="52" t="s">
        <v>101</v>
      </c>
    </row>
    <row r="15" spans="1:18" ht="51.75" customHeight="1" thickBot="1" x14ac:dyDescent="0.25">
      <c r="A15" s="154"/>
      <c r="B15" s="154"/>
      <c r="C15" s="154"/>
      <c r="D15" s="75" t="s">
        <v>123</v>
      </c>
      <c r="E15" s="76">
        <v>43830</v>
      </c>
      <c r="F15" s="77">
        <v>0.9</v>
      </c>
      <c r="G15" s="95" t="s">
        <v>26</v>
      </c>
      <c r="H15" s="150"/>
      <c r="I15" s="159"/>
      <c r="J15" s="161"/>
      <c r="K15" s="163"/>
      <c r="L15" s="86"/>
      <c r="M15" s="96" t="s">
        <v>56</v>
      </c>
      <c r="N15" s="55"/>
      <c r="O15" s="143"/>
      <c r="Q15" s="52" t="s">
        <v>102</v>
      </c>
    </row>
    <row r="16" spans="1:18" ht="202.5" x14ac:dyDescent="0.2">
      <c r="A16" s="152" t="s">
        <v>61</v>
      </c>
      <c r="B16" s="152" t="s">
        <v>68</v>
      </c>
      <c r="C16" s="79" t="s">
        <v>74</v>
      </c>
      <c r="D16" s="79" t="s">
        <v>124</v>
      </c>
      <c r="E16" s="68">
        <v>43830</v>
      </c>
      <c r="F16" s="69">
        <v>1</v>
      </c>
      <c r="G16" s="80" t="s">
        <v>1</v>
      </c>
      <c r="H16" s="44">
        <v>0.25</v>
      </c>
      <c r="I16" s="97" t="s">
        <v>0</v>
      </c>
      <c r="J16" s="98">
        <v>43466</v>
      </c>
      <c r="K16" s="99">
        <v>43830</v>
      </c>
      <c r="L16" s="81"/>
      <c r="M16" s="100" t="s">
        <v>114</v>
      </c>
      <c r="N16" s="53">
        <v>1</v>
      </c>
      <c r="O16" s="101">
        <v>1</v>
      </c>
      <c r="Q16" s="52" t="s">
        <v>103</v>
      </c>
    </row>
    <row r="17" spans="1:17" ht="409.6" customHeight="1" x14ac:dyDescent="0.2">
      <c r="A17" s="153"/>
      <c r="B17" s="153"/>
      <c r="C17" s="67" t="s">
        <v>75</v>
      </c>
      <c r="D17" s="82" t="s">
        <v>89</v>
      </c>
      <c r="E17" s="72">
        <v>43830</v>
      </c>
      <c r="F17" s="73">
        <v>1</v>
      </c>
      <c r="G17" s="102" t="s">
        <v>137</v>
      </c>
      <c r="H17" s="45">
        <v>1</v>
      </c>
      <c r="I17" s="74" t="s">
        <v>0</v>
      </c>
      <c r="J17" s="103">
        <v>43466</v>
      </c>
      <c r="K17" s="104">
        <v>43830</v>
      </c>
      <c r="L17" s="84" t="s">
        <v>38</v>
      </c>
      <c r="M17" s="105" t="s">
        <v>129</v>
      </c>
      <c r="N17" s="54">
        <v>1</v>
      </c>
      <c r="O17" s="106">
        <v>1</v>
      </c>
      <c r="Q17" s="52" t="s">
        <v>104</v>
      </c>
    </row>
    <row r="18" spans="1:17" ht="101.25" x14ac:dyDescent="0.2">
      <c r="A18" s="153"/>
      <c r="B18" s="153"/>
      <c r="C18" s="67" t="s">
        <v>76</v>
      </c>
      <c r="D18" s="82" t="s">
        <v>90</v>
      </c>
      <c r="E18" s="72">
        <v>43830</v>
      </c>
      <c r="F18" s="73">
        <v>1</v>
      </c>
      <c r="G18" s="102" t="s">
        <v>2</v>
      </c>
      <c r="H18" s="63">
        <v>0</v>
      </c>
      <c r="I18" s="70" t="s">
        <v>0</v>
      </c>
      <c r="J18" s="107">
        <v>43466</v>
      </c>
      <c r="K18" s="108">
        <v>43830</v>
      </c>
      <c r="L18" s="84"/>
      <c r="M18" s="105" t="s">
        <v>125</v>
      </c>
      <c r="N18" s="54" t="s">
        <v>130</v>
      </c>
      <c r="O18" s="106" t="s">
        <v>115</v>
      </c>
      <c r="Q18" s="52" t="s">
        <v>105</v>
      </c>
    </row>
    <row r="19" spans="1:17" ht="124.5" thickBot="1" x14ac:dyDescent="0.25">
      <c r="A19" s="154"/>
      <c r="B19" s="154"/>
      <c r="C19" s="75" t="s">
        <v>77</v>
      </c>
      <c r="D19" s="75" t="s">
        <v>126</v>
      </c>
      <c r="E19" s="76">
        <v>43830</v>
      </c>
      <c r="F19" s="77">
        <v>1</v>
      </c>
      <c r="G19" s="85" t="s">
        <v>3</v>
      </c>
      <c r="H19" s="62">
        <v>0</v>
      </c>
      <c r="I19" s="78" t="s">
        <v>0</v>
      </c>
      <c r="J19" s="90" t="s">
        <v>4</v>
      </c>
      <c r="K19" s="91">
        <v>43830</v>
      </c>
      <c r="L19" s="86"/>
      <c r="M19" s="96" t="s">
        <v>125</v>
      </c>
      <c r="N19" s="55" t="s">
        <v>130</v>
      </c>
      <c r="O19" s="109" t="s">
        <v>115</v>
      </c>
      <c r="Q19" s="52" t="s">
        <v>106</v>
      </c>
    </row>
    <row r="20" spans="1:17" ht="236.25" x14ac:dyDescent="0.2">
      <c r="A20" s="152" t="s">
        <v>62</v>
      </c>
      <c r="B20" s="79" t="s">
        <v>127</v>
      </c>
      <c r="C20" s="79" t="s">
        <v>78</v>
      </c>
      <c r="D20" s="79" t="s">
        <v>91</v>
      </c>
      <c r="E20" s="68">
        <v>43830</v>
      </c>
      <c r="F20" s="69">
        <v>1</v>
      </c>
      <c r="G20" s="80" t="s">
        <v>5</v>
      </c>
      <c r="H20" s="44">
        <v>0.17</v>
      </c>
      <c r="I20" s="97" t="s">
        <v>0</v>
      </c>
      <c r="J20" s="98" t="s">
        <v>4</v>
      </c>
      <c r="K20" s="99">
        <v>43830</v>
      </c>
      <c r="L20" s="81"/>
      <c r="M20" s="100" t="s">
        <v>136</v>
      </c>
      <c r="N20" s="53">
        <v>1</v>
      </c>
      <c r="O20" s="101">
        <v>1</v>
      </c>
      <c r="Q20" s="52" t="s">
        <v>107</v>
      </c>
    </row>
    <row r="21" spans="1:17" ht="77.25" customHeight="1" thickBot="1" x14ac:dyDescent="0.25">
      <c r="A21" s="154"/>
      <c r="B21" s="75" t="s">
        <v>71</v>
      </c>
      <c r="C21" s="75" t="s">
        <v>79</v>
      </c>
      <c r="D21" s="75" t="s">
        <v>69</v>
      </c>
      <c r="E21" s="76">
        <v>43830</v>
      </c>
      <c r="F21" s="110">
        <v>1</v>
      </c>
      <c r="G21" s="78" t="s">
        <v>6</v>
      </c>
      <c r="H21" s="89">
        <v>0</v>
      </c>
      <c r="I21" s="78" t="s">
        <v>0</v>
      </c>
      <c r="J21" s="90">
        <v>43466</v>
      </c>
      <c r="K21" s="91">
        <v>43830</v>
      </c>
      <c r="L21" s="86"/>
      <c r="M21" s="96" t="s">
        <v>112</v>
      </c>
      <c r="N21" s="55" t="s">
        <v>130</v>
      </c>
      <c r="O21" s="109" t="s">
        <v>115</v>
      </c>
      <c r="Q21" s="52" t="s">
        <v>108</v>
      </c>
    </row>
    <row r="22" spans="1:17" ht="169.5" thickBot="1" x14ac:dyDescent="0.25">
      <c r="A22" s="46" t="s">
        <v>63</v>
      </c>
      <c r="B22" s="46" t="s">
        <v>70</v>
      </c>
      <c r="C22" s="46" t="s">
        <v>80</v>
      </c>
      <c r="D22" s="46" t="s">
        <v>128</v>
      </c>
      <c r="E22" s="111">
        <v>43830</v>
      </c>
      <c r="F22" s="112">
        <v>1</v>
      </c>
      <c r="G22" s="113" t="s">
        <v>7</v>
      </c>
      <c r="H22" s="114">
        <v>0.17</v>
      </c>
      <c r="I22" s="115" t="s">
        <v>0</v>
      </c>
      <c r="J22" s="116" t="s">
        <v>4</v>
      </c>
      <c r="K22" s="117">
        <v>43830</v>
      </c>
      <c r="L22" s="64" t="s">
        <v>47</v>
      </c>
      <c r="M22" s="118" t="s">
        <v>142</v>
      </c>
      <c r="N22" s="127">
        <v>1</v>
      </c>
      <c r="O22" s="128">
        <v>1</v>
      </c>
      <c r="Q22" s="52" t="s">
        <v>109</v>
      </c>
    </row>
    <row r="23" spans="1:17" ht="13.5" thickBot="1" x14ac:dyDescent="0.25">
      <c r="C23" s="71"/>
      <c r="M23" s="121" t="s">
        <v>51</v>
      </c>
      <c r="N23" s="122">
        <f>AVERAGE(N5:N22)</f>
        <v>0.97875000000000001</v>
      </c>
      <c r="O23" s="122">
        <f>AVERAGE(O5:O22)</f>
        <v>1</v>
      </c>
    </row>
    <row r="24" spans="1:17" x14ac:dyDescent="0.2">
      <c r="C24" s="71"/>
      <c r="M24" s="123"/>
      <c r="N24" s="124"/>
    </row>
    <row r="25" spans="1:17" x14ac:dyDescent="0.2">
      <c r="C25" s="71"/>
      <c r="M25" s="123"/>
      <c r="N25" s="124"/>
    </row>
    <row r="26" spans="1:17" x14ac:dyDescent="0.2">
      <c r="C26" s="71"/>
      <c r="M26" s="123"/>
      <c r="N26" s="124"/>
    </row>
    <row r="27" spans="1:17" hidden="1" x14ac:dyDescent="0.2"/>
    <row r="28" spans="1:17" hidden="1" x14ac:dyDescent="0.2"/>
    <row r="29" spans="1:17" hidden="1" x14ac:dyDescent="0.2"/>
    <row r="30" spans="1:17" hidden="1" x14ac:dyDescent="0.2"/>
    <row r="31" spans="1:17" hidden="1" x14ac:dyDescent="0.2"/>
    <row r="32" spans="1:17" hidden="1" x14ac:dyDescent="0.2"/>
    <row r="33" spans="4:18" hidden="1" x14ac:dyDescent="0.2"/>
    <row r="34" spans="4:18" hidden="1" x14ac:dyDescent="0.2"/>
    <row r="35" spans="4:18" hidden="1" x14ac:dyDescent="0.2"/>
    <row r="36" spans="4:18" hidden="1" x14ac:dyDescent="0.2"/>
    <row r="37" spans="4:18" hidden="1" x14ac:dyDescent="0.2"/>
    <row r="38" spans="4:18" hidden="1" x14ac:dyDescent="0.2"/>
    <row r="39" spans="4:18" hidden="1" x14ac:dyDescent="0.2"/>
    <row r="40" spans="4:18" s="119" customFormat="1" hidden="1" x14ac:dyDescent="0.2">
      <c r="D40" s="71"/>
      <c r="E40" s="71"/>
      <c r="F40" s="71"/>
      <c r="G40" s="71"/>
      <c r="H40" s="71"/>
      <c r="I40" s="71"/>
      <c r="J40" s="71"/>
      <c r="K40" s="71"/>
      <c r="L40" s="120"/>
      <c r="M40" s="125"/>
      <c r="N40" s="71"/>
      <c r="O40" s="29"/>
      <c r="P40" s="71"/>
      <c r="Q40" s="71"/>
      <c r="R40" s="71"/>
    </row>
    <row r="41" spans="4:18" s="119" customFormat="1" hidden="1" x14ac:dyDescent="0.2">
      <c r="D41" s="71"/>
      <c r="E41" s="71"/>
      <c r="F41" s="71"/>
      <c r="G41" s="71"/>
      <c r="H41" s="71"/>
      <c r="I41" s="71"/>
      <c r="J41" s="71"/>
      <c r="K41" s="71"/>
      <c r="L41" s="120"/>
      <c r="M41" s="125"/>
      <c r="N41" s="71"/>
      <c r="O41" s="29"/>
      <c r="P41" s="71"/>
      <c r="Q41" s="71"/>
      <c r="R41" s="71"/>
    </row>
    <row r="42" spans="4:18" s="119" customFormat="1" hidden="1" x14ac:dyDescent="0.2">
      <c r="D42" s="71"/>
      <c r="E42" s="71"/>
      <c r="F42" s="71"/>
      <c r="G42" s="71"/>
      <c r="H42" s="71"/>
      <c r="I42" s="71"/>
      <c r="J42" s="71"/>
      <c r="K42" s="71"/>
      <c r="L42" s="120"/>
      <c r="M42" s="125"/>
      <c r="N42" s="71"/>
      <c r="O42" s="29"/>
      <c r="P42" s="71"/>
      <c r="Q42" s="71"/>
      <c r="R42" s="71"/>
    </row>
    <row r="43" spans="4:18" s="119" customFormat="1" hidden="1" x14ac:dyDescent="0.2">
      <c r="D43" s="71"/>
      <c r="E43" s="71"/>
      <c r="F43" s="71"/>
      <c r="G43" s="71"/>
      <c r="H43" s="71"/>
      <c r="I43" s="71"/>
      <c r="J43" s="71"/>
      <c r="K43" s="71"/>
      <c r="L43" s="120"/>
      <c r="M43" s="125"/>
      <c r="N43" s="71"/>
      <c r="O43" s="29"/>
      <c r="P43" s="71"/>
      <c r="Q43" s="71"/>
      <c r="R43" s="71"/>
    </row>
    <row r="44" spans="4:18" hidden="1" x14ac:dyDescent="0.2"/>
    <row r="45" spans="4:18" hidden="1" x14ac:dyDescent="0.2"/>
    <row r="46" spans="4:18" hidden="1" x14ac:dyDescent="0.2"/>
    <row r="47" spans="4:18" hidden="1" x14ac:dyDescent="0.2"/>
    <row r="48" spans="4:1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sheetData>
  <autoFilter ref="A4:R23"/>
  <mergeCells count="42">
    <mergeCell ref="O14:O15"/>
    <mergeCell ref="O11:O12"/>
    <mergeCell ref="M8:M10"/>
    <mergeCell ref="I8:I10"/>
    <mergeCell ref="J8:J10"/>
    <mergeCell ref="K8:K10"/>
    <mergeCell ref="I11:I12"/>
    <mergeCell ref="J11:J12"/>
    <mergeCell ref="K11:K12"/>
    <mergeCell ref="N8:N10"/>
    <mergeCell ref="N11:N12"/>
    <mergeCell ref="I14:I15"/>
    <mergeCell ref="J14:J15"/>
    <mergeCell ref="K14:K15"/>
    <mergeCell ref="A16:A19"/>
    <mergeCell ref="B16:B19"/>
    <mergeCell ref="A20:A21"/>
    <mergeCell ref="A14:A15"/>
    <mergeCell ref="A11:A13"/>
    <mergeCell ref="H14:H15"/>
    <mergeCell ref="B8:B10"/>
    <mergeCell ref="C8:C10"/>
    <mergeCell ref="B11:B12"/>
    <mergeCell ref="C11:C12"/>
    <mergeCell ref="B14:B15"/>
    <mergeCell ref="C14:C15"/>
    <mergeCell ref="O5:O7"/>
    <mergeCell ref="N5:N7"/>
    <mergeCell ref="A1:O1"/>
    <mergeCell ref="H8:H10"/>
    <mergeCell ref="H11:H12"/>
    <mergeCell ref="A8:A10"/>
    <mergeCell ref="O8:O10"/>
    <mergeCell ref="L3:N3"/>
    <mergeCell ref="A5:A7"/>
    <mergeCell ref="B5:B7"/>
    <mergeCell ref="C5:C7"/>
    <mergeCell ref="I5:I7"/>
    <mergeCell ref="J5:J7"/>
    <mergeCell ref="K5:K7"/>
    <mergeCell ref="L5:L7"/>
    <mergeCell ref="H5:H7"/>
  </mergeCells>
  <printOptions horizontalCentered="1" verticalCentered="1"/>
  <pageMargins left="0.19685039370078741" right="0.19685039370078741" top="0.11811023622047245" bottom="0.11811023622047245" header="0.31496062992125984" footer="0.11811023622047245"/>
  <pageSetup paperSize="14" scale="57" fitToHeight="0" orientation="landscape" r:id="rId1"/>
  <rowBreaks count="2" manualBreakCount="2">
    <brk id="10" max="16383" man="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1</vt:lpstr>
      <vt:lpstr>Anexo 2</vt:lpstr>
      <vt:lpstr>'Anexo 1'!Área_de_impresión</vt:lpstr>
      <vt:lpstr>'Anexo 2'!Área_de_impresión</vt:lpstr>
      <vt:lpstr>'Anexo 1'!Títulos_a_imprimir</vt:lpstr>
      <vt:lpstr>'Anexo 2'!Títulos_a_imprimir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Luz Marina Diaz Ramirez</cp:lastModifiedBy>
  <cp:lastPrinted>2019-05-24T16:41:28Z</cp:lastPrinted>
  <dcterms:created xsi:type="dcterms:W3CDTF">2019-04-02T22:06:12Z</dcterms:created>
  <dcterms:modified xsi:type="dcterms:W3CDTF">2019-05-27T12:58:09Z</dcterms:modified>
</cp:coreProperties>
</file>