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I:\2020\PUBLICACIONES-WEB\PLANEACIÓN\PAAC 2020\"/>
    </mc:Choice>
  </mc:AlternateContent>
  <xr:revisionPtr revIDLastSave="0" documentId="13_ncr:1_{37AA21DA-6F15-4A2E-A541-069A2ADA8C02}" xr6:coauthVersionLast="41" xr6:coauthVersionMax="41" xr10:uidLastSave="{00000000-0000-0000-0000-000000000000}"/>
  <bookViews>
    <workbookView xWindow="-120" yWindow="-120" windowWidth="29040" windowHeight="15840" xr2:uid="{00000000-000D-0000-FFFF-FFFF00000000}"/>
  </bookViews>
  <sheets>
    <sheet name="Estrategias PAAC" sheetId="12" r:id="rId1"/>
    <sheet name="Estrategia Antitramites" sheetId="15" r:id="rId2"/>
    <sheet name="Matriz de Riesgo" sheetId="1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2" hidden="1">'Matriz de Riesgo'!$A$7:$HY$71</definedName>
    <definedName name="A" localSheetId="1">[1]Hoja1!#REF!</definedName>
    <definedName name="A">[1]Hoja1!#REF!</definedName>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AAA">[1]Hoja1!#REF!</definedName>
    <definedName name="AB">[1]Hoja1!#REF!</definedName>
    <definedName name="Acc_1" localSheetId="1">#REF!</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 localSheetId="2">[7]TABLA!$Q$2:$Q$3</definedName>
    <definedName name="Admin">[2]TABLA!$Q$2:$Q$3</definedName>
    <definedName name="AGENTE" localSheetId="2">#REF!</definedName>
    <definedName name="AGENTE">#REF!</definedName>
    <definedName name="Agricultura" localSheetId="1">[2]TABLA!#REF!</definedName>
    <definedName name="Agricultura" localSheetId="0">[2]TABLA!#REF!</definedName>
    <definedName name="Agricultura" localSheetId="2">[7]TABLA!#REF!</definedName>
    <definedName name="Agricultura">[2]TABLA!#REF!</definedName>
    <definedName name="Agricultura_y_Desarrollo_Rural" localSheetId="1">[2]TABLA!#REF!</definedName>
    <definedName name="Agricultura_y_Desarrollo_Rural" localSheetId="0">[2]TABLA!#REF!</definedName>
    <definedName name="Agricultura_y_Desarrollo_Rural" localSheetId="2">[7]TABLA!#REF!</definedName>
    <definedName name="Agricultura_y_Desarrollo_Rural">[2]TABLA!#REF!</definedName>
    <definedName name="Ambiental" localSheetId="2">'[7]Tablas instituciones'!$D$2:$D$9</definedName>
    <definedName name="Ambiental">'[2]Tablas instituciones'!$D$2:$D$9</definedName>
    <definedName name="ambiente" localSheetId="1">[2]TABLA!#REF!</definedName>
    <definedName name="ambiente" localSheetId="0">[2]TABLA!#REF!</definedName>
    <definedName name="ambiente" localSheetId="2">[7]TABLA!#REF!</definedName>
    <definedName name="ambiente">[2]TABLA!#REF!</definedName>
    <definedName name="Ambiente_y_Desarrollo_Sostenible" localSheetId="1">[2]TABLA!#REF!</definedName>
    <definedName name="Ambiente_y_Desarrollo_Sostenible" localSheetId="0">[2]TABLA!#REF!</definedName>
    <definedName name="Ambiente_y_Desarrollo_Sostenible" localSheetId="2">[7]TABLA!#REF!</definedName>
    <definedName name="Ambiente_y_Desarrollo_Sostenible">[2]TABLA!#REF!</definedName>
    <definedName name="APROBADO" localSheetId="2">#REF!</definedName>
    <definedName name="APROBADO">#REF!</definedName>
    <definedName name="_xlnm.Print_Area" localSheetId="0">'Estrategias PAAC'!$A$1:$I$55</definedName>
    <definedName name="_xlnm.Print_Area" localSheetId="2">'Matriz de Riesgo'!$A$1:$BV$70</definedName>
    <definedName name="AREA_IMPACTO" localSheetId="2">#REF!</definedName>
    <definedName name="AREA_IMPACTO">#REF!</definedName>
    <definedName name="AREAS_IMPACTO" localSheetId="2">#REF!</definedName>
    <definedName name="AREAS_IMPACTO">#REF!</definedName>
    <definedName name="CALIDAD_CONTROL">[9]CALCONT!$D$12:$E$112</definedName>
    <definedName name="CALIDADCONTROL">'[10]BASE OCULTAR'!$C$10:$D$110</definedName>
    <definedName name="CALIF">'[11]BASE OCULTAR'!$C$6:$D$107</definedName>
    <definedName name="CALIFIACIONCONTROL" localSheetId="2">#REF!</definedName>
    <definedName name="CALIFIACIONCONTROL">#REF!</definedName>
    <definedName name="CALIFICACION" localSheetId="2">#REF!</definedName>
    <definedName name="CALIFICACION">#REF!</definedName>
    <definedName name="CALIFICACIONTEST">'[12]BASE OCULTAR'!$H$11:$I$91</definedName>
    <definedName name="CALVE" localSheetId="2">#REF!</definedName>
    <definedName name="CALVE">#REF!</definedName>
    <definedName name="CANAL_DE_DISTRIBUCION">[13]DATOS!$C$16:$C$27</definedName>
    <definedName name="CATEGORIA" localSheetId="2">#REF!</definedName>
    <definedName name="CATEGORIA">#REF!</definedName>
    <definedName name="CAUSA" localSheetId="2">#REF!</definedName>
    <definedName name="CAUSA">#REF!</definedName>
    <definedName name="CAUSAS">[14]CAUSAS!$C$6:$O$11</definedName>
    <definedName name="CAUSAS2">'[15]NO BORRAR'!$B$91:$B$95</definedName>
    <definedName name="CAUSASDERIESGO" localSheetId="2">#REF!</definedName>
    <definedName name="CAUSASDERIESGO">#REF!</definedName>
    <definedName name="CAUSASDERIESGO1" localSheetId="2">#REF!</definedName>
    <definedName name="CAUSASDERIESGO1">#REF!</definedName>
    <definedName name="cc" localSheetId="1">[1]Hoja1!#REF!</definedName>
    <definedName name="cc" localSheetId="2">[16]Hoja1!#REF!</definedName>
    <definedName name="cc">[1]Hoja1!#REF!</definedName>
    <definedName name="Ciencia__Tecnología_e_innovación" localSheetId="1">[2]TABLA!#REF!</definedName>
    <definedName name="Ciencia__Tecnología_e_innovación" localSheetId="0">[2]TABLA!#REF!</definedName>
    <definedName name="Ciencia__Tecnología_e_innovación" localSheetId="2">[7]TABLA!#REF!</definedName>
    <definedName name="Ciencia__Tecnología_e_innovación">[2]TABLA!#REF!</definedName>
    <definedName name="CIRCUNSTANCIAS_ECONOMICAS_Y_DE_MERCADO" localSheetId="2">#REF!</definedName>
    <definedName name="CIRCUNSTANCIAS_ECONOMICAS_Y_DE_MERCADO">#REF!</definedName>
    <definedName name="CIRCUNSTANCIAS_ECONOMICAS_Y_DEL_ESTADO" localSheetId="2">#REF!</definedName>
    <definedName name="CIRCUNSTANCIAS_ECONOMICAS_Y_DEL_ESTADO">#REF!</definedName>
    <definedName name="CIRCUNSTANCIAS_POLITICAS_Y_LEGISLATIVAS" localSheetId="2">#REF!</definedName>
    <definedName name="CIRCUNSTANCIAS_POLITICAS_Y_LEGISLATIVAS">#REF!</definedName>
    <definedName name="CIRCUNSTANCIAS_POLITICAS_Y_LEGISSLATIVAS" localSheetId="2">#REF!</definedName>
    <definedName name="CIRCUNSTANCIAS_POLITICAS_Y_LEGISSLATIVAS">#REF!</definedName>
    <definedName name="CLASE" localSheetId="2">#REF!</definedName>
    <definedName name="CLASE">#REF!</definedName>
    <definedName name="Clasecontrol" localSheetId="0">[3]Hoja1!#REF!</definedName>
    <definedName name="Clasecontrol" localSheetId="2">[17]Hoja1!#REF!</definedName>
    <definedName name="Clasecontrol">[3]Hoja1!#REF!</definedName>
    <definedName name="clases1">[4]TABLA!$G$2:$G$5</definedName>
    <definedName name="CLASIFICACIÓNCONTROLES" localSheetId="2">'[6]NO BORRAR'!$B$4:$C$104</definedName>
    <definedName name="CLASIFICACIÓNCONTROLES">'[18]NO BORRAR'!$B$4:$C$104</definedName>
    <definedName name="CLASIFICACIÓNCONTROLESICETEX" localSheetId="2">#REF!</definedName>
    <definedName name="CLASIFICACIÓNCONTROLESICETEX">#REF!</definedName>
    <definedName name="CLAVE" localSheetId="2">#REF!</definedName>
    <definedName name="CLAVE">#REF!</definedName>
    <definedName name="CLAVECAUSA">[14]CAUSAS!$C$12:$O$12</definedName>
    <definedName name="CLAVECONTROL">'[14]NO BORRAR'!$B$41:$B$57</definedName>
    <definedName name="CLAVEOBJ" localSheetId="2">#REF!</definedName>
    <definedName name="CLAVEOBJ">#REF!</definedName>
    <definedName name="CLAVEPOLITICA">'[14]NO BORRAR'!$B$3:$B$17</definedName>
    <definedName name="CLAVEPROCEDIMIENTO">'[14]NO BORRAR'!$B$22:$B$38</definedName>
    <definedName name="CLAVERIESGO" localSheetId="2">#REF!</definedName>
    <definedName name="CLAVERIESGO">#REF!</definedName>
    <definedName name="CLIENTE" localSheetId="2">#REF!</definedName>
    <definedName name="CLIENTE">#REF!</definedName>
    <definedName name="CLIENTES" localSheetId="2">#REF!</definedName>
    <definedName name="CLIENTES">#REF!</definedName>
    <definedName name="CODIGO" localSheetId="2">#REF!</definedName>
    <definedName name="CODIGO">#REF!</definedName>
    <definedName name="CODIGO_RIESGO" localSheetId="2">#REF!</definedName>
    <definedName name="CODIGO_RIESGO">#REF!</definedName>
    <definedName name="CODIGO1" localSheetId="2">#REF!</definedName>
    <definedName name="CODIGO1">#REF!</definedName>
    <definedName name="Comercio__Industria_y_Turismo" localSheetId="1">[2]TABLA!#REF!</definedName>
    <definedName name="Comercio__Industria_y_Turismo" localSheetId="0">[2]TABLA!#REF!</definedName>
    <definedName name="Comercio__Industria_y_Turismo" localSheetId="2">[7]TABLA!#REF!</definedName>
    <definedName name="Comercio__Industria_y_Turismo">[2]TABLA!#REF!</definedName>
    <definedName name="COMPORTAMIENTO_HUMANO" localSheetId="2">#REF!</definedName>
    <definedName name="COMPORTAMIENTO_HUMANO">#REF!</definedName>
    <definedName name="COMPORTAMIENTO_ORGANIZACIONAL" localSheetId="2">#REF!</definedName>
    <definedName name="COMPORTAMIENTO_ORGANIZACIONAL">#REF!</definedName>
    <definedName name="CONFLICTOS_SOCIALES" localSheetId="2">#REF!</definedName>
    <definedName name="CONFLICTOS_SOCIALES">#REF!</definedName>
    <definedName name="CONTEXTO" localSheetId="2">'[6]NO BORRAR'!$A$271:$A$273</definedName>
    <definedName name="CONTEXTO">'[18]NO BORRAR'!$A$271:$A$273</definedName>
    <definedName name="CONTEXTO_ECONOMICO_DE_MERCADO" localSheetId="2">#REF!</definedName>
    <definedName name="CONTEXTO_ECONOMICO_DE_MERCADO">#REF!</definedName>
    <definedName name="CONTEXTO_POLITICO" localSheetId="2">#REF!</definedName>
    <definedName name="CONTEXTO_POLITICO">#REF!</definedName>
    <definedName name="CONTROL">'[14]NO BORRAR'!$C$41:$C$53</definedName>
    <definedName name="CONTROLCALIFICADO" localSheetId="2">#REF!</definedName>
    <definedName name="CONTROLCALIFICADO">#REF!</definedName>
    <definedName name="CONTROLFINAL" localSheetId="2">#REF!</definedName>
    <definedName name="CONTROLFINAL">#REF!</definedName>
    <definedName name="CONTROLFINAL2" localSheetId="2">#REF!</definedName>
    <definedName name="CONTROLFINAL2">#REF!</definedName>
    <definedName name="COSTO_DE_ACTIVIDADES" localSheetId="2">#REF!</definedName>
    <definedName name="COSTO_DE_ACTIVIDADES">#REF!</definedName>
    <definedName name="CRONOGRAMA_DE_ACTIVIDADES" localSheetId="2">#REF!</definedName>
    <definedName name="CRONOGRAMA_DE_ACTIVIDADES">#REF!</definedName>
    <definedName name="DAÑOS_A_ACTIVOS">#REF!</definedName>
    <definedName name="Departamentos" localSheetId="0">#REF!</definedName>
    <definedName name="departamentos" localSheetId="2">[7]TABLA!$D$2:$D$36</definedName>
    <definedName name="departamentos">[2]TABLA!$D$2:$D$36</definedName>
    <definedName name="DESEMPEÑO" localSheetId="2">#REF!</definedName>
    <definedName name="DESEMPEÑO">#REF!</definedName>
    <definedName name="DIRECCION_ACTIVIDADES_MARITIMAS" localSheetId="2">#REF!</definedName>
    <definedName name="DIRECCION_ACTIVIDADES_MARITIMAS">#REF!</definedName>
    <definedName name="DISCRECION" localSheetId="2">#REF!</definedName>
    <definedName name="DISCRECION">#REF!</definedName>
    <definedName name="DOCUMENT" localSheetId="2">#REF!</definedName>
    <definedName name="DOCUMENT">#REF!</definedName>
    <definedName name="ECONOMICO" localSheetId="2">'Matriz de Riesgo'!#REF!</definedName>
    <definedName name="ECONOMICO">#REF!</definedName>
    <definedName name="EFECTIVO" localSheetId="2">#REF!</definedName>
    <definedName name="EFECTIVO">#REF!</definedName>
    <definedName name="EFECTORIESGO1" localSheetId="2">#REF!</definedName>
    <definedName name="EFECTORIESGO1">#REF!</definedName>
    <definedName name="EJECUCION_Y__ADMINISTRACION_DEL_PROCESO">#REF!</definedName>
    <definedName name="EJECUCION_Y_ADMINISTRACION_DEL_PROCESO" localSheetId="2">#REF!</definedName>
    <definedName name="EJECUCION_Y_ADMINISTRACION_DEL_PROCESO">#REF!</definedName>
    <definedName name="ENTORNO" localSheetId="2">#REF!</definedName>
    <definedName name="ENTORNO">#REF!</definedName>
    <definedName name="er">[19]CALCONT!$L$12:$M$17</definedName>
    <definedName name="ESTABILIDAD_POLITICA" localSheetId="2">#REF!</definedName>
    <definedName name="ESTABILIDAD_POLITICA">#REF!</definedName>
    <definedName name="EVENTOS" localSheetId="2">#REF!</definedName>
    <definedName name="EVENTOS">#REF!</definedName>
    <definedName name="EVENTOS_NATUALES" localSheetId="2">#REF!</definedName>
    <definedName name="EVENTOS_NATUALES">#REF!</definedName>
    <definedName name="EVENTOS_NATURALES" localSheetId="2">#REF!</definedName>
    <definedName name="EVENTOS_NATURALES">#REF!</definedName>
    <definedName name="EVENTOS_NATURALES_" localSheetId="2">#REF!</definedName>
    <definedName name="EVENTOS_NATURALES_">#REF!</definedName>
    <definedName name="EVIDENC" localSheetId="2">#REF!</definedName>
    <definedName name="EVIDENC">#REF!</definedName>
    <definedName name="FACTOR">[13]DATOS!$A$16:$E$16</definedName>
    <definedName name="FACTOR_DEL_RIESGO">[20]FUENTES!$A$2:$A$10</definedName>
    <definedName name="FACTORES_ICETEX" localSheetId="2">#REF!</definedName>
    <definedName name="FACTORES_ICETEX">#REF!</definedName>
    <definedName name="Factoresexternos" localSheetId="2">[17]Hoja1!$G$2:$G$16</definedName>
    <definedName name="Factoresexternos">[3]Hoja1!$G$2:$G$16</definedName>
    <definedName name="FactoresInternos" localSheetId="2">[17]Hoja1!$H$2:$H$11</definedName>
    <definedName name="FactoresInternos">[3]Hoja1!$H$2:$H$11</definedName>
    <definedName name="FACTORIESGO">[21]DATOS!$E$3:$F$28</definedName>
    <definedName name="FACTORR" localSheetId="2">'Matriz de Riesgo'!#REF!</definedName>
    <definedName name="FACTORR">#REF!</definedName>
    <definedName name="FALLAS_TECNOLOGICAS" localSheetId="2">#REF!</definedName>
    <definedName name="FALLAS_TECNOLOGICAS">#REF!</definedName>
    <definedName name="FOCALIZACIONDELCONTROL" localSheetId="2">'[6]NO BORRAR'!#REF!</definedName>
    <definedName name="FOCALIZACIONDELCONTROL">'[22]NO BORRAR'!#REF!</definedName>
    <definedName name="FRAUD_EXTERNO" localSheetId="2">#REF!</definedName>
    <definedName name="FRAUD_EXTERNO">#REF!</definedName>
    <definedName name="FRAUDE_EXTERNO" localSheetId="2">#REF!</definedName>
    <definedName name="FRAUDE_EXTERNO">#REF!</definedName>
    <definedName name="FRAUDE_INTERNO" localSheetId="2">#REF!</definedName>
    <definedName name="FRAUDE_INTERNO">#REF!</definedName>
    <definedName name="FRECUENCIA" localSheetId="2">#REF!</definedName>
    <definedName name="FRECUENCIA">#REF!</definedName>
    <definedName name="FUENTE" localSheetId="2">#REF!</definedName>
    <definedName name="FUENTE">#REF!</definedName>
    <definedName name="Fuentes" localSheetId="1">#REF!</definedName>
    <definedName name="Fuentes" localSheetId="0">#REF!</definedName>
    <definedName name="FUENTES" localSheetId="2">#REF!</definedName>
    <definedName name="Fuentes">#REF!</definedName>
    <definedName name="FUENTES_DE_RIESGO" localSheetId="2">#REF!</definedName>
    <definedName name="FUENTES_DE_RIESGO">#REF!</definedName>
    <definedName name="FUENTES_RIESGO" localSheetId="2">#REF!</definedName>
    <definedName name="FUENTES_RIESGO">#REF!</definedName>
    <definedName name="GENTE" localSheetId="2">#REF!</definedName>
    <definedName name="GENTE">#REF!</definedName>
    <definedName name="GESTION_CONTROL" localSheetId="2">#REF!</definedName>
    <definedName name="GESTION_CONTROL">#REF!</definedName>
    <definedName name="GESTION_TECNICA" localSheetId="2">#REF!</definedName>
    <definedName name="GESTION_TECNICA">#REF!</definedName>
    <definedName name="GRAVEDAD" localSheetId="2">#REF!</definedName>
    <definedName name="GRAVEDAD">#REF!</definedName>
    <definedName name="IMPACTO" localSheetId="2">#REF!</definedName>
    <definedName name="IMPACTO">#REF!</definedName>
    <definedName name="IMPACTO3">'[15]NO BORRAR'!$B$100:$B$104</definedName>
    <definedName name="IMPACTORIESGO" localSheetId="2">#REF!</definedName>
    <definedName name="IMPACTORIESGO">#REF!</definedName>
    <definedName name="IMPACTOS">[21]DATOS!$P$32:$P$58</definedName>
    <definedName name="IMPLEMENT" localSheetId="2">#REF!</definedName>
    <definedName name="IMPLEMENT">#REF!</definedName>
    <definedName name="INCIDENUMERO">[9]CALCONT!$L$12:$M$17</definedName>
    <definedName name="Indicadores" localSheetId="0">#REF!</definedName>
    <definedName name="Indicadores" localSheetId="2">#REF!</definedName>
    <definedName name="Indicadores">#REF!</definedName>
    <definedName name="INGRESOS_Y_DERECHOS" localSheetId="2">#REF!</definedName>
    <definedName name="INGRESOS_Y_DERECHOS">#REF!</definedName>
    <definedName name="INSTALACIONES" localSheetId="2">#REF!</definedName>
    <definedName name="INSTALACIONES">#REF!</definedName>
    <definedName name="INSTALACIONES_" localSheetId="2">#REF!</definedName>
    <definedName name="INSTALACIONES_">#REF!</definedName>
    <definedName name="INTANGIBLES" localSheetId="2">#REF!</definedName>
    <definedName name="INTANGIBLES">#REF!</definedName>
    <definedName name="LEG" localSheetId="2">'Matriz de Riesgo'!#REF!</definedName>
    <definedName name="LEG">#REF!</definedName>
    <definedName name="LEGAL" localSheetId="2">#REF!</definedName>
    <definedName name="LEGAL">#REF!</definedName>
    <definedName name="LET" localSheetId="2">#REF!</definedName>
    <definedName name="LET">#REF!</definedName>
    <definedName name="MACRO" localSheetId="2">'Matriz de Riesgo'!#REF!</definedName>
    <definedName name="MACRO">#REF!</definedName>
    <definedName name="MACROPROCESO" localSheetId="2">#REF!</definedName>
    <definedName name="MACROPROCESO">#REF!</definedName>
    <definedName name="MATRIZRIESGO" localSheetId="2">'Matriz de Riesgo'!#REF!</definedName>
    <definedName name="MATRIZRIESGO">#REF!</definedName>
    <definedName name="MERCADO" localSheetId="2">#REF!</definedName>
    <definedName name="MERCADO">#REF!</definedName>
    <definedName name="NATUR" localSheetId="2">#REF!</definedName>
    <definedName name="NATUR">#REF!</definedName>
    <definedName name="NATURALEZA">[21]DATOS!$E$37:$E$39</definedName>
    <definedName name="Nivel" localSheetId="1">[3]Hoja1!#REF!</definedName>
    <definedName name="Nivel" localSheetId="0">[3]Hoja1!#REF!</definedName>
    <definedName name="NIVEL" localSheetId="2">#REF!</definedName>
    <definedName name="Nivel">[3]Hoja1!#REF!</definedName>
    <definedName name="NivelImp" localSheetId="1">[3]Hoja1!#REF!</definedName>
    <definedName name="NivelImp" localSheetId="0">[3]Hoja1!#REF!</definedName>
    <definedName name="NivelImp" localSheetId="2">[17]Hoja1!#REF!</definedName>
    <definedName name="NivelImp">[3]Hoja1!#REF!</definedName>
    <definedName name="NivelProb" localSheetId="0">[3]Hoja1!#REF!</definedName>
    <definedName name="NivelProb" localSheetId="2">[17]Hoja1!#REF!</definedName>
    <definedName name="NivelProb">[3]Hoja1!#REF!</definedName>
    <definedName name="NOEFECTIVO" localSheetId="2">#REF!</definedName>
    <definedName name="NOEFECTIVO">#REF!</definedName>
    <definedName name="NOMBRE" localSheetId="2">#REF!</definedName>
    <definedName name="NOMBRE">#REF!</definedName>
    <definedName name="NOMBRE_RIESGO" localSheetId="2">#REF!</definedName>
    <definedName name="NOMBRE_RIESGO">#REF!</definedName>
    <definedName name="NOMBREPROCESO">'[15]NO BORRAR'!$F$91:$F$112</definedName>
    <definedName name="NUM" localSheetId="2">#REF!</definedName>
    <definedName name="NUM">#REF!</definedName>
    <definedName name="NUNCA" localSheetId="2">#REF!</definedName>
    <definedName name="NUNCA">#REF!</definedName>
    <definedName name="Objetivos" localSheetId="0">OFFSET(#REF!,0,0,COUNTA(#REF!)-1,1)</definedName>
    <definedName name="OBJETIVOS" localSheetId="2">#REF!</definedName>
    <definedName name="Objetivos">OFFSET(#REF!,0,0,COUNTA(#REF!)-1,1)</definedName>
    <definedName name="OPCIONESTRATAMIENTO">'[15]NO BORRAR'!$B$111:$B$114</definedName>
    <definedName name="OPER" localSheetId="2">'Matriz de Riesgo'!#REF!</definedName>
    <definedName name="OPER">#REF!</definedName>
    <definedName name="OPERACIÓN">[13]DATOS!$E$16:$E$27</definedName>
    <definedName name="orden" localSheetId="2">[7]TABLA!$A$3:$A$4</definedName>
    <definedName name="orden">[2]TABLA!$A$3:$A$4</definedName>
    <definedName name="ORIGEN" localSheetId="2">'Matriz de Riesgo'!#REF!</definedName>
    <definedName name="ORIGEN">#REF!</definedName>
    <definedName name="OTROS" localSheetId="2">[23]CALIFICRITERIOS!#REF!</definedName>
    <definedName name="OTROS">[23]CALIFICRITERIOS!#REF!</definedName>
    <definedName name="PERFIL" localSheetId="2">#REF!</definedName>
    <definedName name="PERFIL">#REF!</definedName>
    <definedName name="PERIOD" localSheetId="2">#REF!</definedName>
    <definedName name="PERIOD">#REF!</definedName>
    <definedName name="PERIODICIDAD">[21]DATOS!$D$37:$D$42</definedName>
    <definedName name="Periodicidad1">[21]DATOS!$D$37:$D$43</definedName>
    <definedName name="PERIODICIDADDELCONTROL" localSheetId="2">'[6]NO BORRAR'!$B$190:$B$199</definedName>
    <definedName name="PERIODICIDADDELCONTROL">'[18]NO BORRAR'!$B$190:$B$199</definedName>
    <definedName name="PERNEGATIVA" localSheetId="2">#REF!</definedName>
    <definedName name="PERNEGATIVA">#REF!</definedName>
    <definedName name="PERPOSITIVA" localSheetId="2">#REF!</definedName>
    <definedName name="PERPOSITIVA">#REF!</definedName>
    <definedName name="PERSONA" localSheetId="2">#REF!</definedName>
    <definedName name="PERSONA">#REF!</definedName>
    <definedName name="PERSONAS" localSheetId="2">#REF!</definedName>
    <definedName name="PERSONAS">#REF!</definedName>
    <definedName name="PESO" localSheetId="2">#REF!</definedName>
    <definedName name="PESO">#REF!</definedName>
    <definedName name="POLITICAS_GUBERNAMENTALES" localSheetId="2">#REF!</definedName>
    <definedName name="POLITICAS_GUBERNAMENTALES">#REF!</definedName>
    <definedName name="proba">[5]Hoja1!$A$2:$A$6</definedName>
    <definedName name="PROBAB" localSheetId="2">'Matriz de Riesgo'!#REF!</definedName>
    <definedName name="PROBAB">#REF!</definedName>
    <definedName name="Probabilidad" localSheetId="1">[3]Hoja1!#REF!</definedName>
    <definedName name="Probabilidad" localSheetId="0">#REF!</definedName>
    <definedName name="Probabilidad" localSheetId="2">[17]Hoja1!#REF!</definedName>
    <definedName name="Probabilidad">[3]Hoja1!#REF!</definedName>
    <definedName name="ProbabilidadCualitativa">'[24]Soporte Calificación'!$G$65486:$G$65489</definedName>
    <definedName name="ProbabilidadCuantitativa">'[24]Soporte Calificación'!$H$65486:$H$65490</definedName>
    <definedName name="PROBABILSEGMENTO">'[25]BASE PROB'!$V$4:$W$36</definedName>
    <definedName name="PROC" localSheetId="2">'Matriz de Riesgo'!#REF!</definedName>
    <definedName name="PROC">#REF!</definedName>
    <definedName name="PROCESO" localSheetId="2">#REF!</definedName>
    <definedName name="PROCESO">#REF!</definedName>
    <definedName name="PROCESOS">[13]DATOS!$A$4:$A$7</definedName>
    <definedName name="PRODUCTO">[13]DATOS!$D$16:$D$27</definedName>
    <definedName name="PROMIMPACTO" localSheetId="2">'Matriz de Riesgo'!#REF!</definedName>
    <definedName name="PROMIMPACTO">#REF!</definedName>
    <definedName name="PUNTAJE" localSheetId="2">#REF!</definedName>
    <definedName name="PUNTAJE">#REF!</definedName>
    <definedName name="PUNTAJEF" localSheetId="2">#REF!</definedName>
    <definedName name="PUNTAJEF">#REF!</definedName>
    <definedName name="PUNTAJEG" localSheetId="2">#REF!</definedName>
    <definedName name="PUNTAJEG">#REF!</definedName>
    <definedName name="q" localSheetId="2">#REF!</definedName>
    <definedName name="q">#REF!</definedName>
    <definedName name="RASOCIADO" localSheetId="2">'Matriz de Riesgo'!#REF!</definedName>
    <definedName name="RASOCIADO">#REF!</definedName>
    <definedName name="REAL" localSheetId="2">'Matriz de Riesgo'!#REF!</definedName>
    <definedName name="REAL">#REF!</definedName>
    <definedName name="RELACIONADO" localSheetId="2">#REF!</definedName>
    <definedName name="RELACIONADO">#REF!</definedName>
    <definedName name="RELACIONADOCON" localSheetId="2">#REF!</definedName>
    <definedName name="RELACIONADOCON">#REF!</definedName>
    <definedName name="RELACIONADOS_INSTALACIONES" localSheetId="2">#REF!</definedName>
    <definedName name="RELACIONADOS_INSTALACIONES">#REF!</definedName>
    <definedName name="RELACIONES_CON_EL_CLIENTE" localSheetId="2">#REF!</definedName>
    <definedName name="RELACIONES_CON_EL_CLIENTE">#REF!</definedName>
    <definedName name="RELACIONES_CON_EL_USUARIO" localSheetId="2">#REF!</definedName>
    <definedName name="RELACIONES_CON_EL_USUARIO">#REF!</definedName>
    <definedName name="RELACIONES_CON_EL_USUSARIO" localSheetId="2">#REF!</definedName>
    <definedName name="RELACIONES_CON_EL_USUSARIO">#REF!</definedName>
    <definedName name="RELACIONES_CON_USUARIO" localSheetId="2">#REF!</definedName>
    <definedName name="RELACIONES_CON_USUARIO">#REF!</definedName>
    <definedName name="RELACIONES_LABORALES" localSheetId="2">#REF!</definedName>
    <definedName name="RELACIONES_LABORALES">#REF!</definedName>
    <definedName name="REP" localSheetId="2">'Matriz de Riesgo'!#REF!</definedName>
    <definedName name="REP">#REF!</definedName>
    <definedName name="RESPUESTA">'[14]NO BORRAR'!$G$1:$G$5</definedName>
    <definedName name="RIESGO" localSheetId="2">'Matriz de Riesgo'!#REF!</definedName>
    <definedName name="RIESGO">#REF!</definedName>
    <definedName name="RIESGO_ASOCIADO" localSheetId="2">#REF!</definedName>
    <definedName name="RIESGO_ASOCIADO">#REF!</definedName>
    <definedName name="RIESGO_ASOCIADO_POR_CAUSA">[20]FUENTES!$A$11:$A$15</definedName>
    <definedName name="RIESGO_ASOCIADO_POR_IMPACTO">[20]FUENTES!$A$17:$A$22</definedName>
    <definedName name="RIESGOESPECIFICO" localSheetId="2">#REF!</definedName>
    <definedName name="RIESGOESPECIFICO">#REF!</definedName>
    <definedName name="RIESGOESPECIFICO2" localSheetId="2">#REF!</definedName>
    <definedName name="RIESGOESPECIFICO2">#REF!</definedName>
    <definedName name="RIESGOS" localSheetId="2">#REF!</definedName>
    <definedName name="RIESGOS">#REF!</definedName>
    <definedName name="SE" localSheetId="2">#REF!</definedName>
    <definedName name="SE">#REF!</definedName>
    <definedName name="sector" localSheetId="2">[7]TABLA!$B$2:$B$26</definedName>
    <definedName name="sector">[2]TABLA!$B$2:$B$26</definedName>
    <definedName name="SI_NO">'[26]NO BORRAR'!$F$1:$F$2</definedName>
    <definedName name="SIEMPRE" localSheetId="2">#REF!</definedName>
    <definedName name="SIEMPRE">#REF!</definedName>
    <definedName name="SISTEMAS" localSheetId="2">#REF!</definedName>
    <definedName name="SISTEMAS">#REF!</definedName>
    <definedName name="SISTEMAS_DE_INFORMACION" localSheetId="2">#REF!</definedName>
    <definedName name="SISTEMAS_DE_INFORMACION">#REF!</definedName>
    <definedName name="SS" localSheetId="2">[23]CALIFICRITERIOS!#REF!</definedName>
    <definedName name="SS">[23]CALIFICRITERIOS!#REF!</definedName>
    <definedName name="TECNOLOGIA" localSheetId="2">#REF!</definedName>
    <definedName name="TECNOLOGIA">#REF!</definedName>
    <definedName name="TECNOLOGIA_" localSheetId="2">#REF!</definedName>
    <definedName name="TECNOLOGIA_">#REF!</definedName>
    <definedName name="TIPO" localSheetId="2">#REF!</definedName>
    <definedName name="TIPO">#REF!</definedName>
    <definedName name="TIPOACCION">'[14]NO BORRAR'!$I$1:$I$9</definedName>
    <definedName name="Tipocontrol" localSheetId="1">[3]Hoja1!#REF!</definedName>
    <definedName name="Tipocontrol" localSheetId="0">[3]Hoja1!#REF!</definedName>
    <definedName name="TIPOCONTROL" localSheetId="2">[21]DATOS!$F$37:$F$39</definedName>
    <definedName name="Tipocontrol">[3]Hoja1!#REF!</definedName>
    <definedName name="Tipos" localSheetId="2">[7]TABLA!$G$2:$G$4</definedName>
    <definedName name="Tipos">[2]TABLA!$G$2:$G$4</definedName>
    <definedName name="TOTAL_PUNTAJE_RIESGO" localSheetId="2">#REF!</definedName>
    <definedName name="TOTAL_PUNTAJE_RIESGO">#REF!</definedName>
    <definedName name="Tratamiento" localSheetId="1">[3]Hoja1!#REF!</definedName>
    <definedName name="Tratamiento" localSheetId="0">[3]Hoja1!#REF!</definedName>
    <definedName name="Tratamiento">[3]Hoja1!#REF!</definedName>
    <definedName name="TRATAMIENTO_RIESGO">'[26]NO BORRAR'!$G$1:$G$5</definedName>
    <definedName name="USUARIO" localSheetId="2">#REF!</definedName>
    <definedName name="USUARIO">#REF!</definedName>
    <definedName name="VALORES_ETICOS" localSheetId="2">#REF!</definedName>
    <definedName name="VALORES_ETICOS">#REF!</definedName>
    <definedName name="vigencias" localSheetId="2">[7]TABLA!$E$2:$E$7</definedName>
    <definedName name="vigencias">[2]TABLA!$E$2:$E$7</definedName>
    <definedName name="X" localSheetId="2">#REF!</definedName>
    <definedName name="X">#REF!</definedName>
    <definedName name="Y" localSheetId="2">#REF!</definedName>
    <definedName name="Y">#REF!</definedName>
    <definedName name="Z" localSheetId="2">#REF!</definedName>
    <definedName name="Z">#REF!</definedName>
    <definedName name="zona" localSheetId="2">#REF!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K71" i="17" l="1"/>
  <c r="BG71" i="17"/>
  <c r="BC71" i="17"/>
  <c r="BL71" i="17" s="1"/>
  <c r="AG71" i="17"/>
  <c r="BQ71" i="17" s="1"/>
  <c r="BR71" i="17" s="1"/>
  <c r="BS71" i="17" s="1"/>
  <c r="BK70" i="17"/>
  <c r="BG70" i="17"/>
  <c r="BC70" i="17"/>
  <c r="BL70" i="17" s="1"/>
  <c r="BM70" i="17" s="1"/>
  <c r="BV70" i="17" s="1"/>
  <c r="BK69" i="17"/>
  <c r="BG69" i="17"/>
  <c r="BL69" i="17" s="1"/>
  <c r="BC69" i="17"/>
  <c r="AF69" i="17"/>
  <c r="AG69" i="17" s="1"/>
  <c r="BK68" i="17"/>
  <c r="BG68" i="17"/>
  <c r="BL68" i="17" s="1"/>
  <c r="BC68" i="17"/>
  <c r="AF68" i="17"/>
  <c r="AG68" i="17" s="1"/>
  <c r="L68" i="17"/>
  <c r="BN67" i="17"/>
  <c r="BO67" i="17" s="1"/>
  <c r="BL67" i="17"/>
  <c r="BM67" i="17" s="1"/>
  <c r="BV67" i="17" s="1"/>
  <c r="BK67" i="17"/>
  <c r="BG67" i="17"/>
  <c r="BC67" i="17"/>
  <c r="AF67" i="17"/>
  <c r="AG67" i="17" s="1"/>
  <c r="L67" i="17"/>
  <c r="BL66" i="17"/>
  <c r="BM66" i="17" s="1"/>
  <c r="BV66" i="17" s="1"/>
  <c r="BK66" i="17"/>
  <c r="BG66" i="17"/>
  <c r="BC66" i="17"/>
  <c r="BS65" i="17"/>
  <c r="BQ65" i="17"/>
  <c r="BR65" i="17" s="1"/>
  <c r="BK65" i="17"/>
  <c r="BG65" i="17"/>
  <c r="BL65" i="17" s="1"/>
  <c r="BC65" i="17"/>
  <c r="AH65" i="17"/>
  <c r="AI65" i="17" s="1"/>
  <c r="AG65" i="17"/>
  <c r="BQ64" i="17"/>
  <c r="BR64" i="17" s="1"/>
  <c r="BS64" i="17" s="1"/>
  <c r="BK64" i="17"/>
  <c r="BG64" i="17"/>
  <c r="BC64" i="17"/>
  <c r="BL64" i="17" s="1"/>
  <c r="BN64" i="17" s="1"/>
  <c r="BO64" i="17" s="1"/>
  <c r="AI64" i="17"/>
  <c r="AF64" i="17"/>
  <c r="AG64" i="17" s="1"/>
  <c r="AH64" i="17" s="1"/>
  <c r="BK63" i="17"/>
  <c r="BG63" i="17"/>
  <c r="BC63" i="17"/>
  <c r="BS62" i="17"/>
  <c r="BK62" i="17"/>
  <c r="BG62" i="17"/>
  <c r="BC62" i="17"/>
  <c r="AG62" i="17"/>
  <c r="BQ62" i="17" s="1"/>
  <c r="BR62" i="17" s="1"/>
  <c r="BK61" i="17"/>
  <c r="BG61" i="17"/>
  <c r="BC61" i="17"/>
  <c r="AF61" i="17"/>
  <c r="AG61" i="17" s="1"/>
  <c r="L61" i="17"/>
  <c r="BQ60" i="17"/>
  <c r="BR60" i="17" s="1"/>
  <c r="BS60" i="17" s="1"/>
  <c r="BM60" i="17"/>
  <c r="BV60" i="17" s="1"/>
  <c r="BL60" i="17"/>
  <c r="BN60" i="17" s="1"/>
  <c r="BO60" i="17" s="1"/>
  <c r="BK60" i="17"/>
  <c r="BG60" i="17"/>
  <c r="BC60" i="17"/>
  <c r="AI60" i="17"/>
  <c r="AG60" i="17"/>
  <c r="AH60" i="17" s="1"/>
  <c r="BK59" i="17"/>
  <c r="BG59" i="17"/>
  <c r="BC59" i="17"/>
  <c r="AG59" i="17"/>
  <c r="BK58" i="17"/>
  <c r="BG58" i="17"/>
  <c r="BL58" i="17" s="1"/>
  <c r="BC58" i="17"/>
  <c r="AG58" i="17"/>
  <c r="L58" i="17"/>
  <c r="BQ57" i="17"/>
  <c r="BR57" i="17" s="1"/>
  <c r="BS57" i="17" s="1"/>
  <c r="BL57" i="17"/>
  <c r="BN57" i="17" s="1"/>
  <c r="BO57" i="17" s="1"/>
  <c r="BK57" i="17"/>
  <c r="BG57" i="17"/>
  <c r="BC57" i="17"/>
  <c r="AI57" i="17"/>
  <c r="AG57" i="17"/>
  <c r="AH57" i="17" s="1"/>
  <c r="BQ56" i="17"/>
  <c r="BR56" i="17" s="1"/>
  <c r="BM56" i="17"/>
  <c r="BV56" i="17" s="1"/>
  <c r="BL56" i="17"/>
  <c r="BN56" i="17" s="1"/>
  <c r="BO56" i="17" s="1"/>
  <c r="BK56" i="17"/>
  <c r="BG56" i="17"/>
  <c r="BC56" i="17"/>
  <c r="AL56" i="17"/>
  <c r="AJ56" i="17"/>
  <c r="AH56" i="17"/>
  <c r="AI56" i="17" s="1"/>
  <c r="AG56" i="17"/>
  <c r="L56" i="17"/>
  <c r="AK56" i="17" s="1"/>
  <c r="BK55" i="17"/>
  <c r="BG55" i="17"/>
  <c r="BC55" i="17"/>
  <c r="BL55" i="17" s="1"/>
  <c r="BM55" i="17" s="1"/>
  <c r="BV55" i="17" s="1"/>
  <c r="AF55" i="17"/>
  <c r="BL54" i="17"/>
  <c r="BM54" i="17" s="1"/>
  <c r="BV54" i="17" s="1"/>
  <c r="BK54" i="17"/>
  <c r="BG54" i="17"/>
  <c r="BC54" i="17"/>
  <c r="BK53" i="17"/>
  <c r="BG53" i="17"/>
  <c r="BL53" i="17" s="1"/>
  <c r="BM53" i="17" s="1"/>
  <c r="BV53" i="17" s="1"/>
  <c r="BC53" i="17"/>
  <c r="BR52" i="17"/>
  <c r="BS52" i="17" s="1"/>
  <c r="BK52" i="17"/>
  <c r="BG52" i="17"/>
  <c r="BC52" i="17"/>
  <c r="BL52" i="17" s="1"/>
  <c r="AH52" i="17"/>
  <c r="AI52" i="17" s="1"/>
  <c r="AG52" i="17"/>
  <c r="BQ52" i="17" s="1"/>
  <c r="BK51" i="17"/>
  <c r="BG51" i="17"/>
  <c r="BC51" i="17"/>
  <c r="AG51" i="17"/>
  <c r="BQ51" i="17" s="1"/>
  <c r="BR51" i="17" s="1"/>
  <c r="L51" i="17"/>
  <c r="BR50" i="17"/>
  <c r="BS50" i="17" s="1"/>
  <c r="BQ50" i="17"/>
  <c r="BK50" i="17"/>
  <c r="BG50" i="17"/>
  <c r="BC50" i="17"/>
  <c r="BL50" i="17" s="1"/>
  <c r="AH50" i="17"/>
  <c r="AI50" i="17" s="1"/>
  <c r="AG50" i="17"/>
  <c r="BS49" i="17"/>
  <c r="BK49" i="17"/>
  <c r="BG49" i="17"/>
  <c r="BC49" i="17"/>
  <c r="BL49" i="17" s="1"/>
  <c r="BN49" i="17" s="1"/>
  <c r="BO49" i="17" s="1"/>
  <c r="AH49" i="17"/>
  <c r="AI49" i="17" s="1"/>
  <c r="AG49" i="17"/>
  <c r="BQ49" i="17" s="1"/>
  <c r="BR49" i="17" s="1"/>
  <c r="BT47" i="17" s="1"/>
  <c r="BU47" i="17" s="1"/>
  <c r="BQ48" i="17"/>
  <c r="BR48" i="17" s="1"/>
  <c r="BS48" i="17" s="1"/>
  <c r="BK48" i="17"/>
  <c r="BG48" i="17"/>
  <c r="BC48" i="17"/>
  <c r="BL48" i="17" s="1"/>
  <c r="BM48" i="17" s="1"/>
  <c r="BV48" i="17" s="1"/>
  <c r="BS47" i="17"/>
  <c r="BK47" i="17"/>
  <c r="BG47" i="17"/>
  <c r="BL47" i="17" s="1"/>
  <c r="BC47" i="17"/>
  <c r="AJ47" i="17"/>
  <c r="AG47" i="17"/>
  <c r="BQ47" i="17" s="1"/>
  <c r="BR47" i="17" s="1"/>
  <c r="L47" i="17"/>
  <c r="BK46" i="17"/>
  <c r="BG46" i="17"/>
  <c r="BC46" i="17"/>
  <c r="BL46" i="17" s="1"/>
  <c r="BM46" i="17" s="1"/>
  <c r="BV46" i="17" s="1"/>
  <c r="BK45" i="17"/>
  <c r="BG45" i="17"/>
  <c r="BC45" i="17"/>
  <c r="AG45" i="17"/>
  <c r="AH45" i="17" s="1"/>
  <c r="AI45" i="17" s="1"/>
  <c r="L45" i="17"/>
  <c r="BR44" i="17"/>
  <c r="BS44" i="17" s="1"/>
  <c r="BQ44" i="17"/>
  <c r="BK44" i="17"/>
  <c r="BG44" i="17"/>
  <c r="BC44" i="17"/>
  <c r="BL44" i="17" s="1"/>
  <c r="AI44" i="17"/>
  <c r="AH44" i="17"/>
  <c r="AG44" i="17"/>
  <c r="BK43" i="17"/>
  <c r="BG43" i="17"/>
  <c r="BC43" i="17"/>
  <c r="AF43" i="17"/>
  <c r="AG43" i="17" s="1"/>
  <c r="BK42" i="17"/>
  <c r="BG42" i="17"/>
  <c r="BC42" i="17"/>
  <c r="BL42" i="17" s="1"/>
  <c r="AI42" i="17"/>
  <c r="AG42" i="17"/>
  <c r="AH42" i="17" s="1"/>
  <c r="BK41" i="17"/>
  <c r="BL41" i="17" s="1"/>
  <c r="BG41" i="17"/>
  <c r="BC41" i="17"/>
  <c r="AG41" i="17"/>
  <c r="BS40" i="17"/>
  <c r="BK40" i="17"/>
  <c r="BG40" i="17"/>
  <c r="BL40" i="17" s="1"/>
  <c r="BC40" i="17"/>
  <c r="AH40" i="17"/>
  <c r="AI40" i="17" s="1"/>
  <c r="AG40" i="17"/>
  <c r="BQ40" i="17" s="1"/>
  <c r="BR40" i="17" s="1"/>
  <c r="L40" i="17"/>
  <c r="BR39" i="17"/>
  <c r="BS39" i="17" s="1"/>
  <c r="BQ39" i="17"/>
  <c r="BK39" i="17"/>
  <c r="BG39" i="17"/>
  <c r="BC39" i="17"/>
  <c r="BL39" i="17" s="1"/>
  <c r="AI39" i="17"/>
  <c r="AG39" i="17"/>
  <c r="AH39" i="17" s="1"/>
  <c r="BQ38" i="17"/>
  <c r="BK38" i="17"/>
  <c r="BL38" i="17" s="1"/>
  <c r="BG38" i="17"/>
  <c r="BC38" i="17"/>
  <c r="AI38" i="17"/>
  <c r="AH38" i="17"/>
  <c r="AG38" i="17"/>
  <c r="BK37" i="17"/>
  <c r="BG37" i="17"/>
  <c r="BL37" i="17" s="1"/>
  <c r="BC37" i="17"/>
  <c r="AG37" i="17"/>
  <c r="BQ37" i="17" s="1"/>
  <c r="BK36" i="17"/>
  <c r="BG36" i="17"/>
  <c r="BC36" i="17"/>
  <c r="BL36" i="17" s="1"/>
  <c r="BM36" i="17" s="1"/>
  <c r="BV36" i="17" s="1"/>
  <c r="BK35" i="17"/>
  <c r="BG35" i="17"/>
  <c r="BC35" i="17"/>
  <c r="BR34" i="17"/>
  <c r="BS34" i="17" s="1"/>
  <c r="BQ34" i="17"/>
  <c r="BK34" i="17"/>
  <c r="BG34" i="17"/>
  <c r="BC34" i="17"/>
  <c r="BL34" i="17" s="1"/>
  <c r="BM34" i="17" s="1"/>
  <c r="BV34" i="17" s="1"/>
  <c r="AI34" i="17"/>
  <c r="AG34" i="17"/>
  <c r="AH34" i="17" s="1"/>
  <c r="BK33" i="17"/>
  <c r="BG33" i="17"/>
  <c r="BC33" i="17"/>
  <c r="BM32" i="17"/>
  <c r="BV32" i="17" s="1"/>
  <c r="BK32" i="17"/>
  <c r="BG32" i="17"/>
  <c r="BC32" i="17"/>
  <c r="AF32" i="17"/>
  <c r="AG32" i="17" s="1"/>
  <c r="BQ31" i="17"/>
  <c r="BN31" i="17"/>
  <c r="BO31" i="17" s="1"/>
  <c r="BP31" i="17" s="1"/>
  <c r="BR31" i="17" s="1"/>
  <c r="BS31" i="17" s="1"/>
  <c r="BM31" i="17"/>
  <c r="BV31" i="17" s="1"/>
  <c r="BK31" i="17"/>
  <c r="BG31" i="17"/>
  <c r="BC31" i="17"/>
  <c r="AI31" i="17"/>
  <c r="AH31" i="17"/>
  <c r="AG31" i="17"/>
  <c r="BL30" i="17"/>
  <c r="BM30" i="17" s="1"/>
  <c r="BV30" i="17" s="1"/>
  <c r="BK30" i="17"/>
  <c r="BG30" i="17"/>
  <c r="BC30" i="17"/>
  <c r="BN29" i="17"/>
  <c r="BO29" i="17" s="1"/>
  <c r="BP29" i="17" s="1"/>
  <c r="BM29" i="17"/>
  <c r="BV29" i="17" s="1"/>
  <c r="BK29" i="17"/>
  <c r="BG29" i="17"/>
  <c r="BC29" i="17"/>
  <c r="BL29" i="17" s="1"/>
  <c r="AF29" i="17"/>
  <c r="AG29" i="17" s="1"/>
  <c r="BK28" i="17"/>
  <c r="BG28" i="17"/>
  <c r="BL28" i="17" s="1"/>
  <c r="BM28" i="17" s="1"/>
  <c r="BV28" i="17" s="1"/>
  <c r="BC28" i="17"/>
  <c r="BK27" i="17"/>
  <c r="BG27" i="17"/>
  <c r="BL27" i="17" s="1"/>
  <c r="BC27" i="17"/>
  <c r="AI27" i="17"/>
  <c r="AH27" i="17"/>
  <c r="AG27" i="17"/>
  <c r="BQ27" i="17" s="1"/>
  <c r="AF27" i="17"/>
  <c r="BK26" i="17"/>
  <c r="BG26" i="17"/>
  <c r="BC26" i="17"/>
  <c r="BK25" i="17"/>
  <c r="BG25" i="17"/>
  <c r="BC25" i="17"/>
  <c r="BL25" i="17" s="1"/>
  <c r="BM25" i="17" s="1"/>
  <c r="BV25" i="17" s="1"/>
  <c r="AH25" i="17"/>
  <c r="AI25" i="17" s="1"/>
  <c r="AF25" i="17"/>
  <c r="AG25" i="17" s="1"/>
  <c r="BQ25" i="17" s="1"/>
  <c r="L25" i="17"/>
  <c r="BK24" i="17"/>
  <c r="BG24" i="17"/>
  <c r="BL24" i="17" s="1"/>
  <c r="BC24" i="17"/>
  <c r="AF24" i="17"/>
  <c r="AG24" i="17" s="1"/>
  <c r="BQ24" i="17" s="1"/>
  <c r="BQ23" i="17"/>
  <c r="BK23" i="17"/>
  <c r="BG23" i="17"/>
  <c r="BC23" i="17"/>
  <c r="AF23" i="17"/>
  <c r="AG23" i="17" s="1"/>
  <c r="AJ23" i="17" s="1"/>
  <c r="L23" i="17"/>
  <c r="BK22" i="17"/>
  <c r="BG22" i="17"/>
  <c r="BL22" i="17" s="1"/>
  <c r="BM22" i="17" s="1"/>
  <c r="BV22" i="17" s="1"/>
  <c r="BC22" i="17"/>
  <c r="BL21" i="17"/>
  <c r="BM21" i="17" s="1"/>
  <c r="BV21" i="17" s="1"/>
  <c r="BK21" i="17"/>
  <c r="BG21" i="17"/>
  <c r="BC21" i="17"/>
  <c r="BM20" i="17"/>
  <c r="BV20" i="17" s="1"/>
  <c r="BK20" i="17"/>
  <c r="BG20" i="17"/>
  <c r="BC20" i="17"/>
  <c r="BL20" i="17" s="1"/>
  <c r="AG20" i="17"/>
  <c r="BQ20" i="17" s="1"/>
  <c r="BR20" i="17" s="1"/>
  <c r="BS20" i="17" s="1"/>
  <c r="AF20" i="17"/>
  <c r="BK19" i="17"/>
  <c r="BG19" i="17"/>
  <c r="BC19" i="17"/>
  <c r="BL19" i="17" s="1"/>
  <c r="BM19" i="17" s="1"/>
  <c r="BV19" i="17" s="1"/>
  <c r="BM18" i="17"/>
  <c r="BV18" i="17" s="1"/>
  <c r="BL18" i="17"/>
  <c r="BK18" i="17"/>
  <c r="BG18" i="17"/>
  <c r="BC18" i="17"/>
  <c r="BK17" i="17"/>
  <c r="BG17" i="17"/>
  <c r="BC17" i="17"/>
  <c r="BL17" i="17" s="1"/>
  <c r="AF17" i="17"/>
  <c r="AG17" i="17" s="1"/>
  <c r="L17" i="17"/>
  <c r="BK16" i="17"/>
  <c r="BG16" i="17"/>
  <c r="BL16" i="17" s="1"/>
  <c r="BC16" i="17"/>
  <c r="AF16" i="17"/>
  <c r="AG16" i="17" s="1"/>
  <c r="BK15" i="17"/>
  <c r="BG15" i="17"/>
  <c r="BC15" i="17"/>
  <c r="BL15" i="17" s="1"/>
  <c r="AF15" i="17"/>
  <c r="AG15" i="17" s="1"/>
  <c r="L15" i="17"/>
  <c r="BQ12" i="17"/>
  <c r="BN12" i="17"/>
  <c r="BO12" i="17" s="1"/>
  <c r="AJ12" i="17"/>
  <c r="AH12" i="17"/>
  <c r="L12" i="17"/>
  <c r="AK12" i="17" s="1"/>
  <c r="BK11" i="17"/>
  <c r="BG11" i="17"/>
  <c r="BL11" i="17" s="1"/>
  <c r="BC11" i="17"/>
  <c r="AF11" i="17"/>
  <c r="AG11" i="17" s="1"/>
  <c r="BL10" i="17"/>
  <c r="BM10" i="17" s="1"/>
  <c r="BV10" i="17" s="1"/>
  <c r="BK10" i="17"/>
  <c r="BG10" i="17"/>
  <c r="BC10" i="17"/>
  <c r="BK9" i="17"/>
  <c r="BG9" i="17"/>
  <c r="BC9" i="17"/>
  <c r="BK8" i="17"/>
  <c r="BG8" i="17"/>
  <c r="BC8" i="17"/>
  <c r="AJ8" i="17"/>
  <c r="AK8" i="17" s="1"/>
  <c r="AL8" i="17" s="1"/>
  <c r="AG8" i="17"/>
  <c r="AF8" i="17"/>
  <c r="L8" i="17"/>
  <c r="AH32" i="17" l="1"/>
  <c r="AI32" i="17" s="1"/>
  <c r="BQ32" i="17"/>
  <c r="BM41" i="17"/>
  <c r="BV41" i="17" s="1"/>
  <c r="BN41" i="17"/>
  <c r="BO41" i="17" s="1"/>
  <c r="BN16" i="17"/>
  <c r="BO16" i="17" s="1"/>
  <c r="BM16" i="17"/>
  <c r="BV16" i="17" s="1"/>
  <c r="BN11" i="17"/>
  <c r="BO11" i="17" s="1"/>
  <c r="BP11" i="17" s="1"/>
  <c r="BM11" i="17"/>
  <c r="BV11" i="17" s="1"/>
  <c r="AH29" i="17"/>
  <c r="AI29" i="17" s="1"/>
  <c r="BQ29" i="17"/>
  <c r="BR29" i="17" s="1"/>
  <c r="BS29" i="17" s="1"/>
  <c r="BN38" i="17"/>
  <c r="BO38" i="17" s="1"/>
  <c r="BP38" i="17" s="1"/>
  <c r="BR38" i="17" s="1"/>
  <c r="BS38" i="17" s="1"/>
  <c r="BM38" i="17"/>
  <c r="BV38" i="17" s="1"/>
  <c r="BQ16" i="17"/>
  <c r="BR16" i="17" s="1"/>
  <c r="BS16" i="17" s="1"/>
  <c r="AH16" i="17"/>
  <c r="AI16" i="17" s="1"/>
  <c r="AH15" i="17"/>
  <c r="AI15" i="17" s="1"/>
  <c r="BQ15" i="17"/>
  <c r="BR15" i="17" s="1"/>
  <c r="AJ15" i="17"/>
  <c r="AK15" i="17" s="1"/>
  <c r="AL15" i="17" s="1"/>
  <c r="AH20" i="17"/>
  <c r="AI20" i="17" s="1"/>
  <c r="BN44" i="17"/>
  <c r="BO44" i="17" s="1"/>
  <c r="BM44" i="17"/>
  <c r="BV44" i="17" s="1"/>
  <c r="BN52" i="17"/>
  <c r="BO52" i="17" s="1"/>
  <c r="BM52" i="17"/>
  <c r="BV52" i="17" s="1"/>
  <c r="BN15" i="17"/>
  <c r="BO15" i="17" s="1"/>
  <c r="BM15" i="17"/>
  <c r="BV15" i="17" s="1"/>
  <c r="AK23" i="17"/>
  <c r="AL23" i="17" s="1"/>
  <c r="AH8" i="17"/>
  <c r="AI8" i="17" s="1"/>
  <c r="BQ8" i="17"/>
  <c r="BR8" i="17" s="1"/>
  <c r="AK40" i="17"/>
  <c r="AL40" i="17" s="1"/>
  <c r="BN42" i="17"/>
  <c r="BO42" i="17" s="1"/>
  <c r="BM42" i="17"/>
  <c r="BV42" i="17" s="1"/>
  <c r="BT51" i="17"/>
  <c r="BU51" i="17" s="1"/>
  <c r="BS51" i="17"/>
  <c r="BL9" i="17"/>
  <c r="BM9" i="17" s="1"/>
  <c r="BV9" i="17" s="1"/>
  <c r="AH11" i="17"/>
  <c r="AI11" i="17" s="1"/>
  <c r="BQ11" i="17"/>
  <c r="AH24" i="17"/>
  <c r="AI24" i="17" s="1"/>
  <c r="BN25" i="17"/>
  <c r="BO25" i="17" s="1"/>
  <c r="BP25" i="17" s="1"/>
  <c r="BR25" i="17" s="1"/>
  <c r="AJ40" i="17"/>
  <c r="BL23" i="17"/>
  <c r="BM47" i="17"/>
  <c r="BV47" i="17" s="1"/>
  <c r="BN47" i="17"/>
  <c r="BO47" i="17" s="1"/>
  <c r="BN50" i="17"/>
  <c r="BO50" i="17" s="1"/>
  <c r="BM50" i="17"/>
  <c r="BV50" i="17" s="1"/>
  <c r="BM37" i="17"/>
  <c r="BV37" i="17" s="1"/>
  <c r="BN37" i="17"/>
  <c r="BO37" i="17" s="1"/>
  <c r="BP37" i="17" s="1"/>
  <c r="BR37" i="17" s="1"/>
  <c r="BS37" i="17" s="1"/>
  <c r="BN39" i="17"/>
  <c r="BO39" i="17" s="1"/>
  <c r="BM39" i="17"/>
  <c r="BV39" i="17" s="1"/>
  <c r="BM58" i="17"/>
  <c r="BV58" i="17" s="1"/>
  <c r="BN58" i="17"/>
  <c r="BO58" i="17" s="1"/>
  <c r="BN20" i="17"/>
  <c r="BO20" i="17" s="1"/>
  <c r="BQ17" i="17"/>
  <c r="AJ17" i="17"/>
  <c r="AK17" i="17" s="1"/>
  <c r="AL17" i="17" s="1"/>
  <c r="AH17" i="17"/>
  <c r="AI17" i="17" s="1"/>
  <c r="BN24" i="17"/>
  <c r="BO24" i="17" s="1"/>
  <c r="BP24" i="17" s="1"/>
  <c r="BR24" i="17" s="1"/>
  <c r="BS24" i="17" s="1"/>
  <c r="BM24" i="17"/>
  <c r="BV24" i="17" s="1"/>
  <c r="AJ25" i="17"/>
  <c r="AK25" i="17" s="1"/>
  <c r="AL25" i="17" s="1"/>
  <c r="BL26" i="17"/>
  <c r="BM26" i="17" s="1"/>
  <c r="BV26" i="17" s="1"/>
  <c r="BM27" i="17"/>
  <c r="BV27" i="17" s="1"/>
  <c r="BN27" i="17"/>
  <c r="BO27" i="17" s="1"/>
  <c r="BP27" i="17" s="1"/>
  <c r="BR27" i="17" s="1"/>
  <c r="BS27" i="17" s="1"/>
  <c r="BN17" i="17"/>
  <c r="BO17" i="17" s="1"/>
  <c r="BP17" i="17" s="1"/>
  <c r="BR17" i="17" s="1"/>
  <c r="BM17" i="17"/>
  <c r="BV17" i="17" s="1"/>
  <c r="BM40" i="17"/>
  <c r="BV40" i="17" s="1"/>
  <c r="BN40" i="17"/>
  <c r="BO40" i="17" s="1"/>
  <c r="BQ43" i="17"/>
  <c r="BR43" i="17" s="1"/>
  <c r="BS43" i="17" s="1"/>
  <c r="AH43" i="17"/>
  <c r="AI43" i="17" s="1"/>
  <c r="BT56" i="17"/>
  <c r="BU56" i="17" s="1"/>
  <c r="BS56" i="17"/>
  <c r="AK67" i="17"/>
  <c r="AL67" i="17" s="1"/>
  <c r="BM57" i="17"/>
  <c r="BV57" i="17" s="1"/>
  <c r="AH67" i="17"/>
  <c r="AI67" i="17" s="1"/>
  <c r="BQ67" i="17"/>
  <c r="BR67" i="17" s="1"/>
  <c r="AH23" i="17"/>
  <c r="AI23" i="17" s="1"/>
  <c r="BL33" i="17"/>
  <c r="BL35" i="17"/>
  <c r="BM35" i="17" s="1"/>
  <c r="BV35" i="17" s="1"/>
  <c r="AH41" i="17"/>
  <c r="AI41" i="17" s="1"/>
  <c r="BQ41" i="17"/>
  <c r="BR41" i="17" s="1"/>
  <c r="BL63" i="17"/>
  <c r="BM63" i="17" s="1"/>
  <c r="BV63" i="17" s="1"/>
  <c r="BM64" i="17"/>
  <c r="BV64" i="17" s="1"/>
  <c r="AJ67" i="17"/>
  <c r="BQ68" i="17"/>
  <c r="AJ68" i="17"/>
  <c r="AK68" i="17" s="1"/>
  <c r="AL68" i="17" s="1"/>
  <c r="AH68" i="17"/>
  <c r="AI68" i="17" s="1"/>
  <c r="BL8" i="17"/>
  <c r="BL43" i="17"/>
  <c r="AJ45" i="17"/>
  <c r="AK45" i="17" s="1"/>
  <c r="AL45" i="17" s="1"/>
  <c r="BQ45" i="17"/>
  <c r="AK47" i="17"/>
  <c r="AL47" i="17" s="1"/>
  <c r="BM49" i="17"/>
  <c r="BV49" i="17" s="1"/>
  <c r="BN68" i="17"/>
  <c r="BO68" i="17" s="1"/>
  <c r="BP68" i="17" s="1"/>
  <c r="BR68" i="17" s="1"/>
  <c r="BM68" i="17"/>
  <c r="BV68" i="17" s="1"/>
  <c r="BQ58" i="17"/>
  <c r="BR58" i="17" s="1"/>
  <c r="AH58" i="17"/>
  <c r="AI58" i="17" s="1"/>
  <c r="BQ59" i="17"/>
  <c r="BR59" i="17" s="1"/>
  <c r="BS59" i="17" s="1"/>
  <c r="AH59" i="17"/>
  <c r="AI59" i="17" s="1"/>
  <c r="BQ61" i="17"/>
  <c r="BR61" i="17" s="1"/>
  <c r="AJ61" i="17"/>
  <c r="AK61" i="17" s="1"/>
  <c r="AL61" i="17" s="1"/>
  <c r="AH61" i="17"/>
  <c r="AI61" i="17" s="1"/>
  <c r="AH37" i="17"/>
  <c r="AI37" i="17" s="1"/>
  <c r="BQ42" i="17"/>
  <c r="BR42" i="17" s="1"/>
  <c r="BS42" i="17" s="1"/>
  <c r="BL45" i="17"/>
  <c r="AH47" i="17"/>
  <c r="AI47" i="17" s="1"/>
  <c r="BL51" i="17"/>
  <c r="AJ58" i="17"/>
  <c r="AK58" i="17" s="1"/>
  <c r="AL58" i="17" s="1"/>
  <c r="BL62" i="17"/>
  <c r="AH69" i="17"/>
  <c r="AI69" i="17" s="1"/>
  <c r="BQ69" i="17"/>
  <c r="BR69" i="17" s="1"/>
  <c r="BS69" i="17" s="1"/>
  <c r="BN71" i="17"/>
  <c r="BO71" i="17" s="1"/>
  <c r="BM71" i="17"/>
  <c r="BV71" i="17" s="1"/>
  <c r="BL59" i="17"/>
  <c r="BL61" i="17"/>
  <c r="BN65" i="17"/>
  <c r="BO65" i="17" s="1"/>
  <c r="BM65" i="17"/>
  <c r="BV65" i="17" s="1"/>
  <c r="BN69" i="17"/>
  <c r="BO69" i="17" s="1"/>
  <c r="BM69" i="17"/>
  <c r="BV69" i="17" s="1"/>
  <c r="AH51" i="17"/>
  <c r="AI51" i="17" s="1"/>
  <c r="AJ51" i="17"/>
  <c r="AK51" i="17" s="1"/>
  <c r="AL51" i="17" s="1"/>
  <c r="AH71" i="17"/>
  <c r="AI71" i="17" s="1"/>
  <c r="AH62" i="17"/>
  <c r="AI62" i="17" s="1"/>
  <c r="BN62" i="17" l="1"/>
  <c r="BO62" i="17" s="1"/>
  <c r="BM62" i="17"/>
  <c r="BV62" i="17" s="1"/>
  <c r="BR11" i="17"/>
  <c r="BS11" i="17" s="1"/>
  <c r="BS8" i="17"/>
  <c r="BT61" i="17"/>
  <c r="BU61" i="17" s="1"/>
  <c r="BS61" i="17"/>
  <c r="BM33" i="17"/>
  <c r="BV33" i="17" s="1"/>
  <c r="BN32" i="17"/>
  <c r="BO32" i="17" s="1"/>
  <c r="BP32" i="17" s="1"/>
  <c r="BR32" i="17" s="1"/>
  <c r="BS32" i="17" s="1"/>
  <c r="BT68" i="17"/>
  <c r="BU68" i="17" s="1"/>
  <c r="BS68" i="17"/>
  <c r="BN8" i="17"/>
  <c r="BO8" i="17" s="1"/>
  <c r="BM8" i="17"/>
  <c r="BV8" i="17" s="1"/>
  <c r="BN61" i="17"/>
  <c r="BO61" i="17" s="1"/>
  <c r="BM61" i="17"/>
  <c r="BV61" i="17" s="1"/>
  <c r="BM59" i="17"/>
  <c r="BV59" i="17" s="1"/>
  <c r="BN59" i="17"/>
  <c r="BO59" i="17" s="1"/>
  <c r="BT67" i="17"/>
  <c r="BU67" i="17" s="1"/>
  <c r="BS67" i="17"/>
  <c r="BN34" i="17"/>
  <c r="BO34" i="17" s="1"/>
  <c r="BN51" i="17"/>
  <c r="BO51" i="17" s="1"/>
  <c r="BM51" i="17"/>
  <c r="BV51" i="17" s="1"/>
  <c r="BN45" i="17"/>
  <c r="BO45" i="17" s="1"/>
  <c r="BP45" i="17" s="1"/>
  <c r="BR45" i="17" s="1"/>
  <c r="BM45" i="17"/>
  <c r="BV45" i="17" s="1"/>
  <c r="BT58" i="17"/>
  <c r="BU58" i="17" s="1"/>
  <c r="BS58" i="17"/>
  <c r="BN23" i="17"/>
  <c r="BO23" i="17" s="1"/>
  <c r="BP23" i="17" s="1"/>
  <c r="BR23" i="17" s="1"/>
  <c r="BM23" i="17"/>
  <c r="BV23" i="17" s="1"/>
  <c r="BN43" i="17"/>
  <c r="BO43" i="17" s="1"/>
  <c r="BM43" i="17"/>
  <c r="BV43" i="17" s="1"/>
  <c r="BS41" i="17"/>
  <c r="BT40" i="17"/>
  <c r="BU40" i="17" s="1"/>
  <c r="BT15" i="17"/>
  <c r="BU15" i="17" s="1"/>
  <c r="BS15" i="17"/>
  <c r="BT17" i="17"/>
  <c r="BU17" i="17" s="1"/>
  <c r="BS17" i="17"/>
  <c r="BS25" i="17"/>
  <c r="BT45" i="17" l="1"/>
  <c r="BU45" i="17" s="1"/>
  <c r="BS45" i="17"/>
  <c r="BT25" i="17"/>
  <c r="BU25" i="17" s="1"/>
  <c r="BT8" i="17"/>
  <c r="BU8" i="17" s="1"/>
  <c r="BS23" i="17"/>
  <c r="BT23" i="17"/>
  <c r="BU2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Fabian Leonardo Alfonso Sabo</author>
  </authors>
  <commentList>
    <comment ref="C5" authorId="0" shapeId="0" xr:uid="{5A89B290-5997-470E-9B3B-D019D218CCFB}">
      <text>
        <r>
          <rPr>
            <b/>
            <sz val="22"/>
            <color indexed="81"/>
            <rFont val="Tahoma"/>
            <family val="2"/>
          </rPr>
          <t xml:space="preserve">Definición Riesgo de corrupción: posibilidad de que por acción u omisión, se use el poder para desviar la gestión de lo público hacia un beneficio privado.
En la descripción de los riesgos de corrupción deben concurrir TODOS los componentes de su definición, así:
Acción u omisión + uso del poder + desviación de la gestión de lo público + el beneficio privado.
</t>
        </r>
      </text>
    </comment>
    <comment ref="H5" authorId="0" shapeId="0" xr:uid="{39A248C7-92A9-4823-8C67-6ED33B4548CC}">
      <text>
        <r>
          <rPr>
            <b/>
            <sz val="14"/>
            <color indexed="81"/>
            <rFont val="Tahoma"/>
            <family val="2"/>
          </rPr>
          <t>Riesgos de corrupción: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t>
        </r>
      </text>
    </comment>
    <comment ref="M5" authorId="0" shapeId="0" xr:uid="{FDE2F148-E4B2-4B5B-8FA0-E85F1F8DD34B}">
      <text>
        <r>
          <rPr>
            <b/>
            <sz val="18"/>
            <color indexed="81"/>
            <rFont val="Tahoma"/>
            <family val="2"/>
          </rPr>
          <t xml:space="preserve">Marque con una X, si la  respuesta a cada una de las pregunta es afirmativa. </t>
        </r>
        <r>
          <rPr>
            <sz val="18"/>
            <color indexed="81"/>
            <rFont val="Tahoma"/>
            <family val="2"/>
          </rPr>
          <t xml:space="preserve">
</t>
        </r>
      </text>
    </comment>
    <comment ref="BD5" authorId="1" shapeId="0" xr:uid="{46963C90-A41D-4316-9DAA-C0E3D682BD21}">
      <text>
        <r>
          <rPr>
            <b/>
            <sz val="18"/>
            <color indexed="81"/>
            <rFont val="Tahoma"/>
            <family val="2"/>
          </rPr>
          <t xml:space="preserve">La ejecución del control es un criterio que solo permite una variable de calificación.
Es decir, o nunca se ejecuta, o a veces (a discreción) o siempre. 
Solo califique un criterio.
</t>
        </r>
      </text>
    </comment>
    <comment ref="BH5" authorId="1" shapeId="0" xr:uid="{C5C2DE08-B6D5-4B00-9D3E-B66312C6712E}">
      <text>
        <r>
          <rPr>
            <b/>
            <sz val="18"/>
            <color indexed="81"/>
            <rFont val="Tahoma"/>
            <family val="2"/>
          </rPr>
          <t xml:space="preserve">La efectividad del control, está relacionado con el logro del propósito con el cual fue diseñado el control, POR LO TANTE SOLO ES CALIFICABLE UNA VARIABLE.
</t>
        </r>
        <r>
          <rPr>
            <sz val="18"/>
            <color indexed="81"/>
            <rFont val="Tahoma"/>
            <family val="2"/>
          </rPr>
          <t xml:space="preserve">La </t>
        </r>
        <r>
          <rPr>
            <b/>
            <sz val="18"/>
            <color indexed="81"/>
            <rFont val="Tahoma"/>
            <family val="2"/>
          </rPr>
          <t xml:space="preserve">Efectividad </t>
        </r>
        <r>
          <rPr>
            <sz val="18"/>
            <color indexed="81"/>
            <rFont val="Tahoma"/>
            <family val="2"/>
          </rPr>
          <t xml:space="preserve">de un Control está medida por su capacidad de alcanzar la razón de su implementación a un costo razonable, y se
mide por la combinación de su Eficacia y Eficiencia.
Se entiende por </t>
        </r>
        <r>
          <rPr>
            <b/>
            <sz val="18"/>
            <color indexed="81"/>
            <rFont val="Tahoma"/>
            <family val="2"/>
          </rPr>
          <t>Eficaz</t>
        </r>
        <r>
          <rPr>
            <sz val="18"/>
            <color indexed="81"/>
            <rFont val="Tahoma"/>
            <family val="2"/>
          </rPr>
          <t xml:space="preserve"> a un control que es capaz de alcanzar el efecto de prevención, reducción o eliminación de un riesgo identificado</t>
        </r>
      </text>
    </comment>
    <comment ref="AV6" authorId="0" shapeId="0" xr:uid="{260D416F-D69C-40E7-8691-50970FD73639}">
      <text>
        <r>
          <rPr>
            <b/>
            <sz val="18"/>
            <color indexed="81"/>
            <rFont val="Tahoma"/>
            <family val="2"/>
          </rPr>
          <t>Si se cumple cada uno de los aspectos, recuerde, marcar una X por cada uno de los seis aspectos del diseño P</t>
        </r>
      </text>
    </comment>
    <comment ref="BD6" authorId="1" shapeId="0" xr:uid="{1F6BE973-BA05-4203-B514-077F26ED9979}">
      <text>
        <r>
          <rPr>
            <b/>
            <sz val="18"/>
            <color indexed="81"/>
            <rFont val="Tahoma"/>
            <family val="2"/>
          </rPr>
          <t>Marque X, si el control nunca se ejecuta.</t>
        </r>
      </text>
    </comment>
    <comment ref="BE6" authorId="1" shapeId="0" xr:uid="{641B6FC0-3676-4463-A8EA-C4A91E2FD43A}">
      <text>
        <r>
          <rPr>
            <b/>
            <sz val="18"/>
            <color indexed="81"/>
            <rFont val="Tahoma"/>
            <family val="2"/>
          </rPr>
          <t>Marque X, si la ejecución de control se ejecuta de acuerdo a la consideración del  responsable, por fuera de la periodicidad definida. (cada vez que el funcionario se acuerda o desee realizarlo)</t>
        </r>
      </text>
    </comment>
    <comment ref="BF6" authorId="1" shapeId="0" xr:uid="{3AFD5806-52B2-4FDC-867A-CD78AC31186D}">
      <text>
        <r>
          <rPr>
            <b/>
            <sz val="18"/>
            <color indexed="81"/>
            <rFont val="Tahoma"/>
            <family val="2"/>
          </rPr>
          <t>Marque X, si el funcionario SIEMPRE, ejecuta el control, de acuerdo a la  que ha sido definida</t>
        </r>
      </text>
    </comment>
    <comment ref="BH6" authorId="1" shapeId="0" xr:uid="{FF6DCE00-FEC8-48B0-A7D9-566806091FD4}">
      <text>
        <r>
          <rPr>
            <b/>
            <sz val="18"/>
            <color indexed="81"/>
            <rFont val="Tahoma"/>
            <family val="2"/>
          </rPr>
          <t>Marque X, si el funcionario que ejecuta el control, puede evidenciar con documentos o indicadores, que la aplicación del control NO permite prevenir o el riesgo o mitigar el impacto de su ocurrencia</t>
        </r>
      </text>
    </comment>
    <comment ref="BI6" authorId="1" shapeId="0" xr:uid="{0F051238-65DA-4797-B155-564CF4767FD0}">
      <text>
        <r>
          <rPr>
            <b/>
            <sz val="18"/>
            <color indexed="81"/>
            <rFont val="Tahoma"/>
            <family val="2"/>
          </rPr>
          <t>Marque X, si el funcionario que ejecuta el control,   NO puede evidenciar con documentos o indicadores, que la aplicación del control SI permite prevenir o el riesgo o mitigar el impacto de su ocurrencia</t>
        </r>
      </text>
    </comment>
    <comment ref="BJ6" authorId="1" shapeId="0" xr:uid="{7B652DC0-912E-4C15-90EA-AC5925B11A07}">
      <text>
        <r>
          <rPr>
            <b/>
            <sz val="18"/>
            <color indexed="81"/>
            <rFont val="Tahoma"/>
            <family val="2"/>
          </rPr>
          <t>Marque X, si el funcionario que ejecuta el control, puede evidenciar con documentos o indicadores, que la aplicación del control SI permite prevenir o el riesgo o mitigar el impacto de su ocurrencia</t>
        </r>
      </text>
    </comment>
    <comment ref="AO7" authorId="0" shapeId="0" xr:uid="{C2898D5F-4DAE-4607-9F59-C8277D872714}">
      <text>
        <r>
          <rPr>
            <b/>
            <sz val="16"/>
            <color indexed="81"/>
            <rFont val="Tahoma"/>
            <family val="2"/>
          </rPr>
          <t xml:space="preserve">La descripción del control debe cumplir con los siguientes seis pasos:
1. Tipo de actividad de control (Revisar, verificar, supervisar, cotejar, etc.)
2. Cómo se hace?
3. Que hacer frente al resultado de la ejecución del control (Corregir, Ajustar; No aprobar, devolver, etc.)
4. Cómo deja evidencia de su ejecución?
5. Quién lo hace?
6. Con qué periodicidad lo hace?
</t>
        </r>
        <r>
          <rPr>
            <sz val="16"/>
            <color indexed="81"/>
            <rFont val="Tahoma"/>
            <family val="2"/>
          </rPr>
          <t xml:space="preserve">
</t>
        </r>
      </text>
    </comment>
    <comment ref="AP7" authorId="0" shapeId="0" xr:uid="{8E09CED1-3EAA-42AA-886E-B65B5B93AE38}">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Q7" authorId="0" shapeId="0" xr:uid="{2A4EA0FF-D42F-411E-B95E-BD7F8F1F1F73}">
      <text>
        <r>
          <rPr>
            <b/>
            <sz val="16"/>
            <color indexed="81"/>
            <rFont val="Tahoma"/>
            <family val="2"/>
          </rPr>
          <t xml:space="preserve">*Control manual: Es la acción que realizan los colaboradores responsables de un proceso o actividad.
*Control automático: Es la acción o procedimiento aplicado desde un computador en una aplicación tecnológica (software), para prevenir, detectar o corregir errores o deficiencias.
*Control asistido por TI: Es la acción que es realizada por los colaboradores responsables de un proceso o actividad, y a la vez aplicado desde un computador en una aplicación tecnológica. </t>
        </r>
        <r>
          <rPr>
            <sz val="16"/>
            <color indexed="81"/>
            <rFont val="Tahoma"/>
            <family val="2"/>
          </rPr>
          <t xml:space="preserve">
</t>
        </r>
      </text>
    </comment>
    <comment ref="AS7" authorId="0" shapeId="0" xr:uid="{D09D9923-6723-4633-AEF8-5B98AC8F10DC}">
      <text>
        <r>
          <rPr>
            <b/>
            <sz val="16"/>
            <color indexed="81"/>
            <rFont val="Tahoma"/>
            <family val="2"/>
          </rPr>
          <t>Es el cargo que ejecuta directamente el control</t>
        </r>
      </text>
    </comment>
    <comment ref="AT7" authorId="0" shapeId="0" xr:uid="{6AD37AD0-CC27-4260-8E12-97A40B5F9AE5}">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 ref="AV7" authorId="1" shapeId="0" xr:uid="{4DCE794C-CF56-4333-A5E8-17ACBDFAB2BD}">
      <text>
        <r>
          <rPr>
            <b/>
            <sz val="18"/>
            <color indexed="81"/>
            <rFont val="Tahoma"/>
            <family val="2"/>
          </rPr>
          <t>1.1 ¿Existe un responsable asignado a la ejecución del control?</t>
        </r>
      </text>
    </comment>
    <comment ref="AW7" authorId="0" shapeId="0" xr:uid="{2039063E-2429-4D99-87D2-1D4912034DE4}">
      <text>
        <r>
          <rPr>
            <b/>
            <sz val="18"/>
            <color indexed="81"/>
            <rFont val="Tahoma"/>
            <family val="2"/>
          </rPr>
          <t>1.2 ¿El responsable tiene la autoridad y adecuada
segregación de funciones en la ejecución
del control?</t>
        </r>
      </text>
    </comment>
    <comment ref="AX7" authorId="0" shapeId="0" xr:uid="{6FD30758-303F-476B-9F31-3AB9C3975266}">
      <text>
        <r>
          <rPr>
            <b/>
            <sz val="18"/>
            <color indexed="81"/>
            <rFont val="Tahoma"/>
            <family val="2"/>
          </rPr>
          <t xml:space="preserve">
2. ¿La oportunidad en que se ejecuta el control
ayuda a prevenir la mitigación del riesgo o a
detectar la materialización del riesgo de manera oportuna?</t>
        </r>
      </text>
    </comment>
    <comment ref="AY7" authorId="0" shapeId="0" xr:uid="{60692F0B-6C1B-4BA8-B9A5-DF5CD0936D23}">
      <text>
        <r>
          <rPr>
            <b/>
            <sz val="18"/>
            <color indexed="81"/>
            <rFont val="Tahoma"/>
            <family val="2"/>
          </rPr>
          <t>3. ¿Las actividades que se desarrollan en el
control realmente buscan por si sola prevenir o detectar las causas que pueden dar origen al riesgo, Ej.: verificar, validar, cotejar, comparar, revisar, etc.?</t>
        </r>
      </text>
    </comment>
    <comment ref="AZ7" authorId="0" shapeId="0" xr:uid="{BFB95904-6224-4238-AD0B-EBF2B407918B}">
      <text>
        <r>
          <rPr>
            <b/>
            <sz val="18"/>
            <color indexed="81"/>
            <rFont val="Tahoma"/>
            <family val="2"/>
          </rPr>
          <t>4. ¿La fuente de información que se utiliza en el
desarrollo del control es información confiable
que permita mitigar el riesgo?</t>
        </r>
        <r>
          <rPr>
            <sz val="18"/>
            <color indexed="81"/>
            <rFont val="Tahoma"/>
            <family val="2"/>
          </rPr>
          <t xml:space="preserve">
</t>
        </r>
      </text>
    </comment>
    <comment ref="BA7" authorId="0" shapeId="0" xr:uid="{B81A6C16-365A-47AF-960C-7C0179A87F45}">
      <text>
        <r>
          <rPr>
            <b/>
            <sz val="20"/>
            <color indexed="81"/>
            <rFont val="Tahoma"/>
            <family val="2"/>
          </rPr>
          <t>5. ¿Las observaciones, desviaciones o diferencias identificadas como resultados de la ejecución del control son investigadas y resueltas de manera oportuna?</t>
        </r>
        <r>
          <rPr>
            <sz val="20"/>
            <color indexed="81"/>
            <rFont val="Tahoma"/>
            <family val="2"/>
          </rPr>
          <t xml:space="preserve">
</t>
        </r>
      </text>
    </comment>
    <comment ref="BB7" authorId="0" shapeId="0" xr:uid="{D45A827D-674E-47E3-8EE9-5C7852802DA6}">
      <text>
        <r>
          <rPr>
            <b/>
            <sz val="18"/>
            <color indexed="81"/>
            <rFont val="Tahoma"/>
            <family val="2"/>
          </rPr>
          <t xml:space="preserve">
6. ¿Se deja evidencia o rastro de la ejecución del control que permita a cualquier tercero con la evidencia llegar a la misma conclusión?</t>
        </r>
        <r>
          <rPr>
            <sz val="18"/>
            <color indexed="81"/>
            <rFont val="Tahoma"/>
            <family val="2"/>
          </rPr>
          <t xml:space="preserve">
</t>
        </r>
      </text>
    </comment>
    <comment ref="C31" authorId="2" shapeId="0" xr:uid="{F905FA8B-B60B-48AB-96C0-32D9B0CDBD9E}">
      <text>
        <r>
          <rPr>
            <b/>
            <sz val="9"/>
            <color indexed="81"/>
            <rFont val="Tahoma"/>
            <family val="2"/>
          </rPr>
          <t>Fabian Leonardo Alfonso Sabo:</t>
        </r>
        <r>
          <rPr>
            <sz val="9"/>
            <color indexed="81"/>
            <rFont val="Tahoma"/>
            <family val="2"/>
          </rPr>
          <t xml:space="preserve">
NUEVO CONTROL</t>
        </r>
      </text>
    </comment>
  </commentList>
</comments>
</file>

<file path=xl/sharedStrings.xml><?xml version="1.0" encoding="utf-8"?>
<sst xmlns="http://schemas.openxmlformats.org/spreadsheetml/2006/main" count="2363" uniqueCount="717">
  <si>
    <t>4.1</t>
  </si>
  <si>
    <t>2.1</t>
  </si>
  <si>
    <t>1.2</t>
  </si>
  <si>
    <t>1.1</t>
  </si>
  <si>
    <t xml:space="preserve">Responsable </t>
  </si>
  <si>
    <t>Meta o producto</t>
  </si>
  <si>
    <t>Subcomponente</t>
  </si>
  <si>
    <t>Fecha Final</t>
  </si>
  <si>
    <t>2.2</t>
  </si>
  <si>
    <t>4.2</t>
  </si>
  <si>
    <t>5.2</t>
  </si>
  <si>
    <t xml:space="preserve"> </t>
  </si>
  <si>
    <t xml:space="preserve">Subcomponente </t>
  </si>
  <si>
    <t>Fecha inicial</t>
  </si>
  <si>
    <t>No Aplica</t>
  </si>
  <si>
    <t>Departamento:</t>
  </si>
  <si>
    <t>Municipio:</t>
  </si>
  <si>
    <t>Fecha Inicial</t>
  </si>
  <si>
    <t>5.1</t>
  </si>
  <si>
    <t>Indicadores</t>
  </si>
  <si>
    <t>Indicador</t>
  </si>
  <si>
    <t xml:space="preserve"> Componente 6: OTRAS INICIATIVAS DE LUCHA CONTRA LA CORRUPCIÓN</t>
  </si>
  <si>
    <t>1.3</t>
  </si>
  <si>
    <t xml:space="preserve">                                         Actividades</t>
  </si>
  <si>
    <t>4.3</t>
  </si>
  <si>
    <t/>
  </si>
  <si>
    <t>Nombre de la entidad:</t>
  </si>
  <si>
    <t>EMPRESA DE TRANSPORTE DEL TERCER MILENIO TRANSMILENIO S.A.</t>
  </si>
  <si>
    <t>Orden:</t>
  </si>
  <si>
    <t>Territorial</t>
  </si>
  <si>
    <t>Sector administrativo:</t>
  </si>
  <si>
    <t>Año vigencia:</t>
  </si>
  <si>
    <t>Bogotá D.C</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</si>
  <si>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</si>
  <si>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</si>
  <si>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</si>
  <si>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</si>
  <si>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</si>
  <si>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</si>
  <si>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</si>
  <si>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</si>
  <si>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</si>
  <si>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</si>
  <si>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</si>
  <si>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</si>
  <si>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</si>
  <si>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</si>
  <si>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</si>
  <si>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</si>
  <si>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Otros procedimientos administrativos de cara al usuario</t>
  </si>
  <si>
    <t>26514</t>
  </si>
  <si>
    <t>Personalización de tarjetas Tullave</t>
  </si>
  <si>
    <t>Inscrito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</si>
  <si>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</si>
  <si>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</si>
  <si>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</si>
  <si>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</si>
  <si>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Componente 3:  Estrategia Antitrámites</t>
  </si>
  <si>
    <t>Dimensión de MIPG a la que apunta la actividad</t>
  </si>
  <si>
    <t>Dimensión 2.
Gestión con Valores para Resultados</t>
  </si>
  <si>
    <t>Dimensión 6.
Información y Comunicación</t>
  </si>
  <si>
    <t>Dimensión 1. 
Talento Humano</t>
  </si>
  <si>
    <t xml:space="preserve">                                      Actividades</t>
  </si>
  <si>
    <t>Fecha Inicio</t>
  </si>
  <si>
    <t xml:space="preserve">Dimensión 1:
 Direccionamiento Estratégico y Planeación. </t>
  </si>
  <si>
    <t xml:space="preserve">Dimensión 4: 
Evaluación de Resultados  </t>
  </si>
  <si>
    <t xml:space="preserve">                                                                                                                                       Plan Anticorrupción y de Atención al Ciudadano  -  Vigencia 2020                                                                                                                                                                                </t>
  </si>
  <si>
    <t xml:space="preserve">Compromiso Asociado al Plan de Acción </t>
  </si>
  <si>
    <t>2000 encuentros con comunidades</t>
  </si>
  <si>
    <t>(Encuentros adelantados /2000)*100</t>
  </si>
  <si>
    <t>Profesional Especializado Grado 6 de Gestión Social 
Profesionales  de Gestión Social</t>
  </si>
  <si>
    <t>SAUCP3</t>
  </si>
  <si>
    <t>Participar de la rendición de cuentas del Sector Movilidad en cumplimiento a la normativa 1757 de 2015 (nivel local)</t>
  </si>
  <si>
    <t>Mínimo 17 encuentros con comunidades  enmarcados en el proceso institucional de rendición de cuentas del Sector Movilidad</t>
  </si>
  <si>
    <t>Profesional Especializado Grado 6 de Gestión Social 
y
Profesionales componente gestión social</t>
  </si>
  <si>
    <t>Mínimo 15 sustentaciones de indicadores a nivel local</t>
  </si>
  <si>
    <t>(# sustentaciones realizadas de indicadores herramienta ISO 18091 a nivel local/15)*100</t>
  </si>
  <si>
    <t>De acuerdo con fechas establecidas por los observatorios ciudadanos locales</t>
  </si>
  <si>
    <t>Publicación de las diferentes versiones del Plan de acción 2020 y/o Plan anual de adquisiciones derivadas de los cambios requeridos por las dependencias y/o aprobadas en Comité</t>
  </si>
  <si>
    <t>100% de las versiones del plan de acción y/o plan de adquisiciones publicadas</t>
  </si>
  <si>
    <t>#  versiones del plan de acción y/o plan de adquisiciones publicadas/ # versiones del plan de acción y/o plan de adquisiciones requeridas para cambios</t>
  </si>
  <si>
    <t>Jefe Oficina Asesora de Planeación
y
Profesional Especializado Grado 06 -  Gestión Integral</t>
  </si>
  <si>
    <t>NA</t>
  </si>
  <si>
    <t>Definición e implementación de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</si>
  <si>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</si>
  <si>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Jefe Oficina Asesora de Planeación
y
Profesional Universitario Grado 4 - Gestión Integral  en coordinación con los Responsables de las estrategias establecidos en el PAAC</t>
  </si>
  <si>
    <t>Una propuesta  elaborada y ejecutada  sobre sensibilización de Gestión de Riesgos</t>
  </si>
  <si>
    <t>(1 propuesta  elaborada y ejecutada  sobre sensibilización de Gestión de Riesgos/1)*100</t>
  </si>
  <si>
    <t>Jefe  Oficina Asesora de Planeación 
y
Contratista de apoyo</t>
  </si>
  <si>
    <t>Construcción del mapa de riesgos de corrupción vigencia 2020   acorde con la metodología establecida por TRANSMILENIO S.A.</t>
  </si>
  <si>
    <t>Un mapa de riesgos de corrupción</t>
  </si>
  <si>
    <t>Divulgación y actualización en caso que se requiera del mapa de riesgos de corrupción vigencia 2020</t>
  </si>
  <si>
    <t>(1 Mapa de Riesgos de Corrupción 2019 publicado en la pagina web y en la intranet/1)*100</t>
  </si>
  <si>
    <t xml:space="preserve">Profesional Universitario 4  - Gestión Integral - Oficina Asesora de Planeación
y Contratista de Apoyo </t>
  </si>
  <si>
    <t>Realizar monitoreo al mapa de riesgos de corrupción 2020 y hacer los ajustes del caso publicando los cambios según se requieran</t>
  </si>
  <si>
    <t>Mínimo tres monitoreos  del mapa de riesgos de corrupción al año.</t>
  </si>
  <si>
    <t>Jefe  Oficina Asesora de Planeación 
y/o
la persona que este delegue</t>
  </si>
  <si>
    <t>15/03/20120</t>
  </si>
  <si>
    <t>Una publicación en la página web  y en la intranet de la Entidad del Mapa de Riesgos de Corrupción 2020</t>
  </si>
  <si>
    <t>Elaboración y ejecución de una propuesta  de sensibilización a los servidores públicos de la Entidad en  la gestión de riesgos.</t>
  </si>
  <si>
    <t>Diseñar e implementar campañas para promover los comportamientos deseados en los funcionarios y contratistas de la Entidad</t>
  </si>
  <si>
    <t xml:space="preserve">3 campañas de comportamientos deseados </t>
  </si>
  <si>
    <t>Campañas implementadas /Campañas  diseñadas</t>
  </si>
  <si>
    <t>Profesional Universitario Grado 3 - Formación y Desarrollo</t>
  </si>
  <si>
    <t xml:space="preserve">Inducciones presenciales sensibilizando acerca de los valores del servicio público dirigida a contratistas prestación de servicios. </t>
  </si>
  <si>
    <t>3 inducciones presenciales</t>
  </si>
  <si>
    <t>Inducciones realizadas/inducciones programadas</t>
  </si>
  <si>
    <t xml:space="preserve"> (# encuentros con comunidades  enmarcados en el proceso institucional de rendición de cuentas del Sector Movilidad (nivel local)/17)*100</t>
  </si>
  <si>
    <t>(# Acciones correctivas y de mejora implementadas/ # Acciones correctivas y de mejora a implementar según observaciones al PAAC) *100</t>
  </si>
  <si>
    <t>Encuentros (reuniones, visitas técnicas, recorridos,  cabildos públicos, mesas de trabajo, apoyos de divulgación, eventos zonales)al año, con el propósito de informar a las comunidades sobre las novedades del Sistema TransMilenio y atender sus inquietudes</t>
  </si>
  <si>
    <t>Revisar y actualizar el protocolo de contenido de pagina WEB</t>
  </si>
  <si>
    <t>Un protocolo revisado  y actualizado</t>
  </si>
  <si>
    <t>(1 protocolo revisado  y actualizado/1)*100</t>
  </si>
  <si>
    <t>Profesional Especializado Grado 06 - Prensa y Comunicación Externa,
Contratista de apoyo (WEBMASTER) y Profesional Universitario Grado 04 - Gestión Integral</t>
  </si>
  <si>
    <t>Revisar  actualizar el esquema de publicación de la Entidad en el marco de la Ley de Transparencia</t>
  </si>
  <si>
    <t>Un esquema de publicación revisado y actualizado</t>
  </si>
  <si>
    <t>(Un esquema de publicación revisado y actualizado/1)*100</t>
  </si>
  <si>
    <t>Profesional Especializado Grado 06 - Prensa y Comunicación Externa
y
Contratista de apoyo (WEBMASTER)</t>
  </si>
  <si>
    <t>Diseñar e implementar una estrategia de socialización que de lineamientos de entrega por parte de todas las dependencias de la Entidad con relación a documentos accesibles en el marco del cumplimiento de la ley de trasparencia</t>
  </si>
  <si>
    <t>Una estrategia diseñada a e implementada de socialización a todas las áreas sobre los lineamientos de accesibilidad</t>
  </si>
  <si>
    <t>(1 estrategia diseñada a e implementada de socialización a todas las áreas sobre los lineamientos de accesibilidad/1)*100</t>
  </si>
  <si>
    <t>Sostenibilidad en los sitios Web de TRANSMILENIO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</si>
  <si>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</si>
  <si>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</si>
  <si>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Especializado Grado 06 - Seguridad Informática 
y  
Profesional Especializado Grado 06 - Comunicación Externa</t>
  </si>
  <si>
    <t>Diseño y aplicación de un instrumento de evaluación de contenido de pagina web que permita conocer si la información publicada en el link de Transparencia es útil, clara y precisa para los grupos de valor</t>
  </si>
  <si>
    <t>Un instrumento de evaluación de contenido de pagina web  en el link de Transparencia diseñado y aplicado</t>
  </si>
  <si>
    <t>(1 Un instrumento de evaluación de contenido de pagina web diseñado y aplicado /1)*100</t>
  </si>
  <si>
    <t>OAPP2</t>
  </si>
  <si>
    <t>Implementar las acciones de mejora resultantes del diagnostico relacionado con el proceso de Servicio al Ciudadano que se realizó en la vigencia 2019</t>
  </si>
  <si>
    <t>Acciones de mejora implementadas a partir de los resultados del diagnostico</t>
  </si>
  <si>
    <t>(# Acciones de mejora implementadas a partir de los resultados del diagnostico/# acciones proyectadas de acuerdo con los resultados del diagnostico)*100</t>
  </si>
  <si>
    <t>Profesional Especializado Grado 06 - Servicio al Usuario y Contacto SIRCI</t>
  </si>
  <si>
    <t>Fortalecer los canales de comunicación con los usuarios a través de acciones estratégicas de comunicación</t>
  </si>
  <si>
    <t xml:space="preserve"> Una (1) campaña por cada canal de atención de PQRS ejecutadas</t>
  </si>
  <si>
    <t>(Número de campañas adelantadas por canal de atención de PQRS/ 3) * 100</t>
  </si>
  <si>
    <t>SAUCP1</t>
  </si>
  <si>
    <t>Fortalecer la visualización del canal de denuncias de corrupción en la pagina web</t>
  </si>
  <si>
    <t>Realizar mesas de trabajo con las dependencias encargadas de dar respuesta a las PQRS  con el  fin de hacer seguimiento y fortalecer los procesos enmarcados en atención al usuario</t>
  </si>
  <si>
    <t>(# de reuniones con dependencias por mes / 12)*100</t>
  </si>
  <si>
    <t>Elaborar y publicar mensualmente en la pagina WEB de la Entidad los informes de PQRS  relacionados con los requerimientos allegados a la Entidad a través de los canales oficiales de atención al ciudadano</t>
  </si>
  <si>
    <t>(# de informes de PQRS elaborados y publicados / 12) * 100</t>
  </si>
  <si>
    <t>Actualizar y divulgar la política de tratamiento y protección de datos personales</t>
  </si>
  <si>
    <t>Una (1)  política actualizada y divulgada</t>
  </si>
  <si>
    <t>(Una política actualizada y divulgada/1)*100</t>
  </si>
  <si>
    <t>Actualizar y adoptar el Manual del Usuario del Sistema TransMilenio,  acorde con los lineamientos internos dados en la Entidad</t>
  </si>
  <si>
    <t>Un (1)  Manual del Usuario del Sistema TransMilenio actualizado y adoptado</t>
  </si>
  <si>
    <t>(1 Manual del Usuario del Sistema TransMilenio actualizado y adoptado/1)*100</t>
  </si>
  <si>
    <t>Revisar y actualizar la caracterización de los usuarios enmarcada en el Manual de Servicio al Ciudadano</t>
  </si>
  <si>
    <t>Una (1) caracterización de usuarios revisada y actualizada</t>
  </si>
  <si>
    <t>(1 caracterización de usuarios revisada y actualizada/1) * 100</t>
  </si>
  <si>
    <t>Realizar la medición de satisfacción del usuario de uno o varios de los componentes del sistema</t>
  </si>
  <si>
    <t>Tres (3) estudios de satisfacción a través de encuestas personalizadas en campo</t>
  </si>
  <si>
    <t>(# de estudios de satisfacción realizados / 3) *100</t>
  </si>
  <si>
    <t>SAUCP4</t>
  </si>
  <si>
    <t>Implementar una estrategia de divulgación para que los ciudadanos conozcan la figura del Defensor del Ciudadano de  TRANSMILENIO S.A</t>
  </si>
  <si>
    <t>(Número de visitas a localidades/ 20)*0,40)
+
(Número de recorridos solicitados y/o identificados  / Número de recorridos ejecutados) *0,40)
+
(Número de campañas de divulgación realizadas/2)*0,20)
*100</t>
  </si>
  <si>
    <t>5.3</t>
  </si>
  <si>
    <t xml:space="preserve">Convocar, validar y conformar el Equipo de gestores de integridad vigencia 2020-2021 </t>
  </si>
  <si>
    <t xml:space="preserve">1 grupo conformado de gestores de integridad </t>
  </si>
  <si>
    <t>Grupos conformados/1</t>
  </si>
  <si>
    <t>6.1</t>
  </si>
  <si>
    <t>6.2</t>
  </si>
  <si>
    <t>6.3</t>
  </si>
  <si>
    <t>Actividades</t>
  </si>
  <si>
    <t>Otras Iniciativas de licha contra la corrupción</t>
  </si>
  <si>
    <t>Transparencia Activa</t>
  </si>
  <si>
    <t>Transparencia Pasiva</t>
  </si>
  <si>
    <t>Instrumentos de Gestión de la información</t>
  </si>
  <si>
    <t>Criterio diferencial de Accesibilidad</t>
  </si>
  <si>
    <t>Monitoreo</t>
  </si>
  <si>
    <t xml:space="preserve"> Estructura administrativa y Direccionamiento estratégico </t>
  </si>
  <si>
    <t>Fortalecimiento de los canales de atención</t>
  </si>
  <si>
    <t>Talento Humano</t>
  </si>
  <si>
    <t>Normativo y procedimental</t>
  </si>
  <si>
    <t>Política de Administración de Riesgos</t>
  </si>
  <si>
    <t>Construcción del Mapa de Riesgos de Corrupción</t>
  </si>
  <si>
    <t xml:space="preserve">Consulta y divulgación </t>
  </si>
  <si>
    <t>Monitoreo o revisión</t>
  </si>
  <si>
    <t>Incentivos para motivar la cultura de la rendición y petición de cuentas</t>
  </si>
  <si>
    <t>Evaluación y retroalimentación a  la gestión institucional</t>
  </si>
  <si>
    <t>Relacionamiento con el ciudadano</t>
  </si>
  <si>
    <t>VER ANEXO ANTITRAMITES</t>
  </si>
  <si>
    <t>1.4</t>
  </si>
  <si>
    <t>2.3</t>
  </si>
  <si>
    <t>2.5</t>
  </si>
  <si>
    <t>2.6</t>
  </si>
  <si>
    <t>2.7</t>
  </si>
  <si>
    <t>5.4</t>
  </si>
  <si>
    <t>5.5</t>
  </si>
  <si>
    <t>5.6</t>
  </si>
  <si>
    <t>5.7</t>
  </si>
  <si>
    <t>5.8</t>
  </si>
  <si>
    <t>5.9</t>
  </si>
  <si>
    <t>DCP3</t>
  </si>
  <si>
    <t>4.4</t>
  </si>
  <si>
    <t>4.5</t>
  </si>
  <si>
    <t>4.6</t>
  </si>
  <si>
    <t>4.7</t>
  </si>
  <si>
    <t>4.8</t>
  </si>
  <si>
    <t>4.9</t>
  </si>
  <si>
    <t>4.10</t>
  </si>
  <si>
    <t>Subgerente de Atención al Usuario y Comunicaciones</t>
  </si>
  <si>
    <t>Personalización de tarjetas Tullave Plus</t>
  </si>
  <si>
    <t>Los usuarios que cuentan con la Tarjeta Tullave personalizada pueden acceder a diferentes beneficios, dentro de estos se encuentran dos (2) viajes a crédito, transbordos, 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</si>
  <si>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A través del operador de recaudo, se realizará el proceso de personalización virtual, donde el usuario por medio  de una plataforma pueda asociar su tarjeta TULLAVE básica ingresando algunos datos personales y el número del serial de su tarjeta. El usuario debe acercarse a cualquier taquilla de estación y/o portal del Sistema con la tarjeta que registro en la plataforma para que sea validada por el personal de recaudo ubicado en la taquilla y así pueda empezar a disfrutar de los beneficios
NOTA: el cumplimiento de esta mejora depende en gran parte de las decisiones que se definan por parte de la REGISTRADURIA NACIONAL y el Concesionario de RECAUDO.</t>
  </si>
  <si>
    <t>Disminución del tiempo y costos de desplazamiento para el usuario del Sistema en la obtención de la tarjeta personalizada</t>
  </si>
  <si>
    <t>Tecnológica</t>
  </si>
  <si>
    <t>Formularios diligenciados en línea</t>
  </si>
  <si>
    <t>Una (1) activación de enlace con los diferentes canales para interponer denuncias por corrupción</t>
  </si>
  <si>
    <t>(un (1) contenido en la pagina web relacionado con los canales de denuncias por corrupción / 1) *100</t>
  </si>
  <si>
    <t>Una (1) estrategia de articulación de plan padrinos con dependencias</t>
  </si>
  <si>
    <t xml:space="preserve"> Doce (12) informes de PQRS elaborados y publicados</t>
  </si>
  <si>
    <t>Implementar un  esquema de integración del  portal de datos abiertos de TRANSMILENIO S.A. con el portal de datos abiertos del Distrito Capital</t>
  </si>
  <si>
    <t>Un esquema entre los portales de datos abiertos implementado</t>
  </si>
  <si>
    <t>(1 esquema entre los portales de datos abiertos implementada/1)*100</t>
  </si>
  <si>
    <t>Profesional Especializado Grado 06 - Gestor de Infraestructura Tecnológica</t>
  </si>
  <si>
    <t>DTP6</t>
  </si>
  <si>
    <t xml:space="preserve">Identificar mínimo 2 conjuntos de datos nuevos y publicarlos en el portal de  datos abiertos de TRANSMILENIO S.A. </t>
  </si>
  <si>
    <t>2 conjuntos de datos nuevos y publicados</t>
  </si>
  <si>
    <t>(# conjuntos de datos nuevos y publicados/2)*100</t>
  </si>
  <si>
    <t>Profesional Especializado Grado 06 - Seguridad Informática y Contratista de Apoyo</t>
  </si>
  <si>
    <t>Diseño e implementación de un mecanismo de divulgación de los conjuntos de datos de TRANSMILENIO S.A. publicados en los portales de datos abiertos</t>
  </si>
  <si>
    <t xml:space="preserve">Un mecanismo de divulgación de los conjuntos de datos de TRANSMILENIO S.A.  implementado </t>
  </si>
  <si>
    <t xml:space="preserve">(1 mecanismo de divulgación de los conjuntos de datos de TRANSMILENIO S.A.  Implementado/1) *100 </t>
  </si>
  <si>
    <t>Profesional Universitario Grado 03 - Gestión Documental</t>
  </si>
  <si>
    <t>DCP4</t>
  </si>
  <si>
    <t xml:space="preserve"> ( Un sistema integrado de conservación  ajustado, adoptado e implementado según plan de trabajo /1)*100</t>
  </si>
  <si>
    <t xml:space="preserve">PROPUESTA ESTRATEGIAS PLAN ANTICORRUPCIÓN Y DE ATENCIÓN AL CIUDADANO 
 Vigencia 2020 </t>
  </si>
  <si>
    <t>COMPONENTE 5: MECANISMOS PARA LA TRANSPARENCIA Y ACCESO A LA INFORMACIÓN</t>
  </si>
  <si>
    <t>COMPONENTE 4:  MECANISMOS PARA MEJORAR LA ATENCIÓN AL CIUDADANO</t>
  </si>
  <si>
    <t>COMPONENTE 3. ESTRATEGIAS ANTIRTRÁMITES</t>
  </si>
  <si>
    <t>COMPONENTE  2:  RENDICIÓN DE CUENTAS</t>
  </si>
  <si>
    <t>COMPONENTE  1: GESTIÓN DE RIESGOS DE CORRUPCIÓN</t>
  </si>
  <si>
    <t xml:space="preserve">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 
</t>
  </si>
  <si>
    <t>Diálogo de doble vía con la ciudadanía y sus organizaciones</t>
  </si>
  <si>
    <t>Elaboración y publicación de los Estados Financieros de la Entidad</t>
  </si>
  <si>
    <t>Once (11) Estados financieros de TRANSMILENIO S.A. elaborados y publicados</t>
  </si>
  <si>
    <t>No. de estados financieros elaborados y publicados/11</t>
  </si>
  <si>
    <t>Elaboración y publicación de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</si>
  <si>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</si>
  <si>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t>
  </si>
  <si>
    <t>Profesional Especializado Grado 06 -Contador General</t>
  </si>
  <si>
    <t>2.4</t>
  </si>
  <si>
    <t>(No. de monitoreos efectuados/3)*100</t>
  </si>
  <si>
    <t>(Mapa de riesgos de corrupción construido y consolidado/1)*100</t>
  </si>
  <si>
    <t>Dos monitoreos  a la información publicada en el link de transparencia</t>
  </si>
  <si>
    <t>(# monitoreos  a la información publicada en el link de transparencia/2) * 100</t>
  </si>
  <si>
    <t>Profesional Universitario Grado 04 - Gestión Integral de la Oficina Asesora de Planeación</t>
  </si>
  <si>
    <t>Realizar monitoreo a  la información  publicada en el link de transparencia de la Entidad, acorde con la matriz de cumplimiento  definida para tal fin</t>
  </si>
  <si>
    <t>5.10</t>
  </si>
  <si>
    <t>OAPP3</t>
  </si>
  <si>
    <t>informe presentado/informe proyectado</t>
  </si>
  <si>
    <t>Jefe de la Oficina de Control Interno</t>
  </si>
  <si>
    <t>6.4</t>
  </si>
  <si>
    <t xml:space="preserve">Verificar el cumplimiento de la Ley de Transparencia </t>
  </si>
  <si>
    <t xml:space="preserve">Realizar un informe de verificación </t>
  </si>
  <si>
    <t>Informe de verificación  realizado / informe de verificación planeado (1)</t>
  </si>
  <si>
    <t>Jefe de la Oficina de Control interno</t>
  </si>
  <si>
    <t>5.11</t>
  </si>
  <si>
    <t>30/132020</t>
  </si>
  <si>
    <t>Presentar informe de seguimiento a las PQRS</t>
  </si>
  <si>
    <t>Realizar dos informes de seguimiento a las PQRS</t>
  </si>
  <si>
    <t>Informes de seguimiento a PQRS/2</t>
  </si>
  <si>
    <t xml:space="preserve">Verificación de la publicación del PAAC y del mapa de riesgos de corrupción </t>
  </si>
  <si>
    <t>Verificar que la publicación del mapa de riesgos de corrupción de la Entidad y el PAAC, se realiza a más tardar el 31 de enero.</t>
  </si>
  <si>
    <t>Verificación realizada/verificación programada</t>
  </si>
  <si>
    <t>Jefe Oficina de Control Interno</t>
  </si>
  <si>
    <t>Dimensión 7: 
Control Interno</t>
  </si>
  <si>
    <t>Efectuar seguimiento  a las actividades consignadas en el PAAC y al  mapa de riesgos de corrupción de la Entidad.</t>
  </si>
  <si>
    <t>Realizar tres seguimientos cuatrimestrales y publicar los resultados en la página WEB de la Entidad</t>
  </si>
  <si>
    <t>Seguimiento a las actividades del PAAC 2020 emitidos y publicados/Seguimientos programados</t>
  </si>
  <si>
    <t>Jefe  Oficina de Control Interno</t>
  </si>
  <si>
    <t>Realizar la evaluación de las matrices de riesgos en acompañamiento de  las dependencias de los procesos auditados.</t>
  </si>
  <si>
    <t>Matrices evaluadas con las dependencias/ procesos auditados</t>
  </si>
  <si>
    <t>Seguimiento de riesgos de corrupción</t>
  </si>
  <si>
    <t>Matrices de riesgo evaluadas con las dependencias</t>
  </si>
  <si>
    <t>1.5</t>
  </si>
  <si>
    <t>1.6</t>
  </si>
  <si>
    <t>1.7</t>
  </si>
  <si>
    <t>Información de calidad y en el lenguaje comprensible</t>
  </si>
  <si>
    <t>Publicación en la Página Web de TRANSMILENIO S.A. de los Informes emitidos por la Oficina de Control Interno en el mes anterior</t>
  </si>
  <si>
    <t>Publicación en la Página Web de TRANSMILENIO S.A. del 100% de los Informes emitidos por la Oficina de Control Interno</t>
  </si>
  <si>
    <t>Informes publicados / 
Informes emitidos</t>
  </si>
  <si>
    <t>Publicación en la Página Web de TRANSMILENIO S.A. de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</si>
  <si>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</si>
  <si>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</si>
  <si>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2.8</t>
  </si>
  <si>
    <t>2.9</t>
  </si>
  <si>
    <t>4.11</t>
  </si>
  <si>
    <t>4.12</t>
  </si>
  <si>
    <t>Profesional Especializado Grado 06 - Presupuesto</t>
  </si>
  <si>
    <t xml:space="preserve">Sustentar el cumplimiento de los indicadores establecidos en la herramienta ISO 18091  de la Veeduría Distrital a nivel local </t>
  </si>
  <si>
    <t>una (1) estrategia integral de la Defensoría</t>
  </si>
  <si>
    <t>Ajustar, adoptar y definir un plan de implementación del sistema integrado de conservación de documentos de la Entidad acorde con los lineamientos dados por el Archivo de Bogotá en su estrategia IGA+10 2020</t>
  </si>
  <si>
    <t>Un sistema integrado de conservación ajustado, adoptado
Plan de trabajo para la implementación del sistema integrado de conservación</t>
  </si>
  <si>
    <t>Seguimiento a la apropiación de valores y principios de los servidores públicos</t>
  </si>
  <si>
    <t>Informe de grado de apropiación del código de integridad en TRANSMILENIO S.A.</t>
  </si>
  <si>
    <t>Fecha de Elaboración: enero de 2020</t>
  </si>
  <si>
    <t>MATRIZ DE RIESGOS DE CORRUPCION
VIGENCIA 2020</t>
  </si>
  <si>
    <t>IDENTIFICACION DE RIESGOS</t>
  </si>
  <si>
    <t>ANALISIS DE RIESGOS</t>
  </si>
  <si>
    <t>OPCIONES DE MANEJO 
DEL RIESGO</t>
  </si>
  <si>
    <t>DISEÑO DE CONTROLES</t>
  </si>
  <si>
    <t xml:space="preserve">ANALISIS Y EVALUACION DE CONTROLES </t>
  </si>
  <si>
    <t>RIESGO RESIDUAL</t>
  </si>
  <si>
    <t>PLAN DE TRATAMIENTO</t>
  </si>
  <si>
    <t xml:space="preserve">FICHA TECNICA </t>
  </si>
  <si>
    <t>CRITERIOS DE CALIFICACION</t>
  </si>
  <si>
    <t>DESPLAZAMIENTO</t>
  </si>
  <si>
    <t>INCIDENCIA DEL CONTROL SOBRE PROBABILIDAD</t>
  </si>
  <si>
    <t>INCIDENCIA DEL CONTROL SOBRE IMPACTO
POR GUIA EL IMPACTO ES EL MISMO INHERENTE</t>
  </si>
  <si>
    <t>PERFIL RIESGO RESIDUAL</t>
  </si>
  <si>
    <t>PERFIL RIESGO RESIDUAL POR RIESGO</t>
  </si>
  <si>
    <t>ZONA RIESGO RESIDUAL DEL PROCESO</t>
  </si>
  <si>
    <t>ACCIONES PARA FORTALECER EL CONTROL</t>
  </si>
  <si>
    <t>No.</t>
  </si>
  <si>
    <t>PROCESO</t>
  </si>
  <si>
    <t>DESCRIPCION DEL RIESGO</t>
  </si>
  <si>
    <t>TIPO DE AFECTACION DEL RIESGO</t>
  </si>
  <si>
    <t>FACTOR RIESGO</t>
  </si>
  <si>
    <t>CAUSAS Y FUENTES DE RIESGO</t>
  </si>
  <si>
    <t>PROBABILIDAD</t>
  </si>
  <si>
    <t>PERFIL PROBABILIDAD DEL PROCESO</t>
  </si>
  <si>
    <t>CRITERIOS PARA CALIFICAR EL IMPACTO</t>
  </si>
  <si>
    <t>TOTAL IMPACTOS</t>
  </si>
  <si>
    <t>IMPACTO</t>
  </si>
  <si>
    <t>PERFIL INHERENTE DEL RIESGO</t>
  </si>
  <si>
    <t>ZONA DE RIESGO</t>
  </si>
  <si>
    <t>NIVEL DE IMPACTO DEL PROCESO</t>
  </si>
  <si>
    <t>RIESGO INHERENTE</t>
  </si>
  <si>
    <t>EVALUACION EN EL DISEÑO DEL CONTROL</t>
  </si>
  <si>
    <r>
      <t xml:space="preserve">EJECUCION DEL CONTROL </t>
    </r>
    <r>
      <rPr>
        <b/>
        <sz val="16"/>
        <color indexed="10"/>
        <rFont val="Arial"/>
        <family val="2"/>
      </rPr>
      <t>(10%)</t>
    </r>
  </si>
  <si>
    <r>
      <t xml:space="preserve">SOLIDEZ INDIVIDUAL DEL CONTROL </t>
    </r>
    <r>
      <rPr>
        <b/>
        <sz val="16"/>
        <color indexed="10"/>
        <rFont val="Arial"/>
        <family val="2"/>
      </rPr>
      <t>(10%)</t>
    </r>
  </si>
  <si>
    <t>TOTAL CALIFICACION CONTROL</t>
  </si>
  <si>
    <t>SOLIDEZ DEL CONJUNTO DE CONTROLES</t>
  </si>
  <si>
    <t>ACTIVIDADES DE CONTROL ASOCIADAS AL TRATAMIENTO DE RIESGOS</t>
  </si>
  <si>
    <r>
      <t xml:space="preserve">DISEÑO DEL CONTROL </t>
    </r>
    <r>
      <rPr>
        <b/>
        <sz val="14"/>
        <color indexed="10"/>
        <rFont val="Arial"/>
        <family val="2"/>
      </rPr>
      <t>(80%)</t>
    </r>
  </si>
  <si>
    <t>NUNCA</t>
  </si>
  <si>
    <t>DISCRESION</t>
  </si>
  <si>
    <t>SIEMPRE</t>
  </si>
  <si>
    <t>TOTAL APLICACIÓN</t>
  </si>
  <si>
    <t>EVIDENCIA O PERCEPCION NEGATIVA</t>
  </si>
  <si>
    <t>PERCEPCION POSITIVA</t>
  </si>
  <si>
    <t>EVIDENCIA DE SU EFECTIVIDAD</t>
  </si>
  <si>
    <t>TOTAL EFECTIVIDAD</t>
  </si>
  <si>
    <t>16. ¿Ocasionar lesiones físicas o pérdida de vidas humanas?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</si>
  <si>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</si>
  <si>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</si>
  <si>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</si>
  <si>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</si>
  <si>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</si>
  <si>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</si>
  <si>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</si>
  <si>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</si>
  <si>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</si>
  <si>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</si>
  <si>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</si>
  <si>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</si>
  <si>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</si>
  <si>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</si>
  <si>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</si>
  <si>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17. ¿Afectar la imagen regional?</t>
  </si>
  <si>
    <t>18. ¿Afectar la imagen nacional?</t>
  </si>
  <si>
    <t>19. ¿Generar daño ambiental?</t>
  </si>
  <si>
    <t>RIESGO INHERENTE DEL PROCESO</t>
  </si>
  <si>
    <t>ZONA DE RIESGO DEL PROCESO</t>
  </si>
  <si>
    <t>NOMBRE CONTROL</t>
  </si>
  <si>
    <t>DESCRIPCION DEL ACTUAL CONTROL</t>
  </si>
  <si>
    <t>TIPO</t>
  </si>
  <si>
    <t>NATURALEZA</t>
  </si>
  <si>
    <t>PERIODICIDAD</t>
  </si>
  <si>
    <t>EJECUTOR DEL CONTROL</t>
  </si>
  <si>
    <t xml:space="preserve">RESPONSABLE </t>
  </si>
  <si>
    <t>INDICADOR ASOCIADO AL CONTROL</t>
  </si>
  <si>
    <t>P1.1</t>
  </si>
  <si>
    <t>P1.2</t>
  </si>
  <si>
    <t>P2</t>
  </si>
  <si>
    <t>P3</t>
  </si>
  <si>
    <t>P4</t>
  </si>
  <si>
    <t>P5</t>
  </si>
  <si>
    <t>P6</t>
  </si>
  <si>
    <t>TOTAL DISEÑO</t>
  </si>
  <si>
    <t xml:space="preserve">ZONA RIESGO RESIDUAL </t>
  </si>
  <si>
    <t>Desarrollo Estratégico</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</si>
  <si>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</si>
  <si>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X</t>
  </si>
  <si>
    <t>CORRUPCION</t>
  </si>
  <si>
    <t>EXTERNO</t>
  </si>
  <si>
    <t>Intereses particulares o beneficio propio impidiendo que se muestre la gestión real de la Entidad</t>
  </si>
  <si>
    <t>x</t>
  </si>
  <si>
    <t>REDUCIR EL RIESGO</t>
  </si>
  <si>
    <t>APLICACIÓN DE PROTOCOLOS DE REGISTRO Y CONTROL</t>
  </si>
  <si>
    <t xml:space="preserve">El Jefe de la Oficina Asesora de Planeación y el Profesional Especializado (6) de Gestión Corporativa, de acuerdo al procedimiento P-OP-015 "Formulación y Seguimiento a Proyectos de Inversión", y al procedimiento P-OP-018 "Elaboración, Modificación y Seguimiento del Plan de Acción", adoptan y aplican los protocolos para el registro, administración y control trimestral de los proyectos de inversión, según los lineamientos emitidos por la Secretaria Distrital de Planeación, dejando como evidencia correos electrónicos trimestrales solicitando al Gerente de cada proyecto y responsables de cada dependencia la actualización de la ejecución de los proyectos de inversión y plan de acción, con la información recibida se efectúa el reporte en el aplicativo SEGPLAN, generando el informe respectivo.  </t>
  </si>
  <si>
    <t>PREVENTIVO</t>
  </si>
  <si>
    <t>ASISTIDO TI</t>
  </si>
  <si>
    <t>TRIMESTRAL</t>
  </si>
  <si>
    <t xml:space="preserve"> El Jefe de la Oficina Asesora de Planeación y el Profesional Especializado (6) de Gestión Corporativa</t>
  </si>
  <si>
    <t xml:space="preserve"> Jefe de la Oficina Asesora de Planeación </t>
  </si>
  <si>
    <t>(Número de procesos de Reporte asociados al Banco de Proyectos adelantados / Número de Procesos de reporte al Banco de Proyectos requeridos por la SDP ) *100</t>
  </si>
  <si>
    <t>VALIDACION DE INFORMACION</t>
  </si>
  <si>
    <t xml:space="preserve">El Jefe de la Oficina Asesora de Planeación, emite de forma trimestral un correo electrónico con destino a la Secretaria Distrital de Planeación, en el cual valida la información registrada en el   SEGPLAN por parte del Profesional Especializado (6) de Gestión Corporativa, dejando como evidencia correo electrónico. </t>
  </si>
  <si>
    <t>MANUAL</t>
  </si>
  <si>
    <t>Profesional Especializado (6) de Gestión Corporativa</t>
  </si>
  <si>
    <t>Jefe de la OAP</t>
  </si>
  <si>
    <t>(Proceso de validación del reporte de Proyectos efectuado por la Jefe de OAP / 4) x 100</t>
  </si>
  <si>
    <t>REVISION Y APROBACION DE CAMBIOS</t>
  </si>
  <si>
    <t xml:space="preserve">Profesional Especializado (6) de Gestión Corporativa, cuando se requiera actualiza el plan de acción en su componente de adquisiciones, una vez  el Profesional (6) de Contratación remite el acta de comité de contratación donde fueron presentados y aprobados los cambios. </t>
  </si>
  <si>
    <t>CUANDO SE REQUIERA</t>
  </si>
  <si>
    <t>(Actualizaciones de Plan de Acción adelantadas / Actualizaciones de Plan de Acción requeridas ) *100</t>
  </si>
  <si>
    <t>Direccionamiento indebido de los conceptos de carácter ambiental, por parte de los funcionarios responsables del proceso,  para asegurar  toma de decisiones que favorezcan un interés personal o de terceros, en detrimento de la entidad.</t>
  </si>
  <si>
    <t>Intereses particulares
Presiones indebidas</t>
  </si>
  <si>
    <t>REVISION PREVIA A EMISION DE CONCEPTOS AMBIENTALES</t>
  </si>
  <si>
    <t xml:space="preserve">Previa revisión por parte del Jefe de la OAP, se emiten  conceptos  de carácter ambiental con soporte técnico y normativo, por parte del Profesional Especializado (6) de Gestión Ambiental, cuando sea requerido por parte de la diferentes áreas internas y externas a la entidad, dejando como evidencia documentos físicos para la comunicación interna o una carta para comunicación externa, o correos electrónicos. </t>
  </si>
  <si>
    <t>Profesional Especializado (6) de Gestión Ambiental</t>
  </si>
  <si>
    <t>(Número de conceptos generados/ Número de conceptos solicitados) x 100</t>
  </si>
  <si>
    <t>Gestión TIC´S</t>
  </si>
  <si>
    <t xml:space="preserve">Acceso indebido o no autorizado, de funcionarios o contratistas,  a los sistemas de información de la entidad, para beneficio personal o de terceros en detrimento de la confidencialidad, disponibilidad e integridad de la información. </t>
  </si>
  <si>
    <t>INTERNO</t>
  </si>
  <si>
    <t>Intereses particulares</t>
  </si>
  <si>
    <t>ALTO</t>
  </si>
  <si>
    <t>MECANISMOS DE BLOQUEO DE MEDIOS EXTERNOS</t>
  </si>
  <si>
    <t>Implementación permanente por parte de la Dirección de TIC´S bajo el liderazgo del profesional especializado 6 de seguridad informática, de los mecanismos de bloqueo de medios externos en dispositivos de seguridad perimetral y/o dispositivos de puntos finales, para todos los usuarios finales de la entidad, lo cual se podrá verificar en dichos dispositivos</t>
  </si>
  <si>
    <t>AUTOMATICO</t>
  </si>
  <si>
    <t>ANUAL</t>
  </si>
  <si>
    <t>Profesional Especializado 6 - Seguridad Informática</t>
  </si>
  <si>
    <t>Profesional Especializado (6) - Coordinador de Procesos Corporativos</t>
  </si>
  <si>
    <t>(Total usuarios con bloqueo de medios externos / total de usuarios) x100</t>
  </si>
  <si>
    <t>FUERTE</t>
  </si>
  <si>
    <t>MODERADO</t>
  </si>
  <si>
    <t>NO REQUIERE PLAN DE ACCION</t>
  </si>
  <si>
    <t>ACTIVACION PERFILES DE USUARIOS</t>
  </si>
  <si>
    <t>Activación por parte del Profesional Universitario (3) Gestor de Bases de Datos y Aplicaciones Corporativas, cada vez que se requiera,  de los perfiles de usuarios en los sistemas de información de acuerdo con la definición realizada por los  líderes de módulos de los sistemas de información, dejando evidencia en el sistema JSP7 el registro de los cambios realizados.</t>
  </si>
  <si>
    <t xml:space="preserve">Profesional Universitario (3) de Base de Datos y Aplicaciones y
Técnico Administrativo (2) </t>
  </si>
  <si>
    <t xml:space="preserve">(Total de usuarios del sistema a los cuales se les ha asignado perfil / total de usuarios del sistema que requieren configuración de perfil) x 100 </t>
  </si>
  <si>
    <t>VERIFICACION INCLUSION CLAUSUSLA DE CONFIDENCIALIDAD</t>
  </si>
  <si>
    <r>
      <t xml:space="preserve">Verificación  por parte del </t>
    </r>
    <r>
      <rPr>
        <sz val="14"/>
        <color indexed="10"/>
        <rFont val="Arial"/>
        <family val="2"/>
      </rPr>
      <t xml:space="preserve">  </t>
    </r>
    <r>
      <rPr>
        <sz val="14"/>
        <rFont val="Arial"/>
        <family val="2"/>
      </rPr>
      <t>responsable técnico del proceso asignado por la Dirección de TIC,</t>
    </r>
    <r>
      <rPr>
        <sz val="14"/>
        <color indexed="10"/>
        <rFont val="Arial"/>
        <family val="2"/>
      </rPr>
      <t xml:space="preserve"> </t>
    </r>
    <r>
      <rPr>
        <sz val="14"/>
        <rFont val="Arial"/>
        <family val="2"/>
      </rPr>
      <t xml:space="preserve">de la inclusión en el Estudio Previo de la obligación asociada a confidencialidad o gestión </t>
    </r>
    <r>
      <rPr>
        <sz val="14"/>
        <rFont val="Arial"/>
        <family val="2"/>
      </rPr>
      <t xml:space="preserve">con el abogado del grupo de contratos la inclusión de la cláusula correspondiente, quedando evidencia  en los documentos que se registran en la plataforma de contratación vigente. </t>
    </r>
  </si>
  <si>
    <t>Director de TICs</t>
  </si>
  <si>
    <t>(Total de contratos con inclusión de la cláusula de confidencialidad en el período/ total de contratos firmados en el periodo)x100</t>
  </si>
  <si>
    <t>Gestión Grupos de Interés</t>
  </si>
  <si>
    <t>Omitir información de interés  relacionada con la gestión de la Entidad  en los diferentes espacios de interlocución con las comunidades para favorecer acciones de terceros en detrimento de las comunidades y/o de la entidad</t>
  </si>
  <si>
    <t>VERIFICACION PREVIA DE INFORMACION DIVULGADA A GRUPOS DE INTERES</t>
  </si>
  <si>
    <t>Los profesionales del equipo de Gestión Social verifican, cada vez que se requiera y con el área que corresponda, la información que se divulga a los grupos de interés. Una vez ejecutada esta actividad con las comunidades, los profesionales del equipo de Gestión Social deben diligenciar un acta con sus respectivos soportes (que evidencien la gestión realizada), de acuerdo con los lineamientos del documento M-SC-001-3 Manual de Gestión Social. Sobre este resultado, cada dos meses  (en el marco del Comité de Gestión Social) se tomará una muestra aleatoria de las actas y sus soportes y se procederá a revisar la calidad de la información contenida y que sea coherente con la reportada en la Matriz de Actividades de Gestión Social; de encontrarse inconsistencias, se valida con el responsable para realizar el respectivo seguimiento y ajuste.</t>
  </si>
  <si>
    <t>Profesional Especializado Grado 6 - Gestión Social y Grupo de gestores sociales</t>
  </si>
  <si>
    <t>(Número de actas que presentan inconsistencias/Número de actas revisadas por el comité) x100</t>
  </si>
  <si>
    <t>Manipular indebidamente la información contenida en la PQRS, con el fín de impedir que se conozcan situaciones o comportamientos por fuera de las políticas, procedimientos, marco legal o principios éticos, o bien para favorecer a funcionarios de la entidad o terceros</t>
  </si>
  <si>
    <t>RADICACION AUTOMATICA DE PQR</t>
  </si>
  <si>
    <t>Los profesionales del equipo de Servicio al Usuario, reciben y asignan el contenido de las PQRS. El contenido de estas PQRS, no  pueden ser modificadas de ninguna forma, dado que tanto las PQRS que son presentadas de manera virtual, como las PQRS que son presentadas de manera física por los peticionarios, cuentan con un número de radicado que es asignado directamente por la plataforma o por el sistema de correspondencia, respectivamente.  En el caso de las PQRS presentadas en físico, son escaneadas por el área de gestión documental de la Dirección Corporativa y una copia es entregada al peticionario, con el fin de que pueda hacerle seguimiento a su PQRS, con el número de radicado. Por tanto no pueden ser modificadas.</t>
  </si>
  <si>
    <t>Profesional Especializado Grado 06 - de Servicio al Usuario y Contacto SIRCI</t>
  </si>
  <si>
    <t>Número de reportes o quejas de usuarios por cambios en el contenido de su PQR</t>
  </si>
  <si>
    <t>Gestión de Mercadeo</t>
  </si>
  <si>
    <t>Direccionamiento indebido de los espacios susceptibles de explotación en la Infraestructura para el beneficio de un tercero relacionado, a cambio de dádivas o favores personales.</t>
  </si>
  <si>
    <t xml:space="preserve">REVISION Y APROBACION AUTORIZACION EXPLOTACION </t>
  </si>
  <si>
    <t>Aplicación de la Resolución No. 966 del 7 de octubre de 2019 en la cual se establecen las Condiciones para la explotación colateral de los sistemas de transporte a cargo de TRANSMILENIO S.A., la aplicación se realiza en el momento de generar la autorización ya que se basa en las tarifas definidas en la resolución. El proceso esta a cargo del Profesional Especializado (6) Negocios Colaterales, el Profesional Universitario (3), y/o el Abogado contratista, la aprobación es realizada por el Subgerente de Desarrollo de Negocios. Se deja como evidencia una carta acuerdo por cada exhibición de publicidad.</t>
  </si>
  <si>
    <t>Profesional Especializado (6), el Profesional Universitario (3), y/o el Abogado contratista</t>
  </si>
  <si>
    <t xml:space="preserve">Subgerencia Desarrollo de Negocios </t>
  </si>
  <si>
    <t>Cantidad de cartas acuerdos autorizadas/ cantidad de solicitudes de exhibición de publicidad </t>
  </si>
  <si>
    <t xml:space="preserve">SEGUIMIENTO AL CUMPLIMIENTO PROCEDIMIENTO </t>
  </si>
  <si>
    <t>Seguimiento por parte del profesional especializado 6 o profesional Universitario de  la aplicación del  procedimiento P-SN-002 Arrendamiento Infraestructura, cada vez que hay un interesado en hacer uso de algún espacio al interior de las estaciones y portales, se deja como evidencia la conformidad que se emite en un documento físico.</t>
  </si>
  <si>
    <t>Contratos realizados o avales/ cantidad de solicitudes recibidas</t>
  </si>
  <si>
    <t>SEGUIMIENTO DE LAS AUTORIZACIONES</t>
  </si>
  <si>
    <t xml:space="preserve">Se realiza seguimiento mensual de las autorizaciones, por parte de los contratistas de inspección de campo, verificando las condiciones definidas en cada autorización. Para la facturación y cartera existe el manual M-SE-005 donde están definidos los criterios para llevar a cabo el proceso para la facturación y gestión de cartera.  </t>
  </si>
  <si>
    <t>Contratista de Campo, Profesional Especializado (6), y/o el Profesional Universitario (3)</t>
  </si>
  <si>
    <t> No de informes realizados/ 12 informes de seguimiento</t>
  </si>
  <si>
    <t>Tráfico de influencias para evitar el cobro de los servicios de atención a delegaciones, consultorías, asesorías o asistencias técnicas que brinda la entidad en beneficio de terceros o beneficio personal.</t>
  </si>
  <si>
    <t>Aplicación de la Resolución No. 831 del 12 de Diciembre de 2018 la cual establece las Condiciones para la explotación colateral de los sistemas de transporte a cargo de TRANSMILENIO S.A., la aplicación se realiza en el momento de generar la autorización ya que se basa en las tarifas definidas en la resolución. El proceso esta a cargo del Profesional Especializado (6) Negocios Colaterales, la aprobación es realizada por el Subgerente de Desarrollo de Negocios. Se deja como evidencia una factura por cada visita  de carácter oneroso.</t>
  </si>
  <si>
    <t>Profesional Especializado (6) Negocios Colaterales</t>
  </si>
  <si>
    <t> Cantidad visitas atendidas/ cantidad de solicitudes realizadas</t>
  </si>
  <si>
    <t>Aplicación del  procedimiento P-SN-003 Atención de Visita Técnica, cada vez que hay un interesado en conocer aspectos técnicos del sistema, se deja como evidencia una factura o encuesta de satisfacción.</t>
  </si>
  <si>
    <t> Cantidad de encuestas y facturas realizadas/ Cantidad de visitas atendidas</t>
  </si>
  <si>
    <t>DIVULGACION DE TARIFAS DE EXPLOTACION</t>
  </si>
  <si>
    <t>Se realiza por parte del Profesional Especializado (6) Negocios Colaterales, la actualización y divulgación de las tarifas de explotación colateral del conocimiento en la página Web de la entidad y a través de comunicaciones a las entidades distritales y nacionales del sector transporte, así mismo las de relaciones públicas, dejando como evidencia los correos electrónicos y la publicación en la página Web.</t>
  </si>
  <si>
    <t>Tarifas publicadas en la WEB/ Tarifas actualizadas</t>
  </si>
  <si>
    <t>Planeación del SITP</t>
  </si>
  <si>
    <t>"Un operador o concesionario, ofrece una comisión o  pago a un funcionario con el fin de que altere las evaluaciones para obtener beneficios particulares.
La cual puede suceder en dos instancias, por parte del funcionario del proceso o un miembro de alta dirección."</t>
  </si>
  <si>
    <t>REVISION A PROTOCOLO DE KILOMETROS EFICIENTES</t>
  </si>
  <si>
    <t>Revisión por parte del comité de Kilómetros eficientes, mensual de acuerdo a las necesidades y seguimiento de los protocolos de KILÓMETROS EFICIENTES, cuyos resultados son analizados en las reuniones que hacen parte del protocolo, de encontrarse desviaciones o situaciones no comunes, se indaga su origen y se definen en una reunión final de directivos, las acciones requeridas según resultados, dejando constancia en las actas de reuniones.</t>
  </si>
  <si>
    <t>SEMANAL</t>
  </si>
  <si>
    <t xml:space="preserve">Subgerente Técnico y de Servicios </t>
  </si>
  <si>
    <t>Comité Directivo</t>
  </si>
  <si>
    <t>Número de informes de kilómetros eficientes zonal semestral.
Número de  informes de kilómetros eficientes troncal semestral.</t>
  </si>
  <si>
    <t>Gestionar bajo presión cambios no justificados, tomadas por el nivel de gerencia general, gerencia de integración o alcaldía en el incremento de flota de vehículos, en beneficio de terceros o a cambio de favores para estos.</t>
  </si>
  <si>
    <t>ESTUDIO DE NECESIDADES DE FLOTA ADICIONAL</t>
  </si>
  <si>
    <t>Elaboración de estudio de demanda por parte del Profesional Especializado (5) y (6), o el Profesional Universitario (4),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treves del comité de integración, para que sean tomadas las decisiones pertinentes.</t>
  </si>
  <si>
    <t>El Profesional Especializado (5) y (6), o el Profesional Universitario (4)</t>
  </si>
  <si>
    <t>(Número de informes con el estudio de demanda/ Número de requerimientos de flota adicional)x100</t>
  </si>
  <si>
    <t>Supervisión y Control de la Operación</t>
  </si>
  <si>
    <t>Manipulación de los parámetros de la programación (zonal) con el fin de favorecer a terceros, en detrimento de la entidad, a cambio de dádivas o pago de favores.</t>
  </si>
  <si>
    <t>Excesiva discrecionalidad en la ejecución de las funciones asignadas</t>
  </si>
  <si>
    <t>VERIFICACIÓN PROGRAMACIÓN DE OPERACIÓN DEL SERVICIO</t>
  </si>
  <si>
    <t>Los técnicos analistas de programación, verifican los PSO´S (programación de operación de servicio) contra los parámetros autorizados por TM, de encontrarse alguna diferencia se rechaza la programación y se reporta vía correo electrónico</t>
  </si>
  <si>
    <t>Profesional Especializado de Programación</t>
  </si>
  <si>
    <t>Director Técnico de Buses</t>
  </si>
  <si>
    <t>(Número de PSO´S rechazados/Número de PSO´S recibidos para validar)x100</t>
  </si>
  <si>
    <t>VERIFICACIÓN DE PROGRAMACIÓN DE KILÓMETROS PROGRAMADOS</t>
  </si>
  <si>
    <t>Control mensual por parte del Profesional Especializado de la Programación, de los kilómetros programados por cada uno de los concesionarios, en relación con la línea base que establece Transmilenio, dejando como evidencia un cuadro en Excel, de encontrarse una diferencia se analiza el origen de la diferencia y se ajusta.</t>
  </si>
  <si>
    <t>DETECCIÓN</t>
  </si>
  <si>
    <t>MENSUAL</t>
  </si>
  <si>
    <t>(Número de reportes emitidos de verificación mensual en el período/ total de reportes de verificación mensual esperados en el periodo )x100</t>
  </si>
  <si>
    <t>Manipulación u omisión intencional de la información al realizar el seguimiento a las obligaciones operacionales de los contratos de concesión (zonal), con el fin de favorecer a un tercero y/u obtener un beneficio.</t>
  </si>
  <si>
    <t xml:space="preserve">INTERVENTORÍA A LA OPERACIÓN </t>
  </si>
  <si>
    <t>Solicitar cuando se requiera, por parte del Profesional Especializado de la Coordinación Técnica Operativa, la aplicación de mecanismos de interventoría a la operación, acompañado de líderes de supervisión, dejando como evidencia los informes de interventoría, de encontrarse inconsistencias en el informe se  procede a solicitar planes de mejoramiento a los concesionarios.</t>
  </si>
  <si>
    <t>Profesional Especializado de Coordinación Técnica Operativa; Profesional Especializado de Supervisión de la operación; Profesional universitario de Supervisión de la Operación</t>
  </si>
  <si>
    <t>(Número de informes de interventoría realizados en el período / número de solicitudes de aplicación de mecanismo de interventoría en el periodo) x 100</t>
  </si>
  <si>
    <t>SEGUIMIENTO DE CONTROL A CONCESIONARIOS</t>
  </si>
  <si>
    <t>Se realizan mensualmente reuniones operativas, por parte de los profesionales encargados (profesionales especializados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</si>
  <si>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(Número de actas de reunión de seguimiento con los concesionarios/ total de reuniones  programadas en el periodo)x100</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</si>
  <si>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</si>
  <si>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VERIFICACIÓN DE REQUISITOS DE VINCULACIÓN DE CONDUCTORES</t>
  </si>
  <si>
    <t>Aplicación liderada por el equipo de flota, en cabeza del Profesional Especializado de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</si>
  <si>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Profesional Especializado Flota</t>
  </si>
  <si>
    <t>(Número de solicitudes rechazadas (por no cumplimento de requisitos) en  la aplicación del procedimiento / Número total de solicitudes realizadas por los concesionarios) X100%</t>
  </si>
  <si>
    <t>Aplicación liderada por el equipo de flota, en cabeza del Profesional Especializado de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</si>
  <si>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 xml:space="preserve">(Número de solicitudes rechazadas (por no cumplimento de requisitos) en  la aplicación del procedimiento / Número total de solicitudes realizadas por los concesionarios) X100% </t>
  </si>
  <si>
    <t>Liquidar indebidamente los kilómetros a remunerar (zonal) en exceso o en defecto, con el fin de favorecer o perjudicar a terceros, en detrimento de la entidad, a cambio de dádivas o pago de favores.</t>
  </si>
  <si>
    <t>SUPERVISION A LA EJECUCIÓN DE PROCEDIMIENTOS DE REPORTES DE KILOMETRAJE COMPONENTE ZONAL SITP Y SUPERVISION FUERA DE LÍNEA</t>
  </si>
  <si>
    <t>Se realiza diariamente, por parte de los colaboradores del área supervisión y liquidación de kilometraje, bajo el liderazgo del Profesional Especializado Grado 6 de Supervisión, la aplicación de los procedimientos definidos para GENERACIÓN DE REPORTES DE KILOMETRAJE PARA EL COMPONENTE ZONAL DEL SITP y la SUPERVISIÓN FUERA DE LÍNEA A LA OPERACIÓN DEL SITP EN SU COMPONENTE ZONAL, con la aplicación de las instancias de aprobación contempladas en las actividades del procedimiento, de encontrarse inconsistencias se verifica la situación y se incorporan las acciones respectivas</t>
  </si>
  <si>
    <t>Profesional Especializado de Supervisión de la Operación</t>
  </si>
  <si>
    <t>Numero de reportes Consolidados de kilometraje diario/ total de reportes esperados para el periodo)x100</t>
  </si>
  <si>
    <t>Manipulación de los parámetros de la programación troncal con el fin de favorecer indebidamente  a un operador o concesión, a cambio de beneficios personales o pago de favores.</t>
  </si>
  <si>
    <t>VERIFICACION DE PROGRAMACION DE SERVICIOS TRONCALES</t>
  </si>
  <si>
    <t>Se realiza por parte del profesional especializado de programación troncal, la aplicación de los procedimientos definidos para la programación de servicios troncales, con la aplicación de las listas de chequeo e instancias de aprobación, contempladas en las actividades del procedimiento, cada vez que se requiera, de evidenciarse inconsistencias, se reporta de manera inmediata al director técnico de BRT.</t>
  </si>
  <si>
    <t xml:space="preserve">Colaboradores del Área de Programación Troncal </t>
  </si>
  <si>
    <t>Director Técnico de BRT. 
Profesional Especializado (6) de Programación Troncal</t>
  </si>
  <si>
    <t>(Número de listas de chequeo elaboradas / Número de programaciones realizadas) X 100 %</t>
  </si>
  <si>
    <t>REVISION Y DISCUSION DE PARAMETROS DE PROGRAMACION TRONCAL</t>
  </si>
  <si>
    <t xml:space="preserve">Se realizan mensualmente, mesas de programación troncal para revisión y discusión con los concesionarios de operación de los parámetros de la programación troncal, dejando como evidencia actas. Esta mesa permite validad todos los parámetros de programación y se acuerda la distribución, previniendo adulteraciones. </t>
  </si>
  <si>
    <t xml:space="preserve">(Número de mesas de trabajo realizadas / Número de mesas de trabajo programadas) X 100% </t>
  </si>
  <si>
    <t>Alianza entre interventor y contratista con el propósito de manipular la información para alterar la facturación de las obras ejecutadas.
.</t>
  </si>
  <si>
    <t>SUPERVISION DE CONTRATO DE INTERVENTORIA</t>
  </si>
  <si>
    <t>Se realiza mensualmente, por parte del Profesional Especializado (6) Mantenimiento y Aseo Infraestructura Componente Troncal y del Profesional Universitario (3) Mantenimiento y Aseo Infraestructura Sistema BRT, la supervisión del contrato de Interventoría, mediante la revisión y aprobación del informe mensual de actividades. En caso de encontrar inconsistencias en el informe, se devuelve para su aclaración y ajuste, dejando como evidencia el Certificado de Cumplimiento.</t>
  </si>
  <si>
    <t>Profesional Especializado (6) Mantenimiento y Aseo Infraestructura Componente Troncal y
Profesional Universitario (3) Mantenimiento y Aseo Infraestructura Sistema BRT.</t>
  </si>
  <si>
    <t>Director Técnico de Modos Alternativos y E.C.</t>
  </si>
  <si>
    <t>Número de inconsistencias ajustadas sobre el número de inconsistencias detectadas en la revisión, por 100. 
(Inconsistencias ajustadas / inconsistencias detectadas)*100
En caso de no encontrarse inconsistencias el indicador será del 100%</t>
  </si>
  <si>
    <t>VERIFICACION DE ACTIVIDADES DE MANTENIMIENTO REALIZADAS</t>
  </si>
  <si>
    <t>Se realiza de forma mensual, por parte de los Técnicos Operativos (1), la verificación de manera aleatoria de algunas actividades de mantenimiento realizadas, para corroborar la información del Interventor, mediante visitas a la infraestructura para verificar trabajos puntuales de mantenimiento. En caso de encontrar inconsistencias entre los trabajos ejecutados y el informe de Interventoría, se solicita aclaración o explicación por parte de la misma. De ser necesario se inicia el proceso sancionatorio pertinente, se deja como evidencia los formatos de inspección aleatoria generados por los Técnicos Operativos (1).</t>
  </si>
  <si>
    <t>DETECCION</t>
  </si>
  <si>
    <t>Técnicos Operativos (1)</t>
  </si>
  <si>
    <t xml:space="preserve">Número de novedades detectadas en los trabajos recibidos por el Interventor (de acuerdo a la muestra seleccionada) sobre el número de trabajos verificados (de acuerdo a la muestra seleccionada) que fueron recibidos por el Interventor, por 100. (Incumplimientos detectados / trabajos verificados) *100
En caso de no encontrarse novedades en los trabajos el indicador será del 100%
</t>
  </si>
  <si>
    <t>VERIFICACION DE  CUMPLIMIENTO DE INDICADORES CONTRACTUALES</t>
  </si>
  <si>
    <t>Se realiza de forma mensual, por parte del Profesional Especializado (6) Mantenimiento y Aseo Infraestructura Sistema BRT y del Profesional Universitario (3) Mantenimiento y Aseo Infraestructura Sistema BRT, la verificación del cumplimiento de los indicadores establecidos contractualmente, mediante la revisión de los informes mensuales de Interventoría. En caso de encontrar inconsistencias en los indicadores presentados en el informe, se devuelve el informe para su aclaración y ajuste. Se deja como evidencia el Certificado de Cumplimiento.</t>
  </si>
  <si>
    <t>Número indicadores de mantenimiento preventivo revisados sobre el número de indicadores de mantenimiento preventivo presentados por el Interventor, por 100.
(Indicadores revisados / indicadores presentados)*100</t>
  </si>
  <si>
    <t>Favoritismos y favorecimientos por padrinazgo y vínculos afectivos/familiares en la vinculación del personal que trabaja para las empresas que prestan sus servicios de fuerza operativa.</t>
  </si>
  <si>
    <t>VERIFICACION DE CUMPLIMIENTO DE PERFILES DE PERSONAL DE FUERZA OPERATIVA</t>
  </si>
  <si>
    <t>Revisión por parte del profesional especializado grado 6 de coordinación técnica operativa, cada vez que se presenta una hoja de vida, de la DTBRT (Dirección técnica de BRT) del cumplimiento de perfiles definidos para contratar al personal de fuerza operativa, revisando el formato anexo de declaración de conflicto de interés, de encontrarse alguna inconsistencia se rechaza la hoja de vida, dejando evidencia en el formato de revisión de hoja de vida y la declaración de conflicto de interés.</t>
  </si>
  <si>
    <t>Profesionales Especializados (6) de Control de la Operación</t>
  </si>
  <si>
    <t>Director Técnico de BRT.
Profesional Especializado (6) de Coordinación Técnica Operativa</t>
  </si>
  <si>
    <t>(Número de Listas de chequeo en el período / Número de personas contratadas para desarrollar labores de fuerza operativa e interventoría integral en el período) X 100</t>
  </si>
  <si>
    <t>Alterar datos relacionados con indicadores de desempeño de las empresas operadoras con el fin de ocultar incumplimiento de los concesionarios a cambio de sobornos.</t>
  </si>
  <si>
    <t>MONITOREO DE COMPOTAMIENTO ATIPICOS</t>
  </si>
  <si>
    <t>Revisión bimestral y conjunta por parte de los Colaboradores de la Dirección Técnica de BRT con las empresas operadoras en los comités de operadores troncales, de los indicadores de desempeño para verificar datos y determinar si existen comportamientos atípicos, errores o desviaciones, dejando como evidencia las actas, de encontrarse alguna inconsistencia, ser revisa las bases de datos para determinar el origen de la inconsistencia y se envía dato corregido.</t>
  </si>
  <si>
    <t>(Número de comités realizados / Número de comités programados) X 100</t>
  </si>
  <si>
    <t xml:space="preserve">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
</t>
  </si>
  <si>
    <t>SEGUIMIENTO Y ANALISIS DE EVENTOS DE SEGURIDAD VIAL   Y REGISTROS DE INOPERABLIDAD</t>
  </si>
  <si>
    <t>Se realiza seguimiento bimensual por parte del personal encargado del proceso de análisis de eventos de seguridad vial o los Profesionales del área, a los registros de estado de inoperatividad en el aplicativo GestSAE. El proceso se realiza elaborando una base de datos en la cual se comparan las tarjetas de conducción suspendidas y notificadas por escrito a los concesionarios Vs los registros de inoperabilidad del aplicativo GestSAE. Si se detecta alteración en los registros se deberá elaborar un informe para el Director Técnico de Seguridad, quien a su vez emitirá al director técnico de Buses o BRT, según aplique.</t>
  </si>
  <si>
    <t>Personal encargado del proceso de análisis de eventos de seguridad vía o los profesionales universitarios grado 3</t>
  </si>
  <si>
    <t>Director Técnico de Seguridad</t>
  </si>
  <si>
    <t>(Revisión del estado de inoperabilidad en el aplicativo GestSAE/6)*100%</t>
  </si>
  <si>
    <t>Gestión del Talento Humano</t>
  </si>
  <si>
    <t>Manipulación de las pruebas del proceso de selección, con el fin de beneficiar a terceros generando nepotismo, bien sea por conflicto de intereses o por acuerdos para recibir dádivas o favores personales.</t>
  </si>
  <si>
    <t>APOYO DE EXPERTO INDEPENDIENTE EN PROCESO DE SELECCIÓN</t>
  </si>
  <si>
    <t xml:space="preserve">Se cuenta con un manual de selección y de vinculación, donde se definen los criterios de los procesos de selección, el cual cada vez que se requiera se hace con un proveedor externo (universidades Nacional, Distrital, proveedores particulares, entre otros), dejando como evidencia un informe de los resultados del proceso, el tercero que aplica las pruebas firma un contrato de confidencialidad. Por parte del área interna de talento humano, cuando se requiera se realizan visitas domiciliarias a los candidatos que resultaron ganadores del concurso, dejando como evidencia un informe de la visita realizada. El responsable de la canalización de las solicitudes de vacantes es realizada por el Profesional Especializado (E) de Talento Humano, y la aprobación es por parte del Director Corporativo. </t>
  </si>
  <si>
    <t>Profesional Especializado (6) de Talento Humano</t>
  </si>
  <si>
    <t>Director(a) Corporativo(a)</t>
  </si>
  <si>
    <t>(No. de Informes sobre procesos de selección del Contratista / No. de Contratos de Procesos de Selección) * 100</t>
  </si>
  <si>
    <t>Manipulación de los requerimientos y/o servicios contratados de bienestar para obtener beneficios económicos o en especie por parte de los involucrados.</t>
  </si>
  <si>
    <t>COTEJO DE ASISTENTES</t>
  </si>
  <si>
    <t>El profesional de bienestar e incentivos, coteja cada vez que se desarrolle la actividad, el listado de inscritos vs la base de datos de trabajador con su núcleo familiar, de encontrarse una persona que no tenga el derecho, se le informa que no tiene el derecho a participar. Dejando evidencia en el listado inicial de las personas que no cumplieron y detalla en las observaciones</t>
  </si>
  <si>
    <r>
      <t>Profesional Universitario (3) de Formación y Desarrollo.
Pr</t>
    </r>
    <r>
      <rPr>
        <sz val="14"/>
        <color indexed="8"/>
        <rFont val="Arial"/>
        <family val="2"/>
      </rPr>
      <t xml:space="preserve">ofesional Universitario 4 de Bienestar e incentivos) </t>
    </r>
  </si>
  <si>
    <t>No. Actividades realizadas / No. Actividades solicitadas o establecidas</t>
  </si>
  <si>
    <t>Posibilidad de manipular la Valoración de Desempeño con calificación superior para obtener beneficios e incentivos personales a un funcionario a cambio de dádivas o pago de favores.</t>
  </si>
  <si>
    <t>VALIDACION DE SOPORTES DE EVIDENCIA DE DESEMPEÑO</t>
  </si>
  <si>
    <t>Una vez el jefe de cada una de las áreas califique el desempeño como superior,   debe remitir  el formato de evidencia de desempeño superior, junto con los soportes,  al proceso de Talento Humano, en el cual el Profesional Universitario (3) de Formación y Desarrollo cuando se requiera, realiza validación en la plataforma tecnológica (Gestión para el desarrollo) valida e informa al Jefe de Dirección Corporativa y al comité de Gestión para el Desarrollo, para que sean tomada las decisiones pertinentes,  de encontrarse inconsistencias se devuelve a la dependencia para que sea ajustado o se defina no  enviarlo.
Una vez aprobado por el comité, el profesional Universitario 3, lo envía la profesional Universitario grado 4 de beneficios e incentivos para asignar el incentivo respectivo y reporta al DASC (Departamento Administrativo del Servicio Civil)
Esta actividad queda evidenciada en la historia laboral de cada funcionario con dicha calificación de desempeño,</t>
  </si>
  <si>
    <t>Profesional Universitario Grado 4 - de Bienestar e Incentivos</t>
  </si>
  <si>
    <t>(Número de soporte de calificación de desempeño como Superior, soportados y aprobados en el período/No. de funcionarios a los cuales se les aprobó el  beneficio)*100</t>
  </si>
  <si>
    <t>Manejo indebido de la información relacionada con la liquidación de la nómina de los trabajadores de la Entidad, para beneficio propio o de un tercero, a cambio de dádivas o pago de favores.</t>
  </si>
  <si>
    <t>VALIDACION DE DATOS CARGADOS EN EL SISTEMA CON PRE NOMINA</t>
  </si>
  <si>
    <t xml:space="preserve">Se aplican mensualmente se requiera, los lineamientos establecidos en los manuales o en la normatividad asociada a la liquidación de nomina, así mismo, los profesionales de nómina han diseñado una matriz en Excel para validar lo cargado en el sistema, esto se realiza en la actividad de generación de la pre nómina, con el fin de minimizar los errores en el pago final de la nómina. La matriz se alimenta mensualmente y se deja como evidencia de la validación un OK de conformidad. </t>
  </si>
  <si>
    <t>Profesional Universitario (4) de Nómina</t>
  </si>
  <si>
    <t>Novedades cargadas en el cuadro de control / Novedades cargadas en el aplicativo SEUS para su pago</t>
  </si>
  <si>
    <t>Información falsificada, adulterada, no verdadera relacionado con el estado de salud del trabajador,  presentada o manifestada por este, con el fin de obtener beneficios  en la entidad.</t>
  </si>
  <si>
    <t>VALIDACION CON EPS DE SOPORTES POR AUSENTISMO SOSPECHOSAS</t>
  </si>
  <si>
    <t>El asesor de ARL ingresa las incapacidades  en la base de datos de seguimiento del ausentismo mensualmente, posteriormente la comparte con el grupo de profesionales para que cada uno desde su competencia realice el seguimiento, verificando su veracidad, de ser así se ejecutan las acciones pertinentes, de encontrarse fallas o inconsistencias se oficia  a la respectiva eps para que realice seguimiento.</t>
  </si>
  <si>
    <t xml:space="preserve"> Profesional Universitario (3) de Seguridad y Salud en el Trabajo</t>
  </si>
  <si>
    <t xml:space="preserve">
(No. de incapacidades verificadas / No. de incapacidades sospechosas)*100</t>
  </si>
  <si>
    <t>Gestión Económica de los Agentes del Sistema</t>
  </si>
  <si>
    <t>Liquidar indebidamente un mayor valor de liquidación del agente del sistema con el fin de favorecerlo económicamente a cambio de recibir comisiones dádivas o favores.</t>
  </si>
  <si>
    <t>FORMULACION DE VALIDACION DE INFORMACIÓN EN LIQUIDACIÓN PREVIA</t>
  </si>
  <si>
    <t>"Semanalmente, El profesional grado 3 de remuneración, captura información de las áreas técnicas para la realización de la liquidación previa, la cual la procesa en un Excel que esta previamente formulado que contiene celdas que permitan la validación de la información, paralelamente la contratista responsable de la implementación del aplicativo en ORACLE, captura la información y la procesa en el aplicativo, posteriormente la contratista concilia la información del aplicativo vs Excel con el fin de identificar diferencias, de encontrarse se verifican y validan los registros conciliatorios hasta hallar las diferencias, una vez coincida la información, se sube al aplicativo al FTP de la Fiduciaria quienes validan la información.</t>
  </si>
  <si>
    <t>Profesional Especializado (6) Remuneración de Agentes Subgerencia Económica</t>
  </si>
  <si>
    <t>Subgerencia Económica</t>
  </si>
  <si>
    <t xml:space="preserve">cantidad Liquidaciones Previas de la remuneración a los agentes del Sistema cotejadas  / cantidad liquidaciones previas de la remuneración a los agentes del Sistema realizadas </t>
  </si>
  <si>
    <t>COTEJO DE FUENTES DE INFORMACION</t>
  </si>
  <si>
    <t xml:space="preserve">El profesional especializado grado 5, semanalmente, cotejar las fuentes de información disponibles por parte del SIRCI para determinar la veracidad y calidad de la información de reporte. De encontrarse diferencias, se comunica al concesionario del SIRCI, con el fin de validarlas y corregirlas, de esta manera continuar con el proceso, dejando evidencia en los archivos en Excel donde se refleja el análisis y cotejo realizado.
</t>
  </si>
  <si>
    <t>Profesional Especializado (5) de Recaudo Subgerencia Económica</t>
  </si>
  <si>
    <t>cantidad de Informes de Recaudo (Tableros de control) revisados  / cantidad de Informes de Recaudo (tableros de control)</t>
  </si>
  <si>
    <t>Gestión de la Información Financiera y Contable</t>
  </si>
  <si>
    <t>Asignar recursos a un rubro presupuestal que no cumpla  con el objeto del rubro de gastos para el beneficio de un tercero  a cambio de dádivas o pago de favores</t>
  </si>
  <si>
    <t>VALIDACION UMPLIMIENTO RESOLUCION DE LIQUIDACION</t>
  </si>
  <si>
    <t>Verificar al inicio de cada vigencia, por parte del profesional especializado 6,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</si>
  <si>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Profesional Especializado (6) de Presupuesto</t>
  </si>
  <si>
    <t>Número de errores reportados en la verificación:
Meta: 0 errores</t>
  </si>
  <si>
    <t>CONCILIACION DEL PLAN DE ADQUISICIONES</t>
  </si>
  <si>
    <t>Conciliar conjuntamente entre OAP ( profesional 6) y el área de presupuesto, cada vez que se requiera,  las modificaciones solicitadas al plan de adquisiciones por parte del comité de contratación, de presentarse diferencias, se informa a la OAP con el fin de que se decida las acciones de solución. De no presentarse diferencias, se informará a la OAP, la  validación de la versión conciliada. Dejando evidencia de este control en los correos enviados a la OAP.</t>
  </si>
  <si>
    <t>(Número de inconsistencias presentadas en la conciliaciones/número de versiones la plan de adquisiciones) x 100%</t>
  </si>
  <si>
    <t>Manipular información relacionada con los recursos financieros de la entidad para beneficio de un tercero o propio, o bien para ocultar fraudes o acciones corruptas a cambio de una comisión o favores personales.</t>
  </si>
  <si>
    <t>CONCILIACION DE CUENTAS BANCARIAS</t>
  </si>
  <si>
    <t>Mensualmente, el profesional 5 de Tesorería, realiza las conciliaciones bancarias y genera el Estado de tesorería mensual con los saldos y movimientos de las cuentas bancarias, las cuales son revisadas y aprobadas por el Tesorero; una vez aprobado se pasa a contabilidad para conciliación contable del mes.  De presentarse diferencias en la conciliación se analizan las partidas conciliatorias y se determina la causa para ser aclarada dicha  partida.
La evidencia es el reporte del JSP7 (Conciliación Bancaria y Estado de tesorería), así como los extractos banarios.</t>
  </si>
  <si>
    <t xml:space="preserve">Profesional Especializado (05) de Tesorería </t>
  </si>
  <si>
    <t>Tesorero</t>
  </si>
  <si>
    <t>(Número de conciliaciones bancarias realizadas en el período/ número de cuentas bancarias ) *100</t>
  </si>
  <si>
    <t>Que los funcionarios reciban algún tipo de comisión para que se paguen cuentas sin el lleno de los requisitos contractuales, legales o procedimentales.</t>
  </si>
  <si>
    <t>REVISION DE CUMPLIMIENTO DE SOPORTES</t>
  </si>
  <si>
    <t xml:space="preserve">Cada vez que ser reciben pagos,  el Técnico Administrativo distribuye entre el equipo de Tesorería para que estos validen  el cumplimiento de los soportes documentales requeridos de acuerdo al tipo de pago, posteriormente se genera la orden de pago en el sistema y el técnico Administrativo distribuye entre el equipo de Tesorería la segunda revisión, teniendo en cuenta que quien realizó la primera validación no puede realizar la segunda, una vez  realizado.  se pasa al Tesorero para Revisión, aprobación  y Firma.  Si durante los ciclos de verificación, se evidencian inconsistencias o no cumplimiento de los requisitos, se realiza la devolución de los documentos a quien corresponda para ser  subsanados
Este ciclo se puede evidenciar en la Orden de Pago (OP), donde se registra el nombre de la persona que realiza cada revisión, así como la firma del Tesorero. </t>
  </si>
  <si>
    <t>Equipo de Tesorería ( Control Transversal)</t>
  </si>
  <si>
    <t>( Ordenes de pago físicas, con evidencias de revisión y aprobación en el mes / Reporte de ordenes de pago efectivamente pagadas en el mes emitido por el JSP7) x100
Resultado Esperado: 1</t>
  </si>
  <si>
    <t>Gestión Jurídica</t>
  </si>
  <si>
    <t>Conceptos y actos jurídicos direccionados para beneficio de un tercero, ya sea por actuar en conflicto de interés, favorecimiento político, presiones indebidas de la Administración o intereses patrimoniales.</t>
  </si>
  <si>
    <t>REVISION DE CONCEPTOS Y ACTOS JURIDICOS</t>
  </si>
  <si>
    <t>Revisión cuando se requiera por parte del profesional encargado y el subgerente jurídico de conceptos y actos jurídicos en diferentes instancias de la dependencia frente a la normatividad legal aplicable. Dejando soporte en la Hoja de trabajo del funcionario, donde se relaciona el concepto, el radicado de entrada y salida y si se requiere el presente control y se deja constancia del resultado.</t>
  </si>
  <si>
    <t>Profesional Encargado y el Subgerente Jurídico (a)</t>
  </si>
  <si>
    <t>Subgerente Jurídico (a)</t>
  </si>
  <si>
    <t>(Número de revisiones realizadas  de concepto jurídico / total de actos jurídicos con solicitud de revisión ) x 100</t>
  </si>
  <si>
    <t xml:space="preserve">"Manejo inadecuado e inoportuno de la información institucional relacionada con la defensa judicial de la Entidad con fines particulares.
</t>
  </si>
  <si>
    <t>VIGILANCIA JUDICIA PERIODICA DE LOS PROCESOS</t>
  </si>
  <si>
    <t>Vigilancia Judicial periódica de los procesos, mediante visita a los Juzgados, por parte de los abogados designados por el Subgerente Jurídico, enviando por correo electrónico los resultados de la evolución de los procesos al profesional especializado grado 6, con el fin de tomar las acciones pertinentes, de encontrarse algún tipo de inconsistencia en la evolución del proceso, se verifica el estado e indaga la fuente de dicha inconsistencia para subsanarla de inmediato.</t>
  </si>
  <si>
    <t>Número de inconsistencias presentadas en el periodo
El número esperado es "0"</t>
  </si>
  <si>
    <t>VERIFICACION DE ELEMENTOS PROBATORIOS</t>
  </si>
  <si>
    <t>Verificación por parte del profesional especializado grado 6,  cuando se requiera, los elementos probatorios con que se cuente por las respectivas áreas involucradas: Testigos con sus datos identificadores, videos, bitácoras, documentos, antecedentes documentales sobre el caso, dejando evidencia en las actas de elementos probatorios, archivados en cada expediente.</t>
  </si>
  <si>
    <t>CORRECTIVO</t>
  </si>
  <si>
    <t>Número de elementos probatorios que presentan inconsistencias.
El numero esperado es "0"</t>
  </si>
  <si>
    <t>SEGUIMIENTO PERMANENTE AL ESTADO DE LOS PROCESOS</t>
  </si>
  <si>
    <t xml:space="preserve">Control y seguimiento permanente de procesos a través del SIPROJ y de la página de la Rama Judicial, por parte del profesional grado (6) y del gestor, se deja como evidencia correos electrónicos y documentos en PDF que, reposan en el computador del profesional donde se solicitan los ajustes correspondientes. </t>
  </si>
  <si>
    <t xml:space="preserve">Profesional Especializado (6) de Defensa Judicial  y el Gestor </t>
  </si>
  <si>
    <t>Número de procesos que han presentado  inconsistencias.
El numero esperado es "0"</t>
  </si>
  <si>
    <t>ACTIVACION DE CONCILIACION Y MECANISMOS ALTERNATIVOS DE SOLUCION DE CONFLICTO</t>
  </si>
  <si>
    <t xml:space="preserve">Aplicación por parte del profesional especializado grado 6,  cuando se requiera, de los procedimientos: trámite de demandas contencioso administrativas, laborales y civiles, trámite de conciliaciones  y mecanismos alternativos de solución de conflictos y trámite de acciones de tutela, dejando evidencia en SIPROJ.
</t>
  </si>
  <si>
    <t>Adquisición de Bienes y Servicios</t>
  </si>
  <si>
    <t>Adjudicar contratos a proveedores con  acuerdos colusorios con particulares o personas de la misma entidad, con el fin de obtener beneficio propio en detrimento de la entidad</t>
  </si>
  <si>
    <t>VERIFICACION PROCESO CONTRACTUAL POR DIFERENTES FILTROS</t>
  </si>
  <si>
    <t>El coordinador de contratación, designa un miembro del equipo de abogados para que acompañe el desarrollo del proceso de selección hasta la adjudicación del contrato, quien verifica los contratos (junto con los procesos que los originan) por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evidenció reporta al ordenador del gasto o la persona u organismo encargado de hacer ese filtro que el mismo no se realizo, y se procede a hacerlo y a suspender el proceso de suscripción del contrato. Este proceso se realiza con todos los procesos de selección (permanentemente).</t>
  </si>
  <si>
    <t xml:space="preserve">Profesional Especializado (6) de Contratación,
Los asesores, Coordinadores de Contratación, Comité de Contratación de la Entidad y el Abogado </t>
  </si>
  <si>
    <t>No. de procesos adelantados / No. de procesos NO suspendidos o terminados por solicitud de interesados por ocurrencia de pactos colusorios</t>
  </si>
  <si>
    <t>Direccionar procesos de selección de proveedores a favor de terceros relacionados con cambio de dádivas o favores personales.</t>
  </si>
  <si>
    <t>El coordinador de contratación, designa un miembro del equipo de abogados para que acompañe el desarrollo del proceso de selección hasta la adjudicación del contrato, quine verifica los  contratos (junto con los procesos que los originan) por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evidenció reporta al ordenador del gasto o la persona u organismo encargado de hacer ese filtro que el mismo no se realizo, y se procede a hacerlo y a suspender el proceso de suscripción del contrato. Este proceso se realiza con todos los procesos de selección (permanentemente)</t>
  </si>
  <si>
    <t>Gestión de Servicios Logísticos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</si>
  <si>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</si>
  <si>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VERIFICACION DEL CUMPLIMIENTO DE REQUISITOS PARA PRESENTAR SINIESTRO</t>
  </si>
  <si>
    <t>El profesional de seguros, aplica un chek lista del cumplimiento y validación de requisitos para la presentación del siniestro, en caso de encontrarse inconsistencia se presenta al corredor de seguros para acordar acciones a seguir.</t>
  </si>
  <si>
    <t>Profesional Especializado (6) de Seguros</t>
  </si>
  <si>
    <t>check list/reclamaciones presentadas *100</t>
  </si>
  <si>
    <t>Manipulación indebida de la información de Inventarios relacionados con la Propiedad Planta y Equipo de propiedad de Transmilenio, con el fin de apropiarse de ella en beneficio  propio, de terceros o de otros funcionarios</t>
  </si>
  <si>
    <t>LEVANTAMIENTO FISICO DE INVENTARIO</t>
  </si>
  <si>
    <t xml:space="preserve">El profesional de Inventarios, realiza trimestralmente revisiones aleatorias (las cuales pueden incluir infraestructura del sistema y administrativa,) a las entregas parciales del levantamiento físico de inventarios, aplicando los lineamientos establecidos en el Manual de Inventarios, dejando como evidencia el reporte de novedades, de llegarse a encontrar. 
</t>
  </si>
  <si>
    <t xml:space="preserve">Profesional Universitario (3) de Inventarios </t>
  </si>
  <si>
    <t>No. de Funcionarios a quienes se les realiza el inventario / 57</t>
  </si>
  <si>
    <t xml:space="preserve">Manipulación (extracción de documentos, cambio o adulteración de documentos) de los expedientes de archivo para beneficio propio, de otros funcionarios o de terceros, con el fin de beneficiarlos inapropiadamente o conseguir dádivas o favores.
</t>
  </si>
  <si>
    <t>SEGUIMIENTO AL PRESTAMO DE DOCUMENTOS EXLUSIVO A FUNCIONARIOS</t>
  </si>
  <si>
    <t xml:space="preserve">El profesional de archivo aplica la Directriz de Préstamo de documentos exclusivo a Funcionarios (nómina) y el Préstamo a terceros, incluido contratistas, con el acompañamiento de un funcionario responsable, dejando registro en la planilla de control de prestamos el nombre del responsable por la custodia de los documentos, de no cumplirse se abstiene de entregar documentos. </t>
  </si>
  <si>
    <t>Profesional Universitario (3) de Gestión Documental</t>
  </si>
  <si>
    <t xml:space="preserve">(No. de expedientes prestados /No. Prestamos firmados por funcionarios de planta)*100  </t>
  </si>
  <si>
    <t>Evaluación y Mejoramiento de la Gestión</t>
  </si>
  <si>
    <t>Deficiencia en el reporte a entes de Control por parte del equipo de  auditores y/o Jefe de la OCI, de la existencia de actos irregulares detectados en el ejercicio auditor a beneficio propio o de terceros para obtener favores, o congraciarse con  terceros.</t>
  </si>
  <si>
    <t>1) Por Falta de observancia al Código de Ética y al Estatuto de Auditoría Interna por parte de los Auditores de TRANSMILENIO S.A.                                                                                                                                  2) Falta de aplicación de controles para cumplir con la normatividad vigente.                                                                                          3) Por presiones al interior de la Entidad para el no reporte de irregularidades.</t>
  </si>
  <si>
    <t>SEGUIMIENTO AL CUMPLIMIENTO DE CODIGO DE ETICA DEL AUDITOR Y ESTATUTO DE AUDITORIA</t>
  </si>
  <si>
    <t>El Jefe de la OCI socializa al equipo de trabajo de la OCI los instrumentos de auditoría,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t>
  </si>
  <si>
    <t>Equipo de trabajo de la OCI</t>
  </si>
  <si>
    <t>Jefe de la OCI</t>
  </si>
  <si>
    <t>Auditores OCI/Auditores con instrumentos firmados</t>
  </si>
  <si>
    <t>Incumplimiento a las funciones y principios en el ejercicio de los roles de la OCI  debido al ocultamiento o modificación de resultados de auditoría por parte de auditores y/o Jefe de la OCI, para beneficio propio o de terceros.</t>
  </si>
  <si>
    <t xml:space="preserve">Intereses particulares con el fin de distorsionar, ocultar o tergiversar la información y evidencias resultantes del proceso de auditoria.
</t>
  </si>
  <si>
    <t>EVALUACION DEL AUDITADO DE LA ACTIVIDAD DE AUDITORIA</t>
  </si>
  <si>
    <t xml:space="preserve">El equipo auditor entrega al auditado el formato R-CI-007 de Evaluación de la Actividad de Auditoría Interna, para su respectiva evaluación de la auditoría de aseguramiento realizada. Este formato se entrega cada vez que se da inicio a un trabajo de auditoría e aseguramiento, y se guarda en cada uno de los papeles de trabajo de la auditoría. De presentarse una evaluación deficiente el Jefe de la OCI realizará una retroalimentación con el auditado. </t>
  </si>
  <si>
    <t>Auditor Líder y Líder del Proceso Auditado</t>
  </si>
  <si>
    <t xml:space="preserve">Auditorias de Aseguramiento Realizadas/formatos R-CI-007 diligenciados
 Evaluaciones deficientes/retroalimentaciones efectuadas </t>
  </si>
  <si>
    <t>Falta de aplicación del código del auditor interno, del Estatuto de Auditoría de TRANSMILENIO S.A. y del acuerdo de confidencialidad de los colaboradores de la OCI.</t>
  </si>
  <si>
    <t xml:space="preserve">Utilización indebida de la información oficial privilegiada Por parte de los auditores y/o jefe de la OCI en el desarrollo de las actividades de la Dependencia en beneficio propio o a favor de un tercero. </t>
  </si>
  <si>
    <t xml:space="preserve">1) Por Intereses particulares con el fin de distorsionar, ocultar o tergiversar la información y evidencias resultantes del proceso de auditoria.                                                                               2) Inobservancia del código de ética de los auditores de TRANSMILENIO S.A.
</t>
  </si>
  <si>
    <t>Impedimento para el desarrollo de trabajos de la OCI, debido a la negación para la realización del trabajo auditor, por parte de las dependencias a auditar para evitar la visibilidad de acciones u omisiones, en beneficio propio o a favor de un tercero.</t>
  </si>
  <si>
    <t>Por presiones al interior de la Entidad para la no realización de trabajos de la OCI.</t>
  </si>
  <si>
    <t>CONVOCATORIA AL COMITÉ INSTITUCIONAL DE CONTROL INTERNO</t>
  </si>
  <si>
    <t xml:space="preserve">El Jefe de la OCI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t>
  </si>
  <si>
    <t>Comité Institucional de Control Interno</t>
  </si>
  <si>
    <t>Auditorías impedidas/ reuniones extraordinarias convocadas</t>
  </si>
  <si>
    <t>Por que se pueden visibilizar situaciones irregulares y/o desviaciones de recursos en la dependencias  con ocasión de los trabajos desarrollados por la OCI.</t>
  </si>
  <si>
    <t>SEGUIMIENTO AL CUMPLIMIENTO DEL PLAN ANUAL DE AUDITORIA</t>
  </si>
  <si>
    <t>El Jefe de la OCI realiza seguimiento al cumplimiento del plan anual de auditorías y como control principal se convoca a una reunión extraordinaria del Comité Institucional de Coordinación de Control Interno, y se cuenta con el apoyo de la Secretaría General de la Alcaldía Mayor de Bogotá.</t>
  </si>
  <si>
    <t xml:space="preserve">Comité Institucional de Control Interno, y la Alcaldía Mayor </t>
  </si>
  <si>
    <t>Auditorías impedidas/ reuniones extraordinarias convocadas.
Notificaciones a Secretaría General sobre impedimentos de auditoría</t>
  </si>
  <si>
    <t>Gestión Asuntos Disciplinarios</t>
  </si>
  <si>
    <t>El servidor perteneciente a la Subgerencia General recibe dádivas, agasajos o favores personales, con el objeto de alterar el curso de una actuación disciplinaria y su decisión, eximiendo de responsabilidad o sancionando a quienes resulten investigados, obrando en un incumplimiento del marco legal aplicable al caso.</t>
  </si>
  <si>
    <t>RETROALIMENTACION PERMANENTE CON SUBGERENCIA GENERAL</t>
  </si>
  <si>
    <t>Retroalimentación constante entre el Profesional Asuntos Disciplinarios (6) y el Subgerente General para toma de decisiones, según el visto bueno y la firma de los documentos tratados, dejando evidencia de los avances de los procesos en el Sistema de Información Disciplinario del Distrito Capital (SID)</t>
  </si>
  <si>
    <t xml:space="preserve">Profesional Especializado (6) Control Disciplinario, y el Subgerente General </t>
  </si>
  <si>
    <t>Subgerente General</t>
  </si>
  <si>
    <t>(Número de decisiones proferidas con visto bueno del profesional y firma del Subgerente General / Número total de decisiones emitidas) x 100</t>
  </si>
  <si>
    <t xml:space="preserve">Todos los Procesos </t>
  </si>
  <si>
    <t>Pérdida de la confidencialidad, integridad y disponibilidad de la información de la Entidad por acción u omisión en el cumplimiento de las políticas de seguridad de la información para beneficio propio de un tercero.</t>
  </si>
  <si>
    <t>SOCIALIZACION DE POLITICAS Y CONTROLES DE SEGURIDAD DE LA INFORMACION</t>
  </si>
  <si>
    <t>Se realiza sensibilización anual por parte del la Dirección de TIC´S para usuarios finales sobre políticas y controles establecidos de seguridad de la información, así como la validación del cumplimiento de las políticas a través de controles automáticos, documentadas en el Manual de Políticas de Seguridad de la Información. Cuando se evidencia incumplimiento se reporta a el área que origina el incumplimiento y se realiza actualización y/o modificación del control. La herramienta TRAPS está activa las 24 horas.</t>
  </si>
  <si>
    <t>Equipo de cada proceso</t>
  </si>
  <si>
    <t xml:space="preserve">Líder del proceso </t>
  </si>
  <si>
    <t>Número de programas de sensibilización ejecutados en el período/ Total de programas de sensibilización programadas en el período) x 100</t>
  </si>
  <si>
    <t>Direccionamiento fraudulento de los  procesos contractuales que adelanta la Entidad, por parte de funcionarios de las diferentes dependencias con el objetivo de beneficiar indebidamente a terceros a cambio de dádivas, comisiones o favores personales</t>
  </si>
  <si>
    <t>PUBLICACION EN SECOP II</t>
  </si>
  <si>
    <t>Publicar por parte del grupo de contratación de la Dirección Corporativa, los procesos de selección, quedando evidencia en la plataforma definida según la normatividad vigente (SECOP II). De llegar a presentarse inconsistencias o irregularidades, en los procesos de contratación el público en general puede ponerlo en conocimiento de la entidad para que esta tome las medidas correctivas a que haya lugar. Una vez recibidas, el abogado designado por el proceso reparte las observaciones al comité de contratación para analizar la pertinencia, veracidad o no de las observaciones y así tomar acciones oportunas, dejando evidencia en el acta del comité y se publica la respuesta a las observaciones en el SECOP II.</t>
  </si>
  <si>
    <t>Equipo de Contratación</t>
  </si>
  <si>
    <t>Coordinador del área de contratación</t>
  </si>
  <si>
    <t xml:space="preserve">Número de observaciones de los ciudadanos a los procesos de selección relativos a potenciales irregularidades a través del SECOP II, durante el período.
Valor esperado "0", dado la efectividad del control
</t>
  </si>
  <si>
    <t>VERIFICACION CONFORMACION DEL COMITÉ EVALUADOR  (COMITÉ INTERDISCIPLINARIO)</t>
  </si>
  <si>
    <t xml:space="preserve">El profesional especializado 6, verifica la conformación de un equipo técnico interdisciplinario, (comité evaluador) nombrado por el Director de cada área, para adelantar la estructuración del proceso de contratación, desde el ámbito jurídico, técnico - económico y financiero, con el fin de evitar concentración de decisiones, dejando evidencia en las actas y los documentos de su revisión y aprobación por los diferentes miembros del equipo. 
</t>
  </si>
  <si>
    <t>Equipo de Contratación
Profesional Especializado (6) de Contratación</t>
  </si>
  <si>
    <t>(Número de inconsistencias o irregularidades detectadas por el comité evaluador  en el período / número de comités evaluadores realizados  en el período )x99</t>
  </si>
  <si>
    <t>Fraude en la estructuración de los estudios previos o pliegos de condiciones en un proceso contractual determinando necesidades inexistentes o aspectos que beneficien a un oferente en particular, a cambio de beneficiarle por intereses particulares, o recibir dádivas o favores personales</t>
  </si>
  <si>
    <t xml:space="preserve">El profesional especializado 6, verifica la conformación de un equipo técnico interdisciplinario, (comité evaluador) nombrado por el Director de cada área, para adelantar la estructuración del proceso de contratación, desde el ámbito jurídico, técnico - económico y financiera, con  el fin de evitar concentración de decisiones, dejando evidencia en las actas y los documentos de su revisión y aprobación por los diferentes miembros del equipo. </t>
  </si>
  <si>
    <t>Profesional Especializado (6) de Apoyo Logístico</t>
  </si>
  <si>
    <t>(Número de inconsistencias o irregularidades detectadas por el comité evaluador  en el período / número de comités evaluadores realizados  en el período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</si>
</sst>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6">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20"/>
      <color theme="1"/>
      <name val="Calibri"/>
      <family val="2"/>
      <scheme val="minor"/>
    </font>
    <font>
      <sz val="9"/>
      <name val="SansSerif"/>
    </font>
    <font>
      <b/>
      <sz val="11"/>
      <color indexed="59"/>
      <name val="SansSerif"/>
    </font>
    <font>
      <b/>
      <sz val="11"/>
      <color indexed="72"/>
      <name val="SansSerif"/>
    </font>
    <font>
      <b/>
      <sz val="9"/>
      <color indexed="72"/>
      <name val="SansSerif"/>
    </font>
    <font>
      <sz val="9"/>
      <color indexed="72"/>
      <name val="SansSerif"/>
    </font>
    <font>
      <u/>
      <sz val="11"/>
      <color theme="10"/>
      <name val="Calibri"/>
      <family val="2"/>
      <scheme val="minor"/>
    </font>
    <font>
      <u/>
      <sz val="16"/>
      <color theme="10"/>
      <name val="Calibri"/>
      <family val="2"/>
      <scheme val="minor"/>
    </font>
    <font>
      <sz val="14"/>
      <color theme="1"/>
      <name val="Calibri"/>
      <family val="2"/>
      <scheme val="minor"/>
    </font>
    <font>
      <b/>
      <sz val="12"/>
      <name val="Calibri"/>
      <family val="2"/>
      <scheme val="minor"/>
    </font>
    <font>
      <sz val="11"/>
      <color theme="1"/>
      <name val="Calibri"/>
      <family val="2"/>
      <scheme val="minor"/>
    </font>
    <font>
      <b/>
      <sz val="30"/>
      <name val="Arial"/>
      <family val="2"/>
    </font>
    <font>
      <sz val="12"/>
      <color theme="1"/>
      <name val="Arial"/>
      <family val="2"/>
    </font>
    <font>
      <b/>
      <sz val="16"/>
      <color theme="1"/>
      <name val="Arial"/>
      <family val="2"/>
    </font>
    <font>
      <b/>
      <sz val="14"/>
      <color theme="1"/>
      <name val="Arial"/>
      <family val="2"/>
    </font>
    <font>
      <sz val="14"/>
      <color theme="1"/>
      <name val="Arial"/>
      <family val="2"/>
    </font>
    <font>
      <sz val="10"/>
      <name val="Arial"/>
    </font>
    <font>
      <b/>
      <sz val="16"/>
      <name val="Arial"/>
      <family val="2"/>
    </font>
    <font>
      <sz val="16"/>
      <color theme="1"/>
      <name val="Arial"/>
      <family val="2"/>
    </font>
    <font>
      <b/>
      <sz val="16"/>
      <color indexed="10"/>
      <name val="Arial"/>
      <family val="2"/>
    </font>
    <font>
      <b/>
      <sz val="14"/>
      <name val="Arial"/>
      <family val="2"/>
    </font>
    <font>
      <b/>
      <sz val="14"/>
      <color indexed="10"/>
      <name val="Arial"/>
      <family val="2"/>
    </font>
    <font>
      <sz val="10"/>
      <color indexed="8"/>
      <name val="Tahoma"/>
      <family val="2"/>
    </font>
    <font>
      <sz val="14"/>
      <name val="Arial"/>
      <family val="2"/>
    </font>
    <font>
      <b/>
      <sz val="14"/>
      <color rgb="FF000000"/>
      <name val="Arial"/>
      <family val="2"/>
    </font>
    <font>
      <sz val="14"/>
      <color rgb="FF000000"/>
      <name val="Arial"/>
      <family val="2"/>
    </font>
    <font>
      <b/>
      <sz val="14"/>
      <color rgb="FFFFFFFF"/>
      <name val="Arial"/>
      <family val="2"/>
    </font>
    <font>
      <sz val="14"/>
      <color indexed="10"/>
      <name val="Arial"/>
      <family val="2"/>
    </font>
    <font>
      <sz val="14"/>
      <color rgb="FF000000"/>
      <name val="Cambria"/>
      <family val="1"/>
    </font>
    <font>
      <sz val="14"/>
      <color indexed="8"/>
      <name val="Arial"/>
      <family val="2"/>
    </font>
    <font>
      <sz val="14"/>
      <color theme="1"/>
      <name val="Calibri Light"/>
      <family val="1"/>
      <scheme val="major"/>
    </font>
    <font>
      <b/>
      <sz val="12"/>
      <color theme="1"/>
      <name val="Arial"/>
      <family val="2"/>
    </font>
    <font>
      <sz val="18"/>
      <color theme="1"/>
      <name val="Arial"/>
      <family val="2"/>
    </font>
    <font>
      <b/>
      <sz val="18"/>
      <color theme="1"/>
      <name val="Arial"/>
      <family val="2"/>
    </font>
    <font>
      <b/>
      <sz val="20"/>
      <color theme="1"/>
      <name val="Arial"/>
      <family val="2"/>
    </font>
    <font>
      <b/>
      <sz val="22"/>
      <color indexed="81"/>
      <name val="Tahoma"/>
      <family val="2"/>
    </font>
    <font>
      <b/>
      <sz val="14"/>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20"/>
      <color indexed="81"/>
      <name val="Tahoma"/>
      <family val="2"/>
    </font>
    <font>
      <sz val="20"/>
      <color indexed="81"/>
      <name val="Tahoma"/>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4.9989318521683403E-2"/>
        <bgColor rgb="FF000000"/>
      </patternFill>
    </fill>
    <fill>
      <patternFill patternType="solid">
        <fgColor rgb="FF92D050"/>
        <bgColor rgb="FF000000"/>
      </patternFill>
    </fill>
    <fill>
      <patternFill patternType="solid">
        <fgColor rgb="FFF2F2F2"/>
        <bgColor rgb="FF000000"/>
      </patternFill>
    </fill>
    <fill>
      <patternFill patternType="solid">
        <fgColor rgb="FFFFC000"/>
        <bgColor rgb="FF000000"/>
      </patternFill>
    </fill>
    <fill>
      <patternFill patternType="solid">
        <fgColor rgb="FFCCC0DA"/>
        <bgColor rgb="FF000000"/>
      </patternFill>
    </fill>
    <fill>
      <patternFill patternType="solid">
        <fgColor rgb="FFFFFF00"/>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right/>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64"/>
      </left>
      <right style="medium">
        <color indexed="64"/>
      </right>
      <top style="medium">
        <color indexed="64"/>
      </top>
      <bottom/>
      <diagonal/>
    </border>
    <border>
      <left/>
      <right/>
      <top style="medium">
        <color indexed="8"/>
      </top>
      <bottom/>
      <diagonal/>
    </border>
    <border>
      <left style="medium">
        <color indexed="8"/>
      </left>
      <right style="medium">
        <color indexed="8"/>
      </right>
      <top/>
      <bottom/>
      <diagonal/>
    </border>
    <border>
      <left style="medium">
        <color indexed="8"/>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6">
    <xf numFmtId="0" fontId="0" fillId="0" borderId="0"/>
    <xf numFmtId="0" fontId="10" fillId="0" borderId="0"/>
    <xf numFmtId="0" fontId="4" fillId="2" borderId="0" applyNumberFormat="0">
      <alignment vertical="center"/>
    </xf>
    <xf numFmtId="0" fontId="10" fillId="0" borderId="0" applyNumberFormat="0" applyFont="0" applyFill="0" applyBorder="0" applyAlignment="0" applyProtection="0"/>
    <xf numFmtId="0" fontId="17" fillId="0" borderId="0" applyNumberFormat="0" applyFill="0" applyBorder="0" applyAlignment="0" applyProtection="0"/>
    <xf numFmtId="0" fontId="21" fillId="0" borderId="0"/>
    <xf numFmtId="0" fontId="27" fillId="0" borderId="0"/>
    <xf numFmtId="0" fontId="10" fillId="0" borderId="0"/>
    <xf numFmtId="0" fontId="21" fillId="0" borderId="0"/>
    <xf numFmtId="0" fontId="33" fillId="0" borderId="0"/>
    <xf numFmtId="0" fontId="21" fillId="0" borderId="0"/>
    <xf numFmtId="0" fontId="21" fillId="0" borderId="0"/>
    <xf numFmtId="0" fontId="21" fillId="0" borderId="0"/>
    <xf numFmtId="0" fontId="21" fillId="0" borderId="0"/>
    <xf numFmtId="0" fontId="21" fillId="0" borderId="0"/>
    <xf numFmtId="0" fontId="21" fillId="0" borderId="0"/>
  </cellStyleXfs>
  <cellXfs count="459">
    <xf numFmtId="0" fontId="0" fillId="0" borderId="0" xfId="0"/>
    <xf numFmtId="0" fontId="0" fillId="0" borderId="0" xfId="0" applyProtection="1">
      <protection locked="0"/>
    </xf>
    <xf numFmtId="0" fontId="4" fillId="2" borderId="0" xfId="0" applyFont="1" applyFill="1" applyBorder="1" applyAlignment="1">
      <alignment horizontal="left" vertical="center"/>
    </xf>
    <xf numFmtId="0" fontId="6" fillId="2"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12" fillId="0" borderId="0" xfId="3" applyNumberFormat="1" applyFont="1" applyFill="1" applyBorder="1" applyAlignment="1" applyProtection="1">
      <alignment horizontal="left" vertical="top" wrapText="1"/>
    </xf>
    <xf numFmtId="0" fontId="16" fillId="4" borderId="8" xfId="3" applyNumberFormat="1" applyFont="1" applyFill="1" applyBorder="1" applyAlignment="1" applyProtection="1">
      <alignment horizontal="center" vertical="center" wrapText="1"/>
    </xf>
    <xf numFmtId="0" fontId="16" fillId="0" borderId="8" xfId="3" applyNumberFormat="1" applyFont="1" applyFill="1" applyBorder="1" applyAlignment="1" applyProtection="1">
      <alignment horizontal="center" vertical="center" wrapText="1"/>
    </xf>
    <xf numFmtId="0" fontId="10" fillId="3" borderId="0" xfId="3" applyNumberFormat="1" applyFont="1" applyFill="1" applyBorder="1" applyAlignment="1"/>
    <xf numFmtId="0" fontId="0" fillId="3" borderId="0" xfId="0" applyFill="1" applyProtection="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0" fillId="5" borderId="0" xfId="0" applyFill="1" applyProtection="1">
      <protection locked="0"/>
    </xf>
    <xf numFmtId="0" fontId="11" fillId="5" borderId="0" xfId="0" applyFont="1" applyFill="1" applyBorder="1" applyAlignment="1">
      <alignment vertical="center"/>
    </xf>
    <xf numFmtId="0" fontId="3" fillId="0" borderId="1" xfId="0" applyFont="1" applyFill="1" applyBorder="1" applyAlignment="1">
      <alignment horizontal="justify" vertical="center" wrapText="1"/>
    </xf>
    <xf numFmtId="9" fontId="3" fillId="2"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0" fontId="16" fillId="4" borderId="6" xfId="3" applyFont="1" applyFill="1" applyBorder="1" applyAlignment="1">
      <alignment horizontal="center" vertical="center" wrapText="1"/>
    </xf>
    <xf numFmtId="0" fontId="10" fillId="0" borderId="0" xfId="3" applyNumberFormat="1" applyFont="1" applyFill="1" applyBorder="1" applyAlignment="1"/>
    <xf numFmtId="0" fontId="14" fillId="0" borderId="0" xfId="3" applyFont="1" applyBorder="1" applyAlignment="1">
      <alignment horizontal="left" vertical="center"/>
    </xf>
    <xf numFmtId="0" fontId="14" fillId="0" borderId="9" xfId="3" applyFont="1" applyBorder="1" applyAlignment="1">
      <alignment vertical="center"/>
    </xf>
    <xf numFmtId="0" fontId="14" fillId="0" borderId="4" xfId="3" applyFont="1" applyBorder="1" applyAlignment="1">
      <alignment vertical="center" wrapText="1"/>
    </xf>
    <xf numFmtId="0" fontId="14" fillId="0" borderId="10" xfId="3" applyFont="1" applyBorder="1" applyAlignment="1">
      <alignment vertical="center" wrapText="1"/>
    </xf>
    <xf numFmtId="0" fontId="14" fillId="0" borderId="0" xfId="3" applyNumberFormat="1" applyFont="1" applyFill="1" applyBorder="1" applyAlignment="1" applyProtection="1">
      <alignment vertical="center" wrapText="1"/>
    </xf>
    <xf numFmtId="0" fontId="14" fillId="0" borderId="0" xfId="3" applyNumberFormat="1" applyFont="1" applyFill="1" applyBorder="1" applyAlignment="1" applyProtection="1">
      <alignment vertical="center"/>
    </xf>
    <xf numFmtId="0" fontId="12" fillId="0" borderId="0" xfId="3" applyNumberFormat="1" applyFont="1" applyFill="1" applyBorder="1" applyAlignment="1" applyProtection="1">
      <alignment horizontal="left" vertical="top"/>
    </xf>
    <xf numFmtId="0" fontId="14" fillId="0" borderId="9" xfId="3" applyFont="1" applyBorder="1" applyAlignment="1">
      <alignment horizontal="left" vertical="center"/>
    </xf>
    <xf numFmtId="0" fontId="14" fillId="0" borderId="4" xfId="3" applyFont="1" applyBorder="1" applyAlignment="1">
      <alignment horizontal="left" vertical="center"/>
    </xf>
    <xf numFmtId="0" fontId="14" fillId="0" borderId="10" xfId="3" applyFont="1" applyBorder="1" applyAlignment="1">
      <alignment horizontal="left" vertical="center"/>
    </xf>
    <xf numFmtId="0" fontId="14" fillId="0" borderId="5" xfId="3" applyFont="1" applyBorder="1" applyAlignment="1">
      <alignment vertical="center" wrapText="1"/>
    </xf>
    <xf numFmtId="0" fontId="14" fillId="0" borderId="0" xfId="3" applyFont="1" applyBorder="1" applyAlignment="1">
      <alignment vertical="center" wrapText="1"/>
    </xf>
    <xf numFmtId="0" fontId="10" fillId="0" borderId="9" xfId="3" applyNumberFormat="1" applyFont="1" applyFill="1" applyBorder="1" applyAlignment="1"/>
    <xf numFmtId="0" fontId="10" fillId="0" borderId="5" xfId="3" applyNumberFormat="1" applyFont="1" applyFill="1" applyBorder="1" applyAlignment="1"/>
    <xf numFmtId="0" fontId="10" fillId="0" borderId="4" xfId="3" applyNumberFormat="1" applyFont="1" applyFill="1" applyBorder="1" applyAlignment="1"/>
    <xf numFmtId="0" fontId="14" fillId="0" borderId="0" xfId="3" applyFont="1" applyBorder="1" applyAlignment="1">
      <alignment vertical="center"/>
    </xf>
    <xf numFmtId="0" fontId="14" fillId="0" borderId="4" xfId="3" applyFont="1" applyBorder="1" applyAlignment="1">
      <alignment vertical="center"/>
    </xf>
    <xf numFmtId="0" fontId="14" fillId="0" borderId="10" xfId="3" applyFont="1" applyBorder="1" applyAlignment="1">
      <alignment vertical="center"/>
    </xf>
    <xf numFmtId="0" fontId="15" fillId="0" borderId="11" xfId="3" applyNumberFormat="1" applyFont="1" applyFill="1" applyBorder="1" applyAlignment="1" applyProtection="1">
      <alignment horizontal="center" vertical="center" wrapText="1"/>
    </xf>
    <xf numFmtId="0" fontId="15" fillId="0" borderId="7" xfId="3" applyFont="1" applyBorder="1" applyAlignment="1">
      <alignment horizontal="center" vertical="center" wrapText="1"/>
    </xf>
    <xf numFmtId="0" fontId="15" fillId="0" borderId="4" xfId="3" applyFont="1" applyBorder="1" applyAlignment="1">
      <alignment vertical="center" wrapText="1"/>
    </xf>
    <xf numFmtId="0" fontId="15" fillId="0" borderId="12" xfId="3" applyFont="1" applyBorder="1" applyAlignment="1">
      <alignment horizontal="center" vertical="center"/>
    </xf>
    <xf numFmtId="0" fontId="15" fillId="0" borderId="10" xfId="3" applyFont="1" applyBorder="1" applyAlignment="1">
      <alignment vertical="center" wrapText="1"/>
    </xf>
    <xf numFmtId="0" fontId="15" fillId="0" borderId="4" xfId="3" applyFont="1" applyBorder="1" applyAlignment="1">
      <alignment vertical="center"/>
    </xf>
    <xf numFmtId="0" fontId="10" fillId="0" borderId="9" xfId="3" applyNumberFormat="1" applyFont="1" applyFill="1" applyBorder="1" applyAlignment="1">
      <alignment horizontal="center"/>
    </xf>
    <xf numFmtId="0" fontId="15" fillId="0" borderId="4" xfId="3" applyFont="1" applyBorder="1" applyAlignment="1">
      <alignment horizontal="center" vertical="center" wrapText="1"/>
    </xf>
    <xf numFmtId="0" fontId="15" fillId="0" borderId="10" xfId="3" applyFont="1" applyBorder="1" applyAlignment="1">
      <alignment horizontal="center" vertical="center" wrapText="1"/>
    </xf>
    <xf numFmtId="0" fontId="13" fillId="0" borderId="0" xfId="3" applyNumberFormat="1" applyFont="1" applyFill="1" applyBorder="1" applyAlignment="1" applyProtection="1">
      <alignment vertical="center" wrapText="1"/>
    </xf>
    <xf numFmtId="14" fontId="16" fillId="4" borderId="6" xfId="3"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9"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3" fillId="0" borderId="0" xfId="0" applyFont="1"/>
    <xf numFmtId="0" fontId="2" fillId="6" borderId="1" xfId="0" applyFont="1" applyFill="1" applyBorder="1" applyAlignment="1">
      <alignment horizontal="center" vertical="center"/>
    </xf>
    <xf numFmtId="0" fontId="3" fillId="0" borderId="0" xfId="0" applyFont="1" applyProtection="1">
      <protection locked="0"/>
    </xf>
    <xf numFmtId="0" fontId="3" fillId="2" borderId="1" xfId="0" applyFont="1" applyFill="1" applyBorder="1" applyAlignment="1" applyProtection="1">
      <alignment horizontal="center" vertical="center" wrapText="1"/>
      <protection locked="0"/>
    </xf>
    <xf numFmtId="0" fontId="3" fillId="2" borderId="0" xfId="0" applyFont="1" applyFill="1" applyProtection="1">
      <protection locked="0"/>
    </xf>
    <xf numFmtId="0" fontId="3" fillId="2" borderId="0" xfId="0" applyFont="1" applyFill="1"/>
    <xf numFmtId="0" fontId="2" fillId="3" borderId="1" xfId="0" applyFont="1" applyFill="1" applyBorder="1" applyAlignment="1">
      <alignment horizontal="center" vertical="center" wrapText="1"/>
    </xf>
    <xf numFmtId="14" fontId="16" fillId="4" borderId="14" xfId="3"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4" borderId="8" xfId="3" applyNumberFormat="1" applyFont="1" applyFill="1" applyBorder="1" applyAlignment="1" applyProtection="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24" xfId="0" applyFont="1" applyFill="1" applyBorder="1" applyAlignment="1">
      <alignment vertical="center" wrapText="1"/>
    </xf>
    <xf numFmtId="0" fontId="1" fillId="3" borderId="1" xfId="0" applyFont="1" applyFill="1" applyBorder="1" applyAlignment="1">
      <alignment vertical="center"/>
    </xf>
    <xf numFmtId="0" fontId="19" fillId="0" borderId="0" xfId="0" applyFont="1"/>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3" fillId="2" borderId="1" xfId="0" applyFont="1" applyFill="1" applyBorder="1" applyAlignment="1">
      <alignment vertical="center" wrapText="1"/>
    </xf>
    <xf numFmtId="14" fontId="8" fillId="2" borderId="1" xfId="0" applyNumberFormat="1" applyFont="1" applyFill="1" applyBorder="1" applyAlignment="1">
      <alignment horizontal="center" vertical="center"/>
    </xf>
    <xf numFmtId="0" fontId="1" fillId="3" borderId="23" xfId="0" applyFont="1" applyFill="1" applyBorder="1" applyAlignment="1">
      <alignment vertical="center"/>
    </xf>
    <xf numFmtId="0" fontId="2" fillId="3" borderId="23" xfId="0" applyFont="1" applyFill="1" applyBorder="1" applyAlignment="1">
      <alignment vertical="center"/>
    </xf>
    <xf numFmtId="0" fontId="2" fillId="3" borderId="25" xfId="0" applyFont="1" applyFill="1" applyBorder="1" applyAlignment="1">
      <alignment vertical="center"/>
    </xf>
    <xf numFmtId="0" fontId="2" fillId="3" borderId="24" xfId="0" applyFont="1" applyFill="1" applyBorder="1" applyAlignment="1">
      <alignmen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164" fontId="8" fillId="3" borderId="3" xfId="0" applyNumberFormat="1" applyFont="1" applyFill="1" applyBorder="1" applyAlignment="1">
      <alignment vertical="center"/>
    </xf>
    <xf numFmtId="14" fontId="5" fillId="2" borderId="1" xfId="0" applyNumberFormat="1" applyFont="1" applyFill="1" applyBorder="1" applyAlignment="1">
      <alignment horizontal="center" vertical="center"/>
    </xf>
    <xf numFmtId="0" fontId="0" fillId="2" borderId="0" xfId="0" applyFill="1" applyProtection="1">
      <protection locked="0"/>
    </xf>
    <xf numFmtId="0" fontId="0" fillId="2" borderId="0" xfId="0" applyFill="1"/>
    <xf numFmtId="0" fontId="0" fillId="2" borderId="1" xfId="0" applyFill="1" applyBorder="1" applyAlignment="1" applyProtection="1">
      <alignment horizontal="center" vertical="center" wrapText="1"/>
      <protection locked="0"/>
    </xf>
    <xf numFmtId="0" fontId="6" fillId="2" borderId="1" xfId="0" applyFont="1" applyFill="1" applyBorder="1" applyAlignment="1">
      <alignment horizontal="right"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24" xfId="0" applyFont="1" applyFill="1" applyBorder="1" applyAlignment="1">
      <alignment horizontal="left" vertical="center"/>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9" xfId="3" applyFont="1" applyBorder="1" applyAlignment="1">
      <alignment horizontal="center" vertical="center" wrapText="1"/>
    </xf>
    <xf numFmtId="0" fontId="14" fillId="0" borderId="10" xfId="3" applyFont="1" applyBorder="1" applyAlignment="1">
      <alignment horizontal="center" vertical="center" wrapText="1"/>
    </xf>
    <xf numFmtId="0" fontId="16" fillId="4" borderId="14" xfId="3" applyNumberFormat="1" applyFont="1" applyFill="1" applyBorder="1" applyAlignment="1" applyProtection="1">
      <alignment horizontal="center" vertical="center" wrapText="1"/>
    </xf>
    <xf numFmtId="0" fontId="16" fillId="4" borderId="18" xfId="3" applyNumberFormat="1" applyFont="1" applyFill="1" applyBorder="1" applyAlignment="1" applyProtection="1">
      <alignment horizontal="center" vertical="center" wrapText="1"/>
    </xf>
    <xf numFmtId="0" fontId="16" fillId="4" borderId="11" xfId="3" applyNumberFormat="1" applyFont="1" applyFill="1" applyBorder="1" applyAlignment="1" applyProtection="1">
      <alignment horizontal="center" vertical="center" wrapText="1"/>
    </xf>
    <xf numFmtId="0" fontId="16" fillId="4" borderId="14" xfId="0" applyFont="1" applyFill="1" applyBorder="1" applyAlignment="1">
      <alignment horizontal="left" vertical="center" wrapText="1"/>
    </xf>
    <xf numFmtId="0" fontId="16" fillId="4" borderId="18"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4"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6" fillId="4" borderId="11" xfId="0" applyFont="1" applyFill="1" applyBorder="1" applyAlignment="1">
      <alignment horizontal="justify"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1" xfId="0" applyFont="1" applyBorder="1" applyAlignment="1">
      <alignment horizontal="center" vertical="center" wrapText="1"/>
    </xf>
    <xf numFmtId="0" fontId="16" fillId="4" borderId="1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7" xfId="0" applyFont="1" applyFill="1" applyBorder="1" applyAlignment="1">
      <alignment horizontal="center" vertical="center" wrapText="1"/>
    </xf>
    <xf numFmtId="14" fontId="0" fillId="0" borderId="16" xfId="0" applyNumberFormat="1" applyFont="1" applyFill="1" applyBorder="1" applyAlignment="1">
      <alignment horizontal="center" vertical="center"/>
    </xf>
    <xf numFmtId="14" fontId="0" fillId="0" borderId="20" xfId="0" applyNumberFormat="1" applyFont="1" applyFill="1" applyBorder="1" applyAlignment="1">
      <alignment horizontal="center" vertical="center"/>
    </xf>
    <xf numFmtId="14" fontId="0" fillId="0" borderId="21" xfId="0" applyNumberFormat="1" applyFont="1" applyFill="1" applyBorder="1" applyAlignment="1">
      <alignment horizontal="center" vertical="center"/>
    </xf>
    <xf numFmtId="14" fontId="0" fillId="0" borderId="17"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14" fontId="0" fillId="0" borderId="22" xfId="0" applyNumberFormat="1" applyFont="1" applyFill="1" applyBorder="1" applyAlignment="1">
      <alignment horizontal="center" vertical="center"/>
    </xf>
    <xf numFmtId="0" fontId="22" fillId="2" borderId="0" xfId="5" applyFont="1" applyFill="1" applyAlignment="1">
      <alignment horizontal="center" vertical="center" wrapText="1"/>
    </xf>
    <xf numFmtId="0" fontId="23" fillId="2" borderId="0" xfId="5" applyFont="1" applyFill="1" applyAlignment="1">
      <alignment vertical="center"/>
    </xf>
    <xf numFmtId="0" fontId="24" fillId="6" borderId="1" xfId="5" applyFont="1" applyFill="1" applyBorder="1" applyAlignment="1" applyProtection="1">
      <alignment horizontal="center" vertical="center" wrapText="1"/>
      <protection locked="0"/>
    </xf>
    <xf numFmtId="0" fontId="24" fillId="6" borderId="1" xfId="5" applyFont="1" applyFill="1" applyBorder="1" applyAlignment="1">
      <alignment horizontal="center" vertical="center" wrapText="1"/>
    </xf>
    <xf numFmtId="0" fontId="24" fillId="6" borderId="26" xfId="5" applyFont="1" applyFill="1" applyBorder="1" applyAlignment="1">
      <alignment horizontal="center" vertical="center" textRotation="90" wrapText="1"/>
    </xf>
    <xf numFmtId="0" fontId="24" fillId="6" borderId="2" xfId="5" applyFont="1" applyFill="1" applyBorder="1" applyAlignment="1" applyProtection="1">
      <alignment horizontal="center" vertical="center"/>
      <protection locked="0"/>
    </xf>
    <xf numFmtId="0" fontId="24" fillId="6" borderId="3" xfId="5" applyFont="1" applyFill="1" applyBorder="1" applyAlignment="1" applyProtection="1">
      <alignment horizontal="center" vertical="center"/>
      <protection locked="0"/>
    </xf>
    <xf numFmtId="0" fontId="24" fillId="6" borderId="24" xfId="5" applyFont="1" applyFill="1" applyBorder="1" applyAlignment="1" applyProtection="1">
      <alignment horizontal="center" vertical="center"/>
      <protection locked="0"/>
    </xf>
    <xf numFmtId="0" fontId="25" fillId="6" borderId="1" xfId="5" applyFont="1" applyFill="1" applyBorder="1" applyAlignment="1" applyProtection="1">
      <alignment horizontal="center" vertical="center" wrapText="1"/>
      <protection locked="0"/>
    </xf>
    <xf numFmtId="0" fontId="24" fillId="6" borderId="1" xfId="5" applyFont="1" applyFill="1" applyBorder="1" applyAlignment="1">
      <alignment horizontal="center" vertical="center"/>
    </xf>
    <xf numFmtId="0" fontId="24" fillId="6" borderId="1" xfId="5" applyFont="1" applyFill="1" applyBorder="1" applyAlignment="1">
      <alignment horizontal="center" vertical="center" wrapText="1"/>
    </xf>
    <xf numFmtId="0" fontId="26" fillId="2" borderId="0" xfId="5" applyFont="1" applyFill="1" applyAlignment="1">
      <alignment vertical="center"/>
    </xf>
    <xf numFmtId="0" fontId="24" fillId="6" borderId="27" xfId="5" applyFont="1" applyFill="1" applyBorder="1" applyAlignment="1">
      <alignment horizontal="center" vertical="center" textRotation="90" wrapText="1"/>
    </xf>
    <xf numFmtId="0" fontId="24" fillId="6" borderId="28" xfId="5" applyFont="1" applyFill="1" applyBorder="1" applyAlignment="1">
      <alignment horizontal="center" vertical="center" wrapText="1"/>
    </xf>
    <xf numFmtId="0" fontId="24" fillId="6" borderId="29" xfId="5" applyFont="1" applyFill="1" applyBorder="1" applyAlignment="1">
      <alignment horizontal="center" vertical="center" wrapText="1"/>
    </xf>
    <xf numFmtId="0" fontId="24" fillId="6" borderId="30" xfId="5" applyFont="1" applyFill="1" applyBorder="1" applyAlignment="1">
      <alignment horizontal="center" vertical="center" wrapText="1"/>
    </xf>
    <xf numFmtId="0" fontId="28" fillId="6" borderId="1" xfId="6" applyFont="1" applyFill="1" applyBorder="1" applyAlignment="1">
      <alignment horizontal="center" vertical="center" wrapText="1"/>
    </xf>
    <xf numFmtId="0" fontId="28" fillId="6" borderId="1" xfId="7" applyFont="1" applyFill="1" applyBorder="1" applyAlignment="1">
      <alignment horizontal="center" vertical="center" wrapText="1"/>
    </xf>
    <xf numFmtId="0" fontId="29" fillId="2" borderId="0" xfId="5" applyFont="1" applyFill="1" applyAlignment="1">
      <alignment vertical="center"/>
    </xf>
    <xf numFmtId="0" fontId="24" fillId="6" borderId="1" xfId="5" applyFont="1" applyFill="1" applyBorder="1" applyAlignment="1" applyProtection="1">
      <alignment horizontal="center" vertical="center" textRotation="90" wrapText="1"/>
      <protection locked="0"/>
    </xf>
    <xf numFmtId="0" fontId="24" fillId="6" borderId="25" xfId="5" applyFont="1" applyFill="1" applyBorder="1" applyAlignment="1">
      <alignment horizontal="center" vertical="center" wrapText="1"/>
    </xf>
    <xf numFmtId="0" fontId="24" fillId="6" borderId="13" xfId="5" applyFont="1" applyFill="1" applyBorder="1" applyAlignment="1">
      <alignment horizontal="center" vertical="center" wrapText="1"/>
    </xf>
    <xf numFmtId="0" fontId="24" fillId="6" borderId="31" xfId="5" applyFont="1" applyFill="1" applyBorder="1" applyAlignment="1">
      <alignment horizontal="center" vertical="center" wrapText="1"/>
    </xf>
    <xf numFmtId="0" fontId="31" fillId="6" borderId="1" xfId="6" applyFont="1" applyFill="1" applyBorder="1" applyAlignment="1">
      <alignment horizontal="center" vertical="center" wrapText="1"/>
    </xf>
    <xf numFmtId="0" fontId="29" fillId="2" borderId="0" xfId="5" applyFont="1" applyFill="1" applyAlignment="1">
      <alignment vertical="center" wrapText="1"/>
    </xf>
    <xf numFmtId="0" fontId="29" fillId="2" borderId="1" xfId="5" applyFont="1" applyFill="1" applyBorder="1" applyAlignment="1">
      <alignment vertical="center" wrapText="1"/>
    </xf>
    <xf numFmtId="0" fontId="24" fillId="6" borderId="32" xfId="5" applyFont="1" applyFill="1" applyBorder="1" applyAlignment="1">
      <alignment horizontal="center" vertical="center" wrapText="1"/>
    </xf>
    <xf numFmtId="0" fontId="24" fillId="6" borderId="0" xfId="5" applyFont="1" applyFill="1" applyBorder="1" applyAlignment="1">
      <alignment horizontal="center" vertical="center" wrapText="1"/>
    </xf>
    <xf numFmtId="0" fontId="24" fillId="6" borderId="33" xfId="5" applyFont="1" applyFill="1" applyBorder="1" applyAlignment="1">
      <alignment horizontal="center" vertical="center" wrapText="1"/>
    </xf>
    <xf numFmtId="0" fontId="24" fillId="6" borderId="2" xfId="5" applyFont="1" applyFill="1" applyBorder="1" applyAlignment="1">
      <alignment horizontal="center" vertical="center" wrapText="1"/>
    </xf>
    <xf numFmtId="0" fontId="24" fillId="6" borderId="3" xfId="5" applyFont="1" applyFill="1" applyBorder="1" applyAlignment="1">
      <alignment horizontal="center" vertical="center" wrapText="1"/>
    </xf>
    <xf numFmtId="0" fontId="24" fillId="6" borderId="24" xfId="5" applyFont="1" applyFill="1" applyBorder="1" applyAlignment="1">
      <alignment horizontal="center" vertical="center" wrapText="1"/>
    </xf>
    <xf numFmtId="0" fontId="26" fillId="7" borderId="0" xfId="5" applyFont="1" applyFill="1" applyAlignment="1">
      <alignment vertical="center" wrapText="1"/>
    </xf>
    <xf numFmtId="0" fontId="26" fillId="7" borderId="1" xfId="5" applyFont="1" applyFill="1" applyBorder="1" applyAlignment="1">
      <alignment vertical="center" wrapText="1"/>
    </xf>
    <xf numFmtId="0" fontId="24" fillId="6" borderId="1" xfId="5" applyFont="1" applyFill="1" applyBorder="1" applyAlignment="1" applyProtection="1">
      <alignment horizontal="center" vertical="center" wrapText="1"/>
      <protection locked="0"/>
    </xf>
    <xf numFmtId="0" fontId="24" fillId="6" borderId="1" xfId="5" applyFont="1" applyFill="1" applyBorder="1" applyAlignment="1">
      <alignment horizontal="center" vertical="center" textRotation="90" wrapText="1"/>
    </xf>
    <xf numFmtId="0" fontId="24" fillId="6" borderId="23" xfId="5" applyFont="1" applyFill="1" applyBorder="1" applyAlignment="1">
      <alignment horizontal="center" vertical="center" textRotation="90" wrapText="1"/>
    </xf>
    <xf numFmtId="0" fontId="28" fillId="6" borderId="1" xfId="6" applyFont="1" applyFill="1" applyBorder="1" applyAlignment="1">
      <alignment horizontal="center" vertical="center" wrapText="1"/>
    </xf>
    <xf numFmtId="0" fontId="26" fillId="6" borderId="1" xfId="5" applyFont="1" applyFill="1" applyBorder="1" applyAlignment="1">
      <alignment horizontal="center" vertical="center" wrapText="1"/>
    </xf>
    <xf numFmtId="0" fontId="25" fillId="6" borderId="1" xfId="5" applyFont="1" applyFill="1" applyBorder="1" applyAlignment="1">
      <alignment horizontal="center" vertical="center" wrapText="1"/>
    </xf>
    <xf numFmtId="0" fontId="26" fillId="7" borderId="0" xfId="5" applyFont="1" applyFill="1" applyAlignment="1">
      <alignment horizontal="center" vertical="center" wrapText="1"/>
    </xf>
    <xf numFmtId="0" fontId="26" fillId="7" borderId="1" xfId="5" applyFont="1" applyFill="1" applyBorder="1" applyAlignment="1">
      <alignment horizontal="center" vertical="center" wrapText="1"/>
    </xf>
    <xf numFmtId="0" fontId="31" fillId="3" borderId="27" xfId="5" applyFont="1" applyFill="1" applyBorder="1" applyAlignment="1">
      <alignment horizontal="center" vertical="center" wrapText="1"/>
    </xf>
    <xf numFmtId="0" fontId="25" fillId="7" borderId="26" xfId="8" applyFont="1" applyFill="1" applyBorder="1" applyAlignment="1" applyProtection="1">
      <alignment horizontal="center" vertical="center" wrapText="1"/>
      <protection locked="0"/>
    </xf>
    <xf numFmtId="0" fontId="31" fillId="7" borderId="26" xfId="6" applyFont="1" applyFill="1" applyBorder="1" applyAlignment="1">
      <alignment horizontal="center" vertical="center" wrapText="1"/>
    </xf>
    <xf numFmtId="0" fontId="34" fillId="7" borderId="26" xfId="9" applyFont="1" applyFill="1" applyBorder="1" applyAlignment="1">
      <alignment horizontal="center" vertical="center"/>
    </xf>
    <xf numFmtId="0" fontId="26" fillId="7" borderId="26" xfId="6" applyFont="1" applyFill="1" applyBorder="1" applyAlignment="1">
      <alignment horizontal="center" vertical="center" wrapText="1"/>
    </xf>
    <xf numFmtId="0" fontId="25" fillId="7" borderId="26" xfId="8" applyFont="1" applyFill="1" applyBorder="1" applyAlignment="1" applyProtection="1">
      <alignment horizontal="center" vertical="center"/>
      <protection locked="0"/>
    </xf>
    <xf numFmtId="0" fontId="25" fillId="7" borderId="26" xfId="8" applyFont="1" applyFill="1" applyBorder="1" applyAlignment="1">
      <alignment horizontal="center" vertical="center"/>
    </xf>
    <xf numFmtId="0" fontId="26" fillId="7" borderId="26" xfId="8" applyFont="1" applyFill="1" applyBorder="1" applyAlignment="1" applyProtection="1">
      <alignment horizontal="center" vertical="center"/>
      <protection locked="0"/>
    </xf>
    <xf numFmtId="0" fontId="25" fillId="7" borderId="26" xfId="8" applyFont="1" applyFill="1" applyBorder="1" applyAlignment="1">
      <alignment horizontal="center" vertical="center" wrapText="1"/>
    </xf>
    <xf numFmtId="0" fontId="31" fillId="3" borderId="26" xfId="9" applyFont="1" applyFill="1" applyBorder="1" applyAlignment="1">
      <alignment horizontal="center" vertical="center"/>
    </xf>
    <xf numFmtId="0" fontId="31" fillId="7" borderId="1" xfId="6" applyFont="1" applyFill="1" applyBorder="1" applyAlignment="1">
      <alignment horizontal="center" vertical="center" wrapText="1"/>
    </xf>
    <xf numFmtId="0" fontId="26" fillId="7" borderId="1" xfId="10" applyFont="1" applyFill="1" applyBorder="1" applyAlignment="1">
      <alignment horizontal="justify" vertical="center" wrapText="1"/>
    </xf>
    <xf numFmtId="0" fontId="26" fillId="7" borderId="1" xfId="8" applyFont="1" applyFill="1" applyBorder="1" applyAlignment="1">
      <alignment horizontal="center" vertical="center"/>
    </xf>
    <xf numFmtId="0" fontId="26" fillId="7" borderId="1" xfId="8" applyFont="1" applyFill="1" applyBorder="1" applyAlignment="1">
      <alignment horizontal="center" vertical="center" wrapText="1"/>
    </xf>
    <xf numFmtId="0" fontId="31" fillId="7" borderId="1" xfId="7" applyFont="1" applyFill="1" applyBorder="1" applyAlignment="1">
      <alignment horizontal="center" vertical="center" wrapText="1"/>
    </xf>
    <xf numFmtId="0" fontId="31" fillId="8" borderId="1" xfId="7" applyFont="1" applyFill="1" applyBorder="1" applyAlignment="1">
      <alignment horizontal="center" vertical="center" wrapText="1"/>
    </xf>
    <xf numFmtId="1" fontId="31" fillId="7" borderId="1" xfId="7" applyNumberFormat="1" applyFont="1" applyFill="1" applyBorder="1" applyAlignment="1">
      <alignment horizontal="center" vertical="center"/>
    </xf>
    <xf numFmtId="0" fontId="31" fillId="9" borderId="1" xfId="7" applyFont="1" applyFill="1" applyBorder="1" applyAlignment="1">
      <alignment horizontal="center" vertical="center"/>
    </xf>
    <xf numFmtId="0" fontId="31" fillId="7" borderId="26" xfId="7" applyFont="1" applyFill="1" applyBorder="1" applyAlignment="1">
      <alignment horizontal="center" vertical="center"/>
    </xf>
    <xf numFmtId="1" fontId="25" fillId="7" borderId="1" xfId="8" applyNumberFormat="1" applyFont="1" applyFill="1" applyBorder="1" applyAlignment="1">
      <alignment horizontal="center" vertical="center"/>
    </xf>
    <xf numFmtId="0" fontId="31" fillId="3" borderId="1" xfId="9" applyFont="1" applyFill="1" applyBorder="1" applyAlignment="1">
      <alignment horizontal="center" vertical="center"/>
    </xf>
    <xf numFmtId="0" fontId="25" fillId="7" borderId="1" xfId="8" applyFont="1" applyFill="1" applyBorder="1" applyAlignment="1">
      <alignment horizontal="center" vertical="center" wrapText="1"/>
    </xf>
    <xf numFmtId="0" fontId="26" fillId="7" borderId="0" xfId="5" applyFont="1" applyFill="1" applyAlignment="1">
      <alignment vertical="center"/>
    </xf>
    <xf numFmtId="0" fontId="25" fillId="7" borderId="27" xfId="8" applyFont="1" applyFill="1" applyBorder="1" applyAlignment="1" applyProtection="1">
      <alignment horizontal="center" vertical="center" wrapText="1"/>
      <protection locked="0"/>
    </xf>
    <xf numFmtId="0" fontId="31" fillId="7" borderId="27" xfId="6" applyFont="1" applyFill="1" applyBorder="1" applyAlignment="1">
      <alignment horizontal="center" vertical="center" wrapText="1"/>
    </xf>
    <xf numFmtId="0" fontId="34" fillId="7" borderId="27" xfId="9" applyFont="1" applyFill="1" applyBorder="1" applyAlignment="1">
      <alignment horizontal="center" vertical="center"/>
    </xf>
    <xf numFmtId="0" fontId="26" fillId="7" borderId="27" xfId="6" applyFont="1" applyFill="1" applyBorder="1" applyAlignment="1">
      <alignment horizontal="center" vertical="center" wrapText="1"/>
    </xf>
    <xf numFmtId="0" fontId="25" fillId="7" borderId="27" xfId="8" applyFont="1" applyFill="1" applyBorder="1" applyAlignment="1" applyProtection="1">
      <alignment horizontal="center" vertical="center"/>
      <protection locked="0"/>
    </xf>
    <xf numFmtId="0" fontId="25" fillId="7" borderId="27" xfId="8" applyFont="1" applyFill="1" applyBorder="1" applyAlignment="1">
      <alignment horizontal="center" vertical="center"/>
    </xf>
    <xf numFmtId="0" fontId="26" fillId="7" borderId="27" xfId="8" applyFont="1" applyFill="1" applyBorder="1" applyAlignment="1" applyProtection="1">
      <alignment horizontal="center" vertical="center"/>
      <protection locked="0"/>
    </xf>
    <xf numFmtId="0" fontId="25" fillId="7" borderId="27" xfId="8" applyFont="1" applyFill="1" applyBorder="1" applyAlignment="1">
      <alignment horizontal="center" vertical="center" wrapText="1"/>
    </xf>
    <xf numFmtId="0" fontId="31" fillId="3" borderId="27" xfId="9" applyFont="1" applyFill="1" applyBorder="1" applyAlignment="1">
      <alignment horizontal="center" vertical="center"/>
    </xf>
    <xf numFmtId="0" fontId="31" fillId="7" borderId="27" xfId="7" applyFont="1" applyFill="1" applyBorder="1" applyAlignment="1">
      <alignment horizontal="center" vertical="center"/>
    </xf>
    <xf numFmtId="0" fontId="31" fillId="7" borderId="23" xfId="6" applyFont="1" applyFill="1" applyBorder="1" applyAlignment="1">
      <alignment horizontal="center" vertical="center" wrapText="1"/>
    </xf>
    <xf numFmtId="0" fontId="34" fillId="7" borderId="23" xfId="9" applyFont="1" applyFill="1" applyBorder="1" applyAlignment="1">
      <alignment horizontal="center" vertical="center"/>
    </xf>
    <xf numFmtId="0" fontId="26" fillId="7" borderId="23" xfId="6" applyFont="1" applyFill="1" applyBorder="1" applyAlignment="1">
      <alignment horizontal="center" vertical="center" wrapText="1"/>
    </xf>
    <xf numFmtId="0" fontId="25" fillId="7" borderId="23" xfId="8" applyFont="1" applyFill="1" applyBorder="1" applyAlignment="1" applyProtection="1">
      <alignment horizontal="center" vertical="center"/>
      <protection locked="0"/>
    </xf>
    <xf numFmtId="0" fontId="26" fillId="7" borderId="23" xfId="8" applyFont="1" applyFill="1" applyBorder="1" applyAlignment="1" applyProtection="1">
      <alignment horizontal="center" vertical="center"/>
      <protection locked="0"/>
    </xf>
    <xf numFmtId="0" fontId="25" fillId="7" borderId="23" xfId="8" applyFont="1" applyFill="1" applyBorder="1" applyAlignment="1">
      <alignment horizontal="center" vertical="center" wrapText="1"/>
    </xf>
    <xf numFmtId="0" fontId="31" fillId="3" borderId="23" xfId="9" applyFont="1" applyFill="1" applyBorder="1" applyAlignment="1">
      <alignment horizontal="center" vertical="center"/>
    </xf>
    <xf numFmtId="0" fontId="31" fillId="7" borderId="23" xfId="7" applyFont="1" applyFill="1" applyBorder="1" applyAlignment="1">
      <alignment horizontal="center" vertical="center"/>
    </xf>
    <xf numFmtId="0" fontId="25" fillId="7" borderId="23" xfId="8" applyFont="1" applyFill="1" applyBorder="1" applyAlignment="1" applyProtection="1">
      <alignment horizontal="center" vertical="center" wrapText="1"/>
      <protection locked="0"/>
    </xf>
    <xf numFmtId="0" fontId="34" fillId="7" borderId="1" xfId="9" applyFont="1" applyFill="1" applyBorder="1" applyAlignment="1">
      <alignment horizontal="center" vertical="center"/>
    </xf>
    <xf numFmtId="0" fontId="26" fillId="7" borderId="1" xfId="8" applyFont="1" applyFill="1" applyBorder="1" applyAlignment="1" applyProtection="1">
      <alignment horizontal="center" vertical="center" wrapText="1"/>
      <protection locked="0"/>
    </xf>
    <xf numFmtId="0" fontId="34" fillId="7" borderId="26" xfId="9" applyFont="1" applyFill="1" applyBorder="1" applyAlignment="1">
      <alignment horizontal="center" vertical="center"/>
    </xf>
    <xf numFmtId="0" fontId="26" fillId="7" borderId="1" xfId="6" applyFont="1" applyFill="1" applyBorder="1" applyAlignment="1">
      <alignment horizontal="center" vertical="center" wrapText="1"/>
    </xf>
    <xf numFmtId="0" fontId="25" fillId="7" borderId="1" xfId="8" applyFont="1" applyFill="1" applyBorder="1" applyAlignment="1" applyProtection="1">
      <alignment horizontal="center" vertical="center"/>
      <protection locked="0"/>
    </xf>
    <xf numFmtId="0" fontId="25" fillId="7" borderId="23" xfId="8" applyFont="1" applyFill="1" applyBorder="1" applyAlignment="1">
      <alignment horizontal="center" vertical="center"/>
    </xf>
    <xf numFmtId="0" fontId="25" fillId="7" borderId="0" xfId="8" applyFont="1" applyFill="1" applyAlignment="1">
      <alignment horizontal="center" vertical="center"/>
    </xf>
    <xf numFmtId="0" fontId="26" fillId="7" borderId="1" xfId="8" applyFont="1" applyFill="1" applyBorder="1" applyAlignment="1" applyProtection="1">
      <alignment horizontal="center" vertical="center"/>
      <protection locked="0"/>
    </xf>
    <xf numFmtId="0" fontId="31" fillId="3" borderId="1" xfId="9" applyFont="1" applyFill="1" applyBorder="1" applyAlignment="1">
      <alignment horizontal="center" vertical="center"/>
    </xf>
    <xf numFmtId="0" fontId="34" fillId="7" borderId="1" xfId="10" applyFont="1" applyFill="1" applyBorder="1" applyAlignment="1">
      <alignment horizontal="justify" vertical="center" wrapText="1"/>
    </xf>
    <xf numFmtId="0" fontId="31" fillId="7" borderId="26" xfId="7" applyFont="1" applyFill="1" applyBorder="1" applyAlignment="1">
      <alignment horizontal="center" vertical="center"/>
    </xf>
    <xf numFmtId="1" fontId="25" fillId="7" borderId="1" xfId="8" applyNumberFormat="1" applyFont="1" applyFill="1" applyBorder="1" applyAlignment="1">
      <alignment horizontal="center" vertical="center"/>
    </xf>
    <xf numFmtId="0" fontId="31" fillId="3" borderId="26" xfId="5" applyFont="1" applyFill="1" applyBorder="1" applyAlignment="1">
      <alignment horizontal="center" vertical="center" wrapText="1"/>
    </xf>
    <xf numFmtId="0" fontId="35" fillId="10" borderId="26" xfId="6" applyFont="1" applyFill="1" applyBorder="1" applyAlignment="1" applyProtection="1">
      <alignment horizontal="center" vertical="center" wrapText="1"/>
      <protection locked="0"/>
    </xf>
    <xf numFmtId="0" fontId="36" fillId="10" borderId="26" xfId="6" applyFont="1" applyFill="1" applyBorder="1" applyAlignment="1" applyProtection="1">
      <alignment horizontal="center" vertical="center" wrapText="1"/>
      <protection locked="0"/>
    </xf>
    <xf numFmtId="0" fontId="34" fillId="10" borderId="26" xfId="6" applyFont="1" applyFill="1" applyBorder="1" applyAlignment="1">
      <alignment horizontal="center" vertical="center"/>
    </xf>
    <xf numFmtId="0" fontId="36" fillId="10" borderId="26" xfId="6" applyFont="1" applyFill="1" applyBorder="1" applyAlignment="1" applyProtection="1">
      <alignment horizontal="center" vertical="center"/>
      <protection locked="0"/>
    </xf>
    <xf numFmtId="0" fontId="35" fillId="11" borderId="26" xfId="6" applyFont="1" applyFill="1" applyBorder="1" applyAlignment="1" applyProtection="1">
      <alignment horizontal="center" vertical="center"/>
      <protection locked="0"/>
    </xf>
    <xf numFmtId="0" fontId="35" fillId="11" borderId="26" xfId="6" applyFont="1" applyFill="1" applyBorder="1" applyAlignment="1">
      <alignment horizontal="center" vertical="center"/>
    </xf>
    <xf numFmtId="0" fontId="35" fillId="12" borderId="26" xfId="6" applyFont="1" applyFill="1" applyBorder="1" applyAlignment="1" applyProtection="1">
      <alignment horizontal="center" vertical="center"/>
      <protection locked="0"/>
    </xf>
    <xf numFmtId="0" fontId="35" fillId="13" borderId="26" xfId="6" applyFont="1" applyFill="1" applyBorder="1" applyAlignment="1" applyProtection="1">
      <alignment horizontal="center" vertical="center"/>
      <protection locked="0"/>
    </xf>
    <xf numFmtId="0" fontId="35" fillId="13" borderId="26" xfId="6" applyFont="1" applyFill="1" applyBorder="1" applyAlignment="1">
      <alignment horizontal="center" vertical="center" wrapText="1"/>
    </xf>
    <xf numFmtId="0" fontId="37" fillId="13" borderId="26" xfId="6" applyFont="1" applyFill="1" applyBorder="1" applyAlignment="1">
      <alignment horizontal="center" vertical="center"/>
    </xf>
    <xf numFmtId="0" fontId="31" fillId="12" borderId="26" xfId="6" applyFont="1" applyFill="1" applyBorder="1" applyAlignment="1">
      <alignment horizontal="center" vertical="center" wrapText="1"/>
    </xf>
    <xf numFmtId="0" fontId="31" fillId="10" borderId="1" xfId="6" applyFont="1" applyFill="1" applyBorder="1" applyAlignment="1">
      <alignment horizontal="center" vertical="center" wrapText="1"/>
    </xf>
    <xf numFmtId="0" fontId="34" fillId="7" borderId="24" xfId="11" applyFont="1" applyFill="1" applyBorder="1" applyAlignment="1">
      <alignment horizontal="center" vertical="center" wrapText="1"/>
    </xf>
    <xf numFmtId="0" fontId="36" fillId="10" borderId="24" xfId="6" applyFont="1" applyFill="1" applyBorder="1" applyAlignment="1">
      <alignment horizontal="center" vertical="center"/>
    </xf>
    <xf numFmtId="0" fontId="36" fillId="10" borderId="24" xfId="6" applyFont="1" applyFill="1" applyBorder="1" applyAlignment="1">
      <alignment horizontal="center" vertical="center" wrapText="1"/>
    </xf>
    <xf numFmtId="0" fontId="36" fillId="12" borderId="24" xfId="6" applyFont="1" applyFill="1" applyBorder="1" applyAlignment="1">
      <alignment horizontal="center" vertical="center" wrapText="1"/>
    </xf>
    <xf numFmtId="0" fontId="36" fillId="12" borderId="24" xfId="6" applyFont="1" applyFill="1" applyBorder="1" applyAlignment="1">
      <alignment horizontal="center" vertical="center"/>
    </xf>
    <xf numFmtId="0" fontId="31" fillId="12" borderId="24" xfId="6" applyFont="1" applyFill="1" applyBorder="1" applyAlignment="1">
      <alignment horizontal="center" vertical="center" wrapText="1"/>
    </xf>
    <xf numFmtId="0" fontId="31" fillId="14" borderId="24" xfId="6" applyFont="1" applyFill="1" applyBorder="1" applyAlignment="1">
      <alignment horizontal="center" vertical="center" wrapText="1"/>
    </xf>
    <xf numFmtId="1" fontId="31" fillId="12" borderId="24" xfId="6" applyNumberFormat="1" applyFont="1" applyFill="1" applyBorder="1" applyAlignment="1">
      <alignment horizontal="center" vertical="center"/>
    </xf>
    <xf numFmtId="0" fontId="31" fillId="11" borderId="24" xfId="6" applyFont="1" applyFill="1" applyBorder="1" applyAlignment="1">
      <alignment horizontal="center" vertical="center"/>
    </xf>
    <xf numFmtId="1" fontId="31" fillId="7" borderId="26" xfId="7" applyNumberFormat="1" applyFont="1" applyFill="1" applyBorder="1" applyAlignment="1">
      <alignment horizontal="center" vertical="center"/>
    </xf>
    <xf numFmtId="1" fontId="25" fillId="7" borderId="26" xfId="5" applyNumberFormat="1" applyFont="1" applyFill="1" applyBorder="1" applyAlignment="1">
      <alignment horizontal="center" vertical="center"/>
    </xf>
    <xf numFmtId="1" fontId="35" fillId="13" borderId="1" xfId="6" applyNumberFormat="1" applyFont="1" applyFill="1" applyBorder="1" applyAlignment="1">
      <alignment horizontal="center" vertical="center"/>
    </xf>
    <xf numFmtId="1" fontId="35" fillId="15" borderId="1" xfId="6" applyNumberFormat="1" applyFont="1" applyFill="1" applyBorder="1" applyAlignment="1">
      <alignment horizontal="center" vertical="center"/>
    </xf>
    <xf numFmtId="0" fontId="31" fillId="15" borderId="1" xfId="6" applyFont="1" applyFill="1" applyBorder="1" applyAlignment="1">
      <alignment horizontal="center" vertical="center"/>
    </xf>
    <xf numFmtId="0" fontId="35" fillId="11" borderId="1" xfId="6" applyFont="1" applyFill="1" applyBorder="1" applyAlignment="1">
      <alignment horizontal="center" vertical="center" wrapText="1"/>
    </xf>
    <xf numFmtId="0" fontId="31" fillId="3" borderId="27" xfId="5" applyFont="1" applyFill="1" applyBorder="1" applyAlignment="1">
      <alignment horizontal="center" vertical="center" wrapText="1"/>
    </xf>
    <xf numFmtId="0" fontId="35" fillId="10" borderId="27" xfId="6" applyFont="1" applyFill="1" applyBorder="1" applyAlignment="1" applyProtection="1">
      <alignment horizontal="center" vertical="center" wrapText="1"/>
      <protection locked="0"/>
    </xf>
    <xf numFmtId="0" fontId="36" fillId="10" borderId="27" xfId="6" applyFont="1" applyFill="1" applyBorder="1" applyAlignment="1" applyProtection="1">
      <alignment horizontal="center" vertical="center" wrapText="1"/>
      <protection locked="0"/>
    </xf>
    <xf numFmtId="0" fontId="34" fillId="10" borderId="27" xfId="6" applyFont="1" applyFill="1" applyBorder="1" applyAlignment="1">
      <alignment horizontal="center" vertical="center"/>
    </xf>
    <xf numFmtId="0" fontId="36" fillId="10" borderId="27" xfId="6" applyFont="1" applyFill="1" applyBorder="1" applyAlignment="1" applyProtection="1">
      <alignment horizontal="center" vertical="center"/>
      <protection locked="0"/>
    </xf>
    <xf numFmtId="0" fontId="35" fillId="11" borderId="27" xfId="6" applyFont="1" applyFill="1" applyBorder="1" applyAlignment="1" applyProtection="1">
      <alignment horizontal="center" vertical="center"/>
      <protection locked="0"/>
    </xf>
    <xf numFmtId="0" fontId="35" fillId="11" borderId="27" xfId="6" applyFont="1" applyFill="1" applyBorder="1" applyAlignment="1">
      <alignment horizontal="center" vertical="center"/>
    </xf>
    <xf numFmtId="0" fontId="35" fillId="12" borderId="27" xfId="6" applyFont="1" applyFill="1" applyBorder="1" applyAlignment="1" applyProtection="1">
      <alignment horizontal="center" vertical="center"/>
      <protection locked="0"/>
    </xf>
    <xf numFmtId="0" fontId="35" fillId="13" borderId="27" xfId="6" applyFont="1" applyFill="1" applyBorder="1" applyAlignment="1" applyProtection="1">
      <alignment horizontal="center" vertical="center"/>
      <protection locked="0"/>
    </xf>
    <xf numFmtId="0" fontId="35" fillId="13" borderId="27" xfId="6" applyFont="1" applyFill="1" applyBorder="1" applyAlignment="1">
      <alignment horizontal="center" vertical="center" wrapText="1"/>
    </xf>
    <xf numFmtId="0" fontId="37" fillId="13" borderId="27" xfId="6" applyFont="1" applyFill="1" applyBorder="1" applyAlignment="1">
      <alignment horizontal="center" vertical="center"/>
    </xf>
    <xf numFmtId="0" fontId="31" fillId="12" borderId="27" xfId="6" applyFont="1" applyFill="1" applyBorder="1" applyAlignment="1">
      <alignment horizontal="center" vertical="center" wrapText="1"/>
    </xf>
    <xf numFmtId="0" fontId="36" fillId="10" borderId="31" xfId="6" applyFont="1" applyFill="1" applyBorder="1" applyAlignment="1">
      <alignment horizontal="center" vertical="center"/>
    </xf>
    <xf numFmtId="0" fontId="36" fillId="10" borderId="31" xfId="6" applyFont="1" applyFill="1" applyBorder="1" applyAlignment="1">
      <alignment horizontal="center" vertical="center" wrapText="1"/>
    </xf>
    <xf numFmtId="0" fontId="36" fillId="12" borderId="31" xfId="6" applyFont="1" applyFill="1" applyBorder="1" applyAlignment="1">
      <alignment horizontal="center" vertical="center" wrapText="1"/>
    </xf>
    <xf numFmtId="0" fontId="36" fillId="12" borderId="31" xfId="6" applyFont="1" applyFill="1" applyBorder="1" applyAlignment="1">
      <alignment horizontal="center" vertical="center"/>
    </xf>
    <xf numFmtId="0" fontId="31" fillId="12" borderId="31" xfId="6" applyFont="1" applyFill="1" applyBorder="1" applyAlignment="1">
      <alignment horizontal="center" vertical="center" wrapText="1"/>
    </xf>
    <xf numFmtId="0" fontId="31" fillId="14" borderId="31" xfId="6" applyFont="1" applyFill="1" applyBorder="1" applyAlignment="1">
      <alignment horizontal="center" vertical="center" wrapText="1"/>
    </xf>
    <xf numFmtId="1" fontId="31" fillId="12" borderId="31" xfId="6" applyNumberFormat="1" applyFont="1" applyFill="1" applyBorder="1" applyAlignment="1">
      <alignment horizontal="center" vertical="center"/>
    </xf>
    <xf numFmtId="0" fontId="31" fillId="11" borderId="31" xfId="6" applyFont="1" applyFill="1" applyBorder="1" applyAlignment="1">
      <alignment horizontal="center" vertical="center"/>
    </xf>
    <xf numFmtId="1" fontId="31" fillId="7" borderId="27" xfId="7" applyNumberFormat="1" applyFont="1" applyFill="1" applyBorder="1" applyAlignment="1">
      <alignment horizontal="center" vertical="center"/>
    </xf>
    <xf numFmtId="1" fontId="25" fillId="7" borderId="27" xfId="5" applyNumberFormat="1" applyFont="1" applyFill="1" applyBorder="1" applyAlignment="1">
      <alignment horizontal="center" vertical="center"/>
    </xf>
    <xf numFmtId="0" fontId="31" fillId="3" borderId="23" xfId="5" applyFont="1" applyFill="1" applyBorder="1" applyAlignment="1">
      <alignment horizontal="center" vertical="center" wrapText="1"/>
    </xf>
    <xf numFmtId="0" fontId="35" fillId="10" borderId="23" xfId="6" applyFont="1" applyFill="1" applyBorder="1" applyAlignment="1" applyProtection="1">
      <alignment horizontal="center" vertical="center" wrapText="1"/>
      <protection locked="0"/>
    </xf>
    <xf numFmtId="0" fontId="36" fillId="10" borderId="23" xfId="6" applyFont="1" applyFill="1" applyBorder="1" applyAlignment="1" applyProtection="1">
      <alignment horizontal="center" vertical="center" wrapText="1"/>
      <protection locked="0"/>
    </xf>
    <xf numFmtId="0" fontId="34" fillId="10" borderId="23" xfId="6" applyFont="1" applyFill="1" applyBorder="1" applyAlignment="1">
      <alignment horizontal="center" vertical="center"/>
    </xf>
    <xf numFmtId="0" fontId="36" fillId="10" borderId="23" xfId="6" applyFont="1" applyFill="1" applyBorder="1" applyAlignment="1" applyProtection="1">
      <alignment horizontal="center" vertical="center"/>
      <protection locked="0"/>
    </xf>
    <xf numFmtId="0" fontId="35" fillId="11" borderId="23" xfId="6" applyFont="1" applyFill="1" applyBorder="1" applyAlignment="1" applyProtection="1">
      <alignment horizontal="center" vertical="center"/>
      <protection locked="0"/>
    </xf>
    <xf numFmtId="0" fontId="35" fillId="11" borderId="23" xfId="6" applyFont="1" applyFill="1" applyBorder="1" applyAlignment="1">
      <alignment horizontal="center" vertical="center"/>
    </xf>
    <xf numFmtId="0" fontId="35" fillId="12" borderId="23" xfId="6" applyFont="1" applyFill="1" applyBorder="1" applyAlignment="1" applyProtection="1">
      <alignment horizontal="center" vertical="center"/>
      <protection locked="0"/>
    </xf>
    <xf numFmtId="0" fontId="35" fillId="13" borderId="23" xfId="6" applyFont="1" applyFill="1" applyBorder="1" applyAlignment="1" applyProtection="1">
      <alignment horizontal="center" vertical="center"/>
      <protection locked="0"/>
    </xf>
    <xf numFmtId="0" fontId="35" fillId="13" borderId="23" xfId="6" applyFont="1" applyFill="1" applyBorder="1" applyAlignment="1">
      <alignment horizontal="center" vertical="center" wrapText="1"/>
    </xf>
    <xf numFmtId="0" fontId="37" fillId="13" borderId="23" xfId="6" applyFont="1" applyFill="1" applyBorder="1" applyAlignment="1">
      <alignment horizontal="center" vertical="center"/>
    </xf>
    <xf numFmtId="0" fontId="31" fillId="12" borderId="23" xfId="6" applyFont="1" applyFill="1" applyBorder="1" applyAlignment="1">
      <alignment horizontal="center" vertical="center" wrapText="1"/>
    </xf>
    <xf numFmtId="1" fontId="31" fillId="7" borderId="23" xfId="7" applyNumberFormat="1" applyFont="1" applyFill="1" applyBorder="1" applyAlignment="1">
      <alignment horizontal="center" vertical="center"/>
    </xf>
    <xf numFmtId="1" fontId="25" fillId="7" borderId="23" xfId="5" applyNumberFormat="1" applyFont="1" applyFill="1" applyBorder="1" applyAlignment="1">
      <alignment horizontal="center" vertical="center"/>
    </xf>
    <xf numFmtId="0" fontId="31" fillId="3" borderId="1" xfId="5" applyFont="1" applyFill="1" applyBorder="1" applyAlignment="1">
      <alignment horizontal="center" vertical="center" wrapText="1"/>
    </xf>
    <xf numFmtId="0" fontId="25" fillId="7" borderId="26" xfId="5" applyFont="1" applyFill="1" applyBorder="1" applyAlignment="1" applyProtection="1">
      <alignment horizontal="center" vertical="center" wrapText="1"/>
      <protection locked="0"/>
    </xf>
    <xf numFmtId="0" fontId="25" fillId="7" borderId="26" xfId="6" applyFont="1" applyFill="1" applyBorder="1" applyAlignment="1">
      <alignment horizontal="center" vertical="center" wrapText="1"/>
    </xf>
    <xf numFmtId="0" fontId="34" fillId="7" borderId="26" xfId="9" applyFont="1" applyFill="1" applyBorder="1" applyAlignment="1">
      <alignment horizontal="center" vertical="center" wrapText="1"/>
    </xf>
    <xf numFmtId="0" fontId="25" fillId="7" borderId="26" xfId="5" applyFont="1" applyFill="1" applyBorder="1" applyAlignment="1" applyProtection="1">
      <alignment horizontal="center" vertical="center"/>
      <protection locked="0"/>
    </xf>
    <xf numFmtId="0" fontId="25" fillId="7" borderId="26" xfId="5" applyFont="1" applyFill="1" applyBorder="1" applyAlignment="1">
      <alignment horizontal="center" vertical="center"/>
    </xf>
    <xf numFmtId="0" fontId="25" fillId="7" borderId="26" xfId="5" applyFont="1" applyFill="1" applyBorder="1" applyAlignment="1">
      <alignment horizontal="center" vertical="center" wrapText="1"/>
    </xf>
    <xf numFmtId="0" fontId="31" fillId="3" borderId="26" xfId="9" applyFont="1" applyFill="1" applyBorder="1" applyAlignment="1">
      <alignment horizontal="center" vertical="center"/>
    </xf>
    <xf numFmtId="0" fontId="25" fillId="7" borderId="26" xfId="5" applyFont="1" applyFill="1" applyBorder="1" applyAlignment="1" applyProtection="1">
      <alignment horizontal="center" vertical="center"/>
      <protection locked="0"/>
    </xf>
    <xf numFmtId="0" fontId="25" fillId="7" borderId="1" xfId="6" applyFont="1" applyFill="1" applyBorder="1" applyAlignment="1">
      <alignment horizontal="center" vertical="center" wrapText="1"/>
    </xf>
    <xf numFmtId="0" fontId="26" fillId="7" borderId="24" xfId="10" applyFont="1" applyFill="1" applyBorder="1" applyAlignment="1">
      <alignment horizontal="justify" vertical="center" wrapText="1"/>
    </xf>
    <xf numFmtId="0" fontId="26" fillId="7" borderId="1" xfId="5" applyFont="1" applyFill="1" applyBorder="1" applyAlignment="1" applyProtection="1">
      <alignment horizontal="center" vertical="center" wrapText="1"/>
      <protection locked="0"/>
    </xf>
    <xf numFmtId="0" fontId="26" fillId="7" borderId="1" xfId="5" applyFont="1" applyFill="1" applyBorder="1" applyAlignment="1">
      <alignment horizontal="center" vertical="center"/>
    </xf>
    <xf numFmtId="1" fontId="31" fillId="7" borderId="26" xfId="7" applyNumberFormat="1" applyFont="1" applyFill="1" applyBorder="1" applyAlignment="1">
      <alignment horizontal="center" vertical="center"/>
    </xf>
    <xf numFmtId="1" fontId="25" fillId="7" borderId="1" xfId="5" applyNumberFormat="1" applyFont="1" applyFill="1" applyBorder="1" applyAlignment="1">
      <alignment horizontal="center" vertical="center"/>
    </xf>
    <xf numFmtId="1" fontId="25" fillId="7" borderId="1" xfId="5" applyNumberFormat="1" applyFont="1" applyFill="1" applyBorder="1" applyAlignment="1">
      <alignment horizontal="center" vertical="center"/>
    </xf>
    <xf numFmtId="0" fontId="25" fillId="7" borderId="1" xfId="5" applyFont="1" applyFill="1" applyBorder="1" applyAlignment="1">
      <alignment horizontal="center" vertical="center" wrapText="1"/>
    </xf>
    <xf numFmtId="0" fontId="25" fillId="7" borderId="23" xfId="5" applyFont="1" applyFill="1" applyBorder="1" applyAlignment="1" applyProtection="1">
      <alignment horizontal="center" vertical="center" wrapText="1"/>
      <protection locked="0"/>
    </xf>
    <xf numFmtId="0" fontId="25" fillId="7" borderId="26" xfId="6" applyFont="1" applyFill="1" applyBorder="1" applyAlignment="1">
      <alignment vertical="center" wrapText="1"/>
    </xf>
    <xf numFmtId="0" fontId="26" fillId="7" borderId="26" xfId="5" applyFont="1" applyFill="1" applyBorder="1" applyAlignment="1" applyProtection="1">
      <alignment horizontal="center" vertical="center" wrapText="1"/>
      <protection locked="0"/>
    </xf>
    <xf numFmtId="0" fontId="26" fillId="7" borderId="26" xfId="6" applyFont="1" applyFill="1" applyBorder="1" applyAlignment="1">
      <alignment horizontal="center" vertical="center" wrapText="1"/>
    </xf>
    <xf numFmtId="0" fontId="25" fillId="7" borderId="27" xfId="5" applyFont="1" applyFill="1" applyBorder="1" applyAlignment="1">
      <alignment horizontal="center" vertical="center"/>
    </xf>
    <xf numFmtId="0" fontId="25" fillId="7" borderId="27" xfId="5" applyFont="1" applyFill="1" applyBorder="1" applyAlignment="1" applyProtection="1">
      <alignment horizontal="center" vertical="center"/>
      <protection locked="0"/>
    </xf>
    <xf numFmtId="0" fontId="26" fillId="7" borderId="0" xfId="5" applyFont="1" applyFill="1" applyAlignment="1">
      <alignment horizontal="center" vertical="center"/>
    </xf>
    <xf numFmtId="0" fontId="25" fillId="7" borderId="26" xfId="6" applyFont="1" applyFill="1" applyBorder="1" applyAlignment="1">
      <alignment horizontal="center" vertical="center" wrapText="1"/>
    </xf>
    <xf numFmtId="0" fontId="34" fillId="7" borderId="26" xfId="9" applyFont="1" applyFill="1" applyBorder="1" applyAlignment="1">
      <alignment horizontal="center" vertical="center" wrapText="1"/>
    </xf>
    <xf numFmtId="0" fontId="31" fillId="7" borderId="26" xfId="9" applyFont="1" applyFill="1" applyBorder="1" applyAlignment="1">
      <alignment horizontal="center" vertical="center"/>
    </xf>
    <xf numFmtId="0" fontId="25" fillId="7" borderId="26" xfId="5" applyFont="1" applyFill="1" applyBorder="1" applyAlignment="1">
      <alignment horizontal="center" vertical="center" wrapText="1"/>
    </xf>
    <xf numFmtId="0" fontId="26" fillId="7" borderId="24" xfId="6" quotePrefix="1" applyFont="1" applyFill="1" applyBorder="1" applyAlignment="1">
      <alignment horizontal="justify" vertical="center" wrapText="1"/>
    </xf>
    <xf numFmtId="0" fontId="34" fillId="7" borderId="1" xfId="5" applyFont="1" applyFill="1" applyBorder="1" applyAlignment="1">
      <alignment horizontal="center" vertical="center" wrapText="1"/>
    </xf>
    <xf numFmtId="0" fontId="39" fillId="7" borderId="1" xfId="6" applyFont="1" applyFill="1" applyBorder="1" applyAlignment="1">
      <alignment horizontal="center" vertical="center" wrapText="1"/>
    </xf>
    <xf numFmtId="0" fontId="26" fillId="7" borderId="24" xfId="5" applyFont="1" applyFill="1" applyBorder="1" applyAlignment="1">
      <alignment horizontal="center" vertical="center" wrapText="1"/>
    </xf>
    <xf numFmtId="0" fontId="25" fillId="7" borderId="27" xfId="5" applyFont="1" applyFill="1" applyBorder="1" applyAlignment="1" applyProtection="1">
      <alignment horizontal="center" vertical="center" wrapText="1"/>
      <protection locked="0"/>
    </xf>
    <xf numFmtId="0" fontId="25" fillId="7" borderId="27" xfId="6" applyFont="1" applyFill="1" applyBorder="1" applyAlignment="1">
      <alignment horizontal="center" vertical="center" wrapText="1"/>
    </xf>
    <xf numFmtId="0" fontId="34" fillId="7" borderId="27" xfId="9" applyFont="1" applyFill="1" applyBorder="1" applyAlignment="1">
      <alignment horizontal="center" vertical="center" wrapText="1"/>
    </xf>
    <xf numFmtId="0" fontId="31" fillId="7" borderId="27" xfId="9" applyFont="1" applyFill="1" applyBorder="1" applyAlignment="1">
      <alignment horizontal="center" vertical="center"/>
    </xf>
    <xf numFmtId="0" fontId="25" fillId="7" borderId="27" xfId="5" applyFont="1" applyFill="1" applyBorder="1" applyAlignment="1">
      <alignment horizontal="center" vertical="center" wrapText="1"/>
    </xf>
    <xf numFmtId="0" fontId="25" fillId="7" borderId="23" xfId="6" applyFont="1" applyFill="1" applyBorder="1" applyAlignment="1">
      <alignment horizontal="center" vertical="center" wrapText="1"/>
    </xf>
    <xf numFmtId="0" fontId="34" fillId="7" borderId="23" xfId="9" applyFont="1" applyFill="1" applyBorder="1" applyAlignment="1">
      <alignment horizontal="center" vertical="center" wrapText="1"/>
    </xf>
    <xf numFmtId="0" fontId="31" fillId="7" borderId="23" xfId="9" applyFont="1" applyFill="1" applyBorder="1" applyAlignment="1">
      <alignment horizontal="center" vertical="center"/>
    </xf>
    <xf numFmtId="0" fontId="25" fillId="7" borderId="23" xfId="5" applyFont="1" applyFill="1" applyBorder="1" applyAlignment="1" applyProtection="1">
      <alignment horizontal="center" vertical="center"/>
      <protection locked="0"/>
    </xf>
    <xf numFmtId="0" fontId="25" fillId="7" borderId="23" xfId="5" applyFont="1" applyFill="1" applyBorder="1" applyAlignment="1">
      <alignment horizontal="center" vertical="center" wrapText="1"/>
    </xf>
    <xf numFmtId="0" fontId="26" fillId="7" borderId="24" xfId="6" applyFont="1" applyFill="1" applyBorder="1" applyAlignment="1">
      <alignment horizontal="justify" vertical="center" wrapText="1"/>
    </xf>
    <xf numFmtId="0" fontId="36" fillId="7" borderId="1" xfId="6" applyFont="1" applyFill="1" applyBorder="1" applyAlignment="1">
      <alignment horizontal="center" vertical="center" wrapText="1"/>
    </xf>
    <xf numFmtId="0" fontId="25" fillId="7" borderId="23" xfId="5" applyFont="1" applyFill="1" applyBorder="1" applyAlignment="1">
      <alignment horizontal="center" vertical="center"/>
    </xf>
    <xf numFmtId="0" fontId="25" fillId="7" borderId="1" xfId="5" applyFont="1" applyFill="1" applyBorder="1" applyAlignment="1" applyProtection="1">
      <alignment horizontal="center" vertical="center"/>
      <protection locked="0"/>
    </xf>
    <xf numFmtId="0" fontId="26" fillId="7" borderId="1" xfId="5" applyFont="1" applyFill="1" applyBorder="1" applyAlignment="1" applyProtection="1">
      <alignment horizontal="center" vertical="center"/>
      <protection locked="0"/>
    </xf>
    <xf numFmtId="0" fontId="36" fillId="7" borderId="24" xfId="6" applyFont="1" applyFill="1" applyBorder="1" applyAlignment="1">
      <alignment horizontal="justify" vertical="center" wrapText="1"/>
    </xf>
    <xf numFmtId="0" fontId="34" fillId="7" borderId="30" xfId="6" applyFont="1" applyFill="1" applyBorder="1" applyAlignment="1">
      <alignment horizontal="justify" vertical="center" wrapText="1"/>
    </xf>
    <xf numFmtId="0" fontId="34" fillId="7" borderId="26" xfId="6" applyFont="1" applyFill="1" applyBorder="1" applyAlignment="1">
      <alignment horizontal="center" vertical="center" wrapText="1"/>
    </xf>
    <xf numFmtId="0" fontId="34" fillId="7" borderId="30" xfId="6" applyFont="1" applyFill="1" applyBorder="1" applyAlignment="1">
      <alignment horizontal="center" vertical="center" wrapText="1"/>
    </xf>
    <xf numFmtId="0" fontId="34" fillId="2" borderId="30" xfId="6" applyFont="1" applyFill="1" applyBorder="1" applyAlignment="1">
      <alignment horizontal="center" vertical="center" wrapText="1"/>
    </xf>
    <xf numFmtId="0" fontId="26" fillId="7" borderId="26" xfId="6" applyFont="1" applyFill="1" applyBorder="1" applyAlignment="1">
      <alignment vertical="center" wrapText="1"/>
    </xf>
    <xf numFmtId="0" fontId="34" fillId="7" borderId="1" xfId="5" applyFont="1" applyFill="1" applyBorder="1" applyAlignment="1">
      <alignment horizontal="center" vertical="center"/>
    </xf>
    <xf numFmtId="0" fontId="34" fillId="2" borderId="1" xfId="5" applyFont="1" applyFill="1" applyBorder="1" applyAlignment="1">
      <alignment horizontal="center" vertical="center" wrapText="1"/>
    </xf>
    <xf numFmtId="0" fontId="31" fillId="3" borderId="26" xfId="5" applyFont="1" applyFill="1" applyBorder="1" applyAlignment="1">
      <alignment horizontal="center" vertical="center" wrapText="1"/>
    </xf>
    <xf numFmtId="0" fontId="31" fillId="7" borderId="26" xfId="6" applyFont="1" applyFill="1" applyBorder="1" applyAlignment="1">
      <alignment horizontal="center" vertical="center" wrapText="1"/>
    </xf>
    <xf numFmtId="0" fontId="34" fillId="7" borderId="26" xfId="9" applyFont="1" applyFill="1" applyBorder="1" applyAlignment="1">
      <alignment vertical="center"/>
    </xf>
    <xf numFmtId="0" fontId="34" fillId="7" borderId="26" xfId="9" applyFont="1" applyFill="1" applyBorder="1" applyAlignment="1">
      <alignment vertical="center" wrapText="1"/>
    </xf>
    <xf numFmtId="0" fontId="25" fillId="7" borderId="1" xfId="5" applyFont="1" applyFill="1" applyBorder="1" applyAlignment="1" applyProtection="1">
      <alignment vertical="center"/>
      <protection locked="0"/>
    </xf>
    <xf numFmtId="0" fontId="25" fillId="2" borderId="1" xfId="5" applyFont="1" applyFill="1" applyBorder="1" applyAlignment="1" applyProtection="1">
      <alignment horizontal="center" vertical="center"/>
      <protection locked="0"/>
    </xf>
    <xf numFmtId="1" fontId="31" fillId="7" borderId="26" xfId="7" applyNumberFormat="1" applyFont="1" applyFill="1" applyBorder="1" applyAlignment="1">
      <alignment vertical="center"/>
    </xf>
    <xf numFmtId="0" fontId="31" fillId="3" borderId="30" xfId="5" applyFont="1" applyFill="1" applyBorder="1" applyAlignment="1">
      <alignment horizontal="center" vertical="center" wrapText="1"/>
    </xf>
    <xf numFmtId="0" fontId="34" fillId="7" borderId="28" xfId="9" applyFont="1" applyFill="1" applyBorder="1" applyAlignment="1">
      <alignment horizontal="center" vertical="center"/>
    </xf>
    <xf numFmtId="0" fontId="25" fillId="7" borderId="28" xfId="5" applyFont="1" applyFill="1" applyBorder="1" applyAlignment="1" applyProtection="1">
      <alignment horizontal="center" vertical="center"/>
      <protection locked="0"/>
    </xf>
    <xf numFmtId="0" fontId="26" fillId="7" borderId="1" xfId="8" applyFont="1" applyFill="1" applyBorder="1" applyAlignment="1" applyProtection="1">
      <alignment horizontal="center" vertical="center" wrapText="1"/>
    </xf>
    <xf numFmtId="0" fontId="31" fillId="3" borderId="33" xfId="5" applyFont="1" applyFill="1" applyBorder="1" applyAlignment="1">
      <alignment horizontal="center" vertical="center" wrapText="1"/>
    </xf>
    <xf numFmtId="0" fontId="34" fillId="7" borderId="32" xfId="9" applyFont="1" applyFill="1" applyBorder="1" applyAlignment="1">
      <alignment horizontal="center" vertical="center"/>
    </xf>
    <xf numFmtId="0" fontId="25" fillId="7" borderId="25" xfId="5" applyFont="1" applyFill="1" applyBorder="1" applyAlignment="1" applyProtection="1">
      <alignment horizontal="center" vertical="center"/>
      <protection locked="0"/>
    </xf>
    <xf numFmtId="0" fontId="34" fillId="7" borderId="24" xfId="11" applyFont="1" applyFill="1" applyBorder="1" applyAlignment="1">
      <alignment horizontal="justify" vertical="center" wrapText="1"/>
    </xf>
    <xf numFmtId="0" fontId="25" fillId="7" borderId="32" xfId="5" applyFont="1" applyFill="1" applyBorder="1" applyAlignment="1" applyProtection="1">
      <alignment horizontal="center" vertical="center"/>
      <protection locked="0"/>
    </xf>
    <xf numFmtId="0" fontId="34" fillId="7" borderId="1" xfId="9" applyFont="1" applyFill="1" applyBorder="1" applyAlignment="1">
      <alignment vertical="center"/>
    </xf>
    <xf numFmtId="0" fontId="26" fillId="7" borderId="1" xfId="5" applyFont="1" applyFill="1" applyBorder="1" applyAlignment="1" applyProtection="1">
      <alignment vertical="center" wrapText="1"/>
      <protection locked="0"/>
    </xf>
    <xf numFmtId="0" fontId="25" fillId="7" borderId="26" xfId="5" applyFont="1" applyFill="1" applyBorder="1" applyAlignment="1" applyProtection="1">
      <alignment vertical="center"/>
      <protection locked="0"/>
    </xf>
    <xf numFmtId="0" fontId="26" fillId="7" borderId="24" xfId="11" applyFont="1" applyFill="1" applyBorder="1" applyAlignment="1">
      <alignment horizontal="justify" vertical="center" wrapText="1"/>
    </xf>
    <xf numFmtId="0" fontId="34" fillId="7" borderId="24" xfId="6" applyFont="1" applyFill="1" applyBorder="1" applyAlignment="1">
      <alignment horizontal="justify" vertical="center" wrapText="1"/>
    </xf>
    <xf numFmtId="0" fontId="26" fillId="7" borderId="1" xfId="12" applyFont="1" applyFill="1" applyBorder="1" applyAlignment="1" applyProtection="1">
      <alignment horizontal="center" vertical="center" wrapText="1"/>
      <protection locked="0"/>
    </xf>
    <xf numFmtId="0" fontId="31" fillId="2" borderId="1" xfId="6" applyFont="1" applyFill="1" applyBorder="1" applyAlignment="1">
      <alignment horizontal="center" vertical="center" wrapText="1"/>
    </xf>
    <xf numFmtId="0" fontId="34" fillId="7" borderId="1" xfId="6" applyFont="1" applyFill="1" applyBorder="1" applyAlignment="1">
      <alignment horizontal="justify" vertical="center" wrapText="1"/>
    </xf>
    <xf numFmtId="9" fontId="26" fillId="7" borderId="1" xfId="5" applyNumberFormat="1" applyFont="1" applyFill="1" applyBorder="1" applyAlignment="1" applyProtection="1">
      <alignment horizontal="center" vertical="center" wrapText="1"/>
      <protection locked="0"/>
    </xf>
    <xf numFmtId="0" fontId="34" fillId="7" borderId="31" xfId="6" applyFont="1" applyFill="1" applyBorder="1" applyAlignment="1">
      <alignment horizontal="justify" vertical="center" wrapText="1"/>
    </xf>
    <xf numFmtId="0" fontId="26" fillId="7" borderId="1" xfId="13" applyFont="1" applyFill="1" applyBorder="1" applyAlignment="1" applyProtection="1">
      <alignment horizontal="center" vertical="center" wrapText="1"/>
      <protection locked="0"/>
    </xf>
    <xf numFmtId="0" fontId="41" fillId="7" borderId="1" xfId="6" applyFont="1" applyFill="1" applyBorder="1" applyAlignment="1" applyProtection="1">
      <alignment horizontal="center" vertical="center" wrapText="1"/>
      <protection locked="0"/>
    </xf>
    <xf numFmtId="0" fontId="26" fillId="7" borderId="1" xfId="14" applyFont="1" applyFill="1" applyBorder="1" applyAlignment="1">
      <alignment horizontal="center" vertical="center"/>
    </xf>
    <xf numFmtId="0" fontId="26" fillId="7" borderId="1" xfId="14" applyFont="1" applyFill="1" applyBorder="1" applyAlignment="1">
      <alignment horizontal="center" vertical="center" wrapText="1"/>
    </xf>
    <xf numFmtId="0" fontId="41" fillId="7" borderId="1" xfId="15" applyFont="1" applyFill="1" applyBorder="1" applyAlignment="1" applyProtection="1">
      <alignment horizontal="center" vertical="center" wrapText="1"/>
      <protection locked="0"/>
    </xf>
    <xf numFmtId="0" fontId="41" fillId="7" borderId="1" xfId="14" applyFont="1" applyFill="1" applyBorder="1" applyAlignment="1" applyProtection="1">
      <alignment horizontal="center" vertical="center" wrapText="1"/>
      <protection locked="0"/>
    </xf>
    <xf numFmtId="0" fontId="31" fillId="2" borderId="26" xfId="7" applyFont="1" applyFill="1" applyBorder="1" applyAlignment="1">
      <alignment horizontal="center" vertical="center" wrapText="1"/>
    </xf>
    <xf numFmtId="0" fontId="34" fillId="7" borderId="28" xfId="9" applyFont="1" applyFill="1" applyBorder="1" applyAlignment="1">
      <alignment horizontal="center" vertical="center" wrapText="1"/>
    </xf>
    <xf numFmtId="0" fontId="31" fillId="7" borderId="26" xfId="7" applyFont="1" applyFill="1" applyBorder="1" applyAlignment="1">
      <alignment horizontal="center" vertical="center" wrapText="1"/>
    </xf>
    <xf numFmtId="0" fontId="31" fillId="2" borderId="27" xfId="7" applyFont="1" applyFill="1" applyBorder="1" applyAlignment="1">
      <alignment horizontal="center" vertical="center" wrapText="1"/>
    </xf>
    <xf numFmtId="0" fontId="34" fillId="7" borderId="32" xfId="9" applyFont="1" applyFill="1" applyBorder="1" applyAlignment="1">
      <alignment horizontal="center" vertical="center" wrapText="1"/>
    </xf>
    <xf numFmtId="0" fontId="31" fillId="7" borderId="27" xfId="7" applyFont="1" applyFill="1" applyBorder="1" applyAlignment="1">
      <alignment horizontal="center" vertical="center" wrapText="1"/>
    </xf>
    <xf numFmtId="0" fontId="31" fillId="2" borderId="26" xfId="6" applyFont="1" applyFill="1" applyBorder="1" applyAlignment="1">
      <alignment horizontal="center" vertical="center" wrapText="1"/>
    </xf>
    <xf numFmtId="0" fontId="26" fillId="7" borderId="1" xfId="8" applyFont="1" applyFill="1" applyBorder="1" applyAlignment="1">
      <alignment horizontal="justify" vertical="center" wrapText="1"/>
    </xf>
    <xf numFmtId="0" fontId="31" fillId="2" borderId="23" xfId="6" applyFont="1" applyFill="1" applyBorder="1" applyAlignment="1">
      <alignment horizontal="center" vertical="center" wrapText="1"/>
    </xf>
    <xf numFmtId="0" fontId="25" fillId="2" borderId="1" xfId="6" applyFont="1" applyFill="1" applyBorder="1" applyAlignment="1">
      <alignment horizontal="center" vertical="center" wrapText="1"/>
    </xf>
    <xf numFmtId="0" fontId="26" fillId="7" borderId="1" xfId="6" applyFont="1" applyFill="1" applyBorder="1" applyAlignment="1">
      <alignment horizontal="justify" vertical="center" wrapText="1"/>
    </xf>
    <xf numFmtId="0" fontId="26" fillId="7" borderId="1" xfId="12" applyFont="1" applyFill="1" applyBorder="1" applyAlignment="1">
      <alignment horizontal="center" vertical="center" wrapText="1"/>
    </xf>
    <xf numFmtId="0" fontId="25" fillId="7" borderId="26" xfId="7" applyFont="1" applyFill="1" applyBorder="1" applyAlignment="1">
      <alignment horizontal="center" vertical="center" wrapText="1"/>
    </xf>
    <xf numFmtId="0" fontId="26" fillId="7" borderId="24" xfId="7" applyFont="1" applyFill="1" applyBorder="1" applyAlignment="1">
      <alignment horizontal="justify" vertical="center" wrapText="1"/>
    </xf>
    <xf numFmtId="0" fontId="25" fillId="7" borderId="27" xfId="7" applyFont="1" applyFill="1" applyBorder="1" applyAlignment="1">
      <alignment horizontal="center" vertical="center" wrapText="1"/>
    </xf>
    <xf numFmtId="0" fontId="25" fillId="7" borderId="23" xfId="7" applyFont="1" applyFill="1" applyBorder="1" applyAlignment="1">
      <alignment horizontal="center" vertical="center" wrapText="1"/>
    </xf>
    <xf numFmtId="0" fontId="31" fillId="3" borderId="26" xfId="9" applyFont="1" applyFill="1" applyBorder="1" applyAlignment="1">
      <alignment vertical="center"/>
    </xf>
    <xf numFmtId="0" fontId="26" fillId="7" borderId="26" xfId="5" applyFont="1" applyFill="1" applyBorder="1" applyAlignment="1" applyProtection="1">
      <alignment horizontal="center" vertical="center"/>
      <protection locked="0"/>
    </xf>
    <xf numFmtId="0" fontId="26" fillId="7" borderId="33" xfId="6" applyFont="1" applyFill="1" applyBorder="1" applyAlignment="1">
      <alignment horizontal="justify" vertical="center" wrapText="1"/>
    </xf>
    <xf numFmtId="0" fontId="26" fillId="7" borderId="26" xfId="5" applyFont="1" applyFill="1" applyBorder="1" applyAlignment="1">
      <alignment horizontal="center" vertical="center"/>
    </xf>
    <xf numFmtId="0" fontId="26" fillId="7" borderId="26" xfId="5" applyFont="1" applyFill="1" applyBorder="1" applyAlignment="1">
      <alignment horizontal="center" vertical="center" wrapText="1"/>
    </xf>
    <xf numFmtId="0" fontId="26" fillId="7" borderId="26" xfId="5" applyFont="1" applyFill="1" applyBorder="1" applyAlignment="1" applyProtection="1">
      <alignment horizontal="center" vertical="center"/>
      <protection locked="0"/>
    </xf>
    <xf numFmtId="0" fontId="34" fillId="7" borderId="23" xfId="9" applyFont="1" applyFill="1" applyBorder="1" applyAlignment="1">
      <alignment horizontal="center" vertical="center"/>
    </xf>
    <xf numFmtId="0" fontId="26" fillId="7" borderId="23" xfId="5" applyFont="1" applyFill="1" applyBorder="1" applyAlignment="1" applyProtection="1">
      <alignment horizontal="center" vertical="center"/>
      <protection locked="0"/>
    </xf>
    <xf numFmtId="0" fontId="26" fillId="7" borderId="30" xfId="6" applyFont="1" applyFill="1" applyBorder="1" applyAlignment="1">
      <alignment horizontal="justify" vertical="center" wrapText="1"/>
    </xf>
    <xf numFmtId="0" fontId="26" fillId="7" borderId="26" xfId="5" applyFont="1" applyFill="1" applyBorder="1" applyAlignment="1">
      <alignment vertical="center"/>
    </xf>
    <xf numFmtId="0" fontId="31" fillId="7" borderId="26" xfId="7" applyFont="1" applyFill="1" applyBorder="1" applyAlignment="1">
      <alignment vertical="center"/>
    </xf>
    <xf numFmtId="0" fontId="26" fillId="7" borderId="26" xfId="5" applyFont="1" applyFill="1" applyBorder="1" applyAlignment="1" applyProtection="1">
      <alignment horizontal="center" vertical="center" wrapText="1"/>
      <protection locked="0"/>
    </xf>
    <xf numFmtId="0" fontId="26" fillId="7" borderId="23" xfId="5" applyFont="1" applyFill="1" applyBorder="1" applyAlignment="1" applyProtection="1">
      <alignment horizontal="center" vertical="center" wrapText="1"/>
      <protection locked="0"/>
    </xf>
    <xf numFmtId="0" fontId="25" fillId="7" borderId="1" xfId="5" applyFont="1" applyFill="1" applyBorder="1" applyAlignment="1" applyProtection="1">
      <alignment horizontal="center" vertical="center" wrapText="1"/>
      <protection locked="0"/>
    </xf>
    <xf numFmtId="0" fontId="25" fillId="7" borderId="26" xfId="5" applyFont="1" applyFill="1" applyBorder="1" applyAlignment="1">
      <alignment horizontal="center" vertical="center"/>
    </xf>
    <xf numFmtId="0" fontId="26" fillId="7" borderId="24" xfId="6" applyFont="1" applyFill="1" applyBorder="1" applyAlignment="1" applyProtection="1">
      <alignment horizontal="justify" vertical="center" wrapText="1"/>
      <protection locked="0"/>
    </xf>
    <xf numFmtId="0" fontId="31" fillId="3" borderId="1" xfId="9" applyFont="1" applyFill="1" applyBorder="1" applyAlignment="1">
      <alignment vertical="center"/>
    </xf>
    <xf numFmtId="0" fontId="25" fillId="7" borderId="1" xfId="5" applyFont="1" applyFill="1" applyBorder="1" applyAlignment="1" applyProtection="1">
      <alignment horizontal="center" vertical="center" wrapText="1"/>
      <protection locked="0"/>
    </xf>
    <xf numFmtId="0" fontId="25" fillId="7" borderId="1" xfId="5" applyFont="1" applyFill="1" applyBorder="1" applyAlignment="1">
      <alignment horizontal="center" vertical="center"/>
    </xf>
    <xf numFmtId="0" fontId="25" fillId="7" borderId="1" xfId="5" applyFont="1" applyFill="1" applyBorder="1" applyAlignment="1" applyProtection="1">
      <alignment horizontal="center" vertical="center"/>
      <protection locked="0"/>
    </xf>
    <xf numFmtId="0" fontId="26" fillId="7" borderId="1" xfId="6" applyFont="1" applyFill="1" applyBorder="1" applyAlignment="1" applyProtection="1">
      <alignment horizontal="justify" vertical="center" wrapText="1"/>
      <protection locked="0"/>
    </xf>
    <xf numFmtId="0" fontId="31" fillId="7" borderId="1" xfId="7" applyFont="1" applyFill="1" applyBorder="1" applyAlignment="1">
      <alignment horizontal="center" vertical="center"/>
    </xf>
    <xf numFmtId="0" fontId="31" fillId="3" borderId="1" xfId="5" applyFont="1" applyFill="1" applyBorder="1" applyAlignment="1">
      <alignment horizontal="center" vertical="center" wrapText="1"/>
    </xf>
    <xf numFmtId="0" fontId="34" fillId="7" borderId="1" xfId="9" applyFont="1" applyFill="1" applyBorder="1" applyAlignment="1">
      <alignment horizontal="center" vertical="center"/>
    </xf>
    <xf numFmtId="0" fontId="26" fillId="7" borderId="1" xfId="5" applyFont="1" applyFill="1" applyBorder="1" applyAlignment="1" applyProtection="1">
      <alignment horizontal="center" vertical="center" wrapText="1"/>
      <protection locked="0"/>
    </xf>
    <xf numFmtId="0" fontId="26" fillId="7" borderId="1" xfId="5" applyFont="1" applyFill="1" applyBorder="1" applyAlignment="1" applyProtection="1">
      <alignment horizontal="center" vertical="center"/>
      <protection locked="0"/>
    </xf>
    <xf numFmtId="0" fontId="25" fillId="7" borderId="1" xfId="5" applyFont="1" applyFill="1" applyBorder="1" applyAlignment="1">
      <alignment horizontal="center" vertical="center" wrapText="1"/>
    </xf>
    <xf numFmtId="0" fontId="34" fillId="7" borderId="1" xfId="11" applyFont="1" applyFill="1" applyBorder="1" applyAlignment="1">
      <alignment horizontal="justify" vertical="center" wrapText="1"/>
    </xf>
    <xf numFmtId="1" fontId="31" fillId="7" borderId="1" xfId="7" applyNumberFormat="1" applyFont="1" applyFill="1" applyBorder="1" applyAlignment="1">
      <alignment horizontal="center" vertical="center"/>
    </xf>
    <xf numFmtId="0" fontId="31" fillId="7" borderId="1" xfId="7" applyFont="1" applyFill="1" applyBorder="1" applyAlignment="1">
      <alignment horizontal="center" vertical="center"/>
    </xf>
    <xf numFmtId="0" fontId="42" fillId="7" borderId="0" xfId="5" applyFont="1" applyFill="1" applyAlignment="1">
      <alignment horizontal="center" vertical="center" wrapText="1"/>
    </xf>
    <xf numFmtId="0" fontId="29" fillId="7" borderId="0" xfId="5" applyFont="1" applyFill="1" applyAlignment="1" applyProtection="1">
      <alignment horizontal="center" vertical="center" wrapText="1"/>
      <protection locked="0"/>
    </xf>
    <xf numFmtId="0" fontId="24" fillId="7" borderId="0" xfId="5" applyFont="1" applyFill="1" applyAlignment="1" applyProtection="1">
      <alignment horizontal="center" vertical="center" wrapText="1"/>
      <protection locked="0"/>
    </xf>
    <xf numFmtId="0" fontId="29" fillId="7" borderId="0" xfId="5" applyFont="1" applyFill="1" applyAlignment="1">
      <alignment horizontal="center" vertical="center" wrapText="1"/>
    </xf>
    <xf numFmtId="0" fontId="43" fillId="7" borderId="0" xfId="5" applyFont="1" applyFill="1" applyAlignment="1" applyProtection="1">
      <alignment horizontal="center" vertical="center" wrapText="1"/>
      <protection locked="0"/>
    </xf>
    <xf numFmtId="0" fontId="23" fillId="7" borderId="0" xfId="5" applyFont="1" applyFill="1" applyAlignment="1" applyProtection="1">
      <alignment horizontal="center" vertical="center" wrapText="1"/>
      <protection locked="0"/>
    </xf>
    <xf numFmtId="0" fontId="44" fillId="7" borderId="0" xfId="5" applyFont="1" applyFill="1" applyAlignment="1" applyProtection="1">
      <alignment horizontal="center" vertical="center"/>
      <protection locked="0"/>
    </xf>
    <xf numFmtId="0" fontId="45" fillId="7" borderId="0" xfId="5" applyFont="1" applyFill="1" applyAlignment="1" applyProtection="1">
      <alignment horizontal="center" vertical="center"/>
      <protection locked="0"/>
    </xf>
    <xf numFmtId="0" fontId="25" fillId="7" borderId="0" xfId="5" applyFont="1" applyFill="1" applyAlignment="1" applyProtection="1">
      <alignment horizontal="center" vertical="center"/>
      <protection locked="0"/>
    </xf>
    <xf numFmtId="0" fontId="26" fillId="7" borderId="0" xfId="5" applyFont="1" applyFill="1" applyAlignment="1" applyProtection="1">
      <alignment horizontal="center" vertical="center"/>
      <protection locked="0"/>
    </xf>
    <xf numFmtId="0" fontId="25" fillId="7" borderId="0" xfId="5" applyFont="1" applyFill="1" applyAlignment="1" applyProtection="1">
      <alignment horizontal="center" vertical="center" wrapText="1"/>
      <protection locked="0"/>
    </xf>
    <xf numFmtId="0" fontId="44" fillId="7" borderId="0" xfId="5" applyFont="1" applyFill="1" applyAlignment="1" applyProtection="1">
      <alignment horizontal="center" vertical="center" wrapText="1"/>
      <protection locked="0"/>
    </xf>
    <xf numFmtId="0" fontId="23" fillId="7" borderId="0" xfId="5" applyFont="1" applyFill="1" applyAlignment="1">
      <alignment horizontal="center" vertical="center"/>
    </xf>
    <xf numFmtId="1" fontId="23" fillId="7" borderId="0" xfId="5" applyNumberFormat="1" applyFont="1" applyFill="1" applyAlignment="1">
      <alignment horizontal="center" vertical="center"/>
    </xf>
    <xf numFmtId="0" fontId="23" fillId="7" borderId="0" xfId="5" applyFont="1" applyFill="1" applyAlignment="1">
      <alignment vertical="center"/>
    </xf>
    <xf numFmtId="0" fontId="43" fillId="7" borderId="0" xfId="5" applyFont="1" applyFill="1" applyAlignment="1" applyProtection="1">
      <alignment horizontal="center" vertical="center"/>
      <protection locked="0"/>
    </xf>
  </cellXfs>
  <cellStyles count="16">
    <cellStyle name="Estilo 1" xfId="2" xr:uid="{00000000-0005-0000-0000-000000000000}"/>
    <cellStyle name="Hipervínculo" xfId="4" builtinId="8"/>
    <cellStyle name="Normal" xfId="0" builtinId="0"/>
    <cellStyle name="Normal 2" xfId="3" xr:uid="{00000000-0005-0000-0000-000002000000}"/>
    <cellStyle name="Normal 2 2" xfId="7" xr:uid="{D4CAA9CB-A8EB-4EB6-B651-BB49867C0D76}"/>
    <cellStyle name="Normal 3" xfId="1" xr:uid="{00000000-0005-0000-0000-000003000000}"/>
    <cellStyle name="Normal 3 2" xfId="14" xr:uid="{E9FDEDC5-269B-4417-8497-BFAAD9FFFA8C}"/>
    <cellStyle name="Normal 3 3" xfId="8" xr:uid="{7467923C-5330-4920-94D0-D95FB72A64DC}"/>
    <cellStyle name="Normal 3 3 2 2" xfId="15" xr:uid="{EF003BE6-F8B5-46C0-822A-818C6279382A}"/>
    <cellStyle name="Normal 3 3 2 4" xfId="12" xr:uid="{43CEA24C-4974-4272-AD75-DC03F5D45F41}"/>
    <cellStyle name="Normal 3 4 4" xfId="13" xr:uid="{7FC0F250-86C6-4C64-9DCD-E88551A847CC}"/>
    <cellStyle name="Normal 3 5" xfId="5" xr:uid="{51CDE035-9F2E-4FD2-A6A4-D995BA11BCE1}"/>
    <cellStyle name="Normal 4" xfId="6" xr:uid="{6A89EA4C-3DFE-4C1D-90AB-7694BB4DDD94}"/>
    <cellStyle name="Normal 5 2" xfId="9" xr:uid="{6141C2B5-AA32-48DE-ADA2-F15F7DD73D09}"/>
    <cellStyle name="Normal 8 3" xfId="10" xr:uid="{0F166896-4BB0-4D98-AF0F-1553DE6C11EB}"/>
    <cellStyle name="Normal 8 4" xfId="11" xr:uid="{02553BDB-D32C-41F3-9241-D7F890E598BF}"/>
  </cellStyles>
  <dxfs count="920">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101600</xdr:colOff>
      <xdr:row>0</xdr:row>
      <xdr:rowOff>60855</xdr:rowOff>
    </xdr:from>
    <xdr:to>
      <xdr:col>1</xdr:col>
      <xdr:colOff>1108529</xdr:colOff>
      <xdr:row>0</xdr:row>
      <xdr:rowOff>846667</xdr:rowOff>
    </xdr:to>
    <xdr:pic>
      <xdr:nvPicPr>
        <xdr:cNvPr id="2" name="Imagen 1" descr="Logotipo de Transmilenio S.A." title="Logo de la Entidad">
          <a:extLst>
            <a:ext uri="{FF2B5EF4-FFF2-40B4-BE49-F238E27FC236}">
              <a16:creationId xmlns:a16="http://schemas.microsoft.com/office/drawing/2014/main" id="{0940A5E0-D068-43FB-97F9-E9BF540D6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925" y="60855"/>
          <a:ext cx="1006929" cy="785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161925</xdr:rowOff>
    </xdr:from>
    <xdr:to>
      <xdr:col>1</xdr:col>
      <xdr:colOff>1257300</xdr:colOff>
      <xdr:row>1</xdr:row>
      <xdr:rowOff>800100</xdr:rowOff>
    </xdr:to>
    <xdr:pic>
      <xdr:nvPicPr>
        <xdr:cNvPr id="2" name="Imagen 4" descr="Resultado de imagen para logo transmilenio">
          <a:extLst>
            <a:ext uri="{FF2B5EF4-FFF2-40B4-BE49-F238E27FC236}">
              <a16:creationId xmlns:a16="http://schemas.microsoft.com/office/drawing/2014/main" id="{B3F19EFF-6694-4D56-921C-AD8575763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152400" y="161925"/>
          <a:ext cx="16478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transmilenio.sharepoint.com/SIG/PLAN%20ANTICORRUPCION%20Y%20ATENCION%20AL%20CIUDADANO/Plan%20Anticorrupcion%202016/2016/Octubre%202016/Anexo%202%20-%20MAPA%20DE%20RIESGOS%20DE%20CORRUPCION%20OCTUBRE%20201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transmilenio.sharepoint.com/SIG/Plan%20Anticorrupci&#243;n/Plan%20Anticorrupcion%202016/MAPA%20DE%20RIESGOS%20DE%20CORRUPCION%202016%20MARZ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ransmilenio.sharepoint.com/Documentos/Downloads/1454709916_31143d04fb001b84a08e7e4cf9fefca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triz%20de%20riesgos%20de%20corrupci&#243;n%20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sheetData sheetId="3">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CRITERIOS DE MEDICION "/>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7"/>
  <sheetViews>
    <sheetView tabSelected="1" zoomScale="60" zoomScaleNormal="60" workbookViewId="0">
      <selection activeCell="K5" sqref="K5"/>
    </sheetView>
  </sheetViews>
  <sheetFormatPr baseColWidth="10" defaultRowHeight="15.75"/>
  <cols>
    <col min="1" max="1" width="29.42578125" style="55" customWidth="1"/>
    <col min="2" max="2" width="9.42578125" style="55" customWidth="1"/>
    <col min="3" max="3" width="58" style="55" customWidth="1"/>
    <col min="4" max="4" width="42.85546875" style="55" customWidth="1"/>
    <col min="5" max="5" width="44.28515625" style="55" customWidth="1"/>
    <col min="6" max="6" width="45.42578125" style="55" customWidth="1"/>
    <col min="7" max="8" width="24.28515625" style="55" customWidth="1"/>
    <col min="9" max="9" width="29.7109375" style="55" customWidth="1"/>
    <col min="10" max="10" width="45.28515625" style="60" hidden="1" customWidth="1"/>
    <col min="11" max="11" width="63.5703125" style="55" customWidth="1"/>
    <col min="12" max="16384" width="11.42578125" style="55"/>
  </cols>
  <sheetData>
    <row r="1" spans="1:18" ht="76.5" customHeight="1">
      <c r="A1" s="105" t="s">
        <v>228</v>
      </c>
      <c r="B1" s="106"/>
      <c r="C1" s="106"/>
      <c r="D1" s="106"/>
      <c r="E1" s="106"/>
      <c r="F1" s="106"/>
      <c r="G1" s="106"/>
      <c r="H1" s="106"/>
      <c r="I1" s="106"/>
      <c r="J1" s="59"/>
      <c r="K1" s="57"/>
    </row>
    <row r="2" spans="1:18" ht="29.25" customHeight="1">
      <c r="A2" s="89"/>
      <c r="B2" s="90"/>
      <c r="C2" s="90"/>
      <c r="D2" s="90"/>
      <c r="E2" s="90"/>
      <c r="F2" s="90"/>
      <c r="G2" s="90"/>
      <c r="H2" s="90"/>
      <c r="I2" s="104" t="s">
        <v>298</v>
      </c>
      <c r="J2" s="59"/>
      <c r="K2" s="57"/>
    </row>
    <row r="3" spans="1:18" ht="38.25" customHeight="1">
      <c r="A3" s="85" t="s">
        <v>233</v>
      </c>
      <c r="B3" s="54"/>
      <c r="C3" s="82"/>
      <c r="D3" s="83"/>
      <c r="E3" s="83"/>
      <c r="F3" s="83"/>
      <c r="G3" s="83"/>
      <c r="H3" s="84"/>
      <c r="I3" s="108" t="s">
        <v>67</v>
      </c>
      <c r="J3" s="108" t="s">
        <v>58</v>
      </c>
      <c r="K3" s="57"/>
    </row>
    <row r="4" spans="1:18" ht="50.25" customHeight="1">
      <c r="A4" s="53" t="s">
        <v>6</v>
      </c>
      <c r="B4" s="54" t="s">
        <v>62</v>
      </c>
      <c r="C4" s="61"/>
      <c r="D4" s="61" t="s">
        <v>5</v>
      </c>
      <c r="E4" s="61" t="s">
        <v>20</v>
      </c>
      <c r="F4" s="53" t="s">
        <v>4</v>
      </c>
      <c r="G4" s="53" t="s">
        <v>63</v>
      </c>
      <c r="H4" s="61" t="s">
        <v>7</v>
      </c>
      <c r="I4" s="108"/>
      <c r="J4" s="108"/>
      <c r="K4" s="57"/>
    </row>
    <row r="5" spans="1:18" ht="86.25" customHeight="1">
      <c r="A5" s="73" t="s">
        <v>175</v>
      </c>
      <c r="B5" s="87" t="s">
        <v>3</v>
      </c>
      <c r="C5" s="67" t="s">
        <v>99</v>
      </c>
      <c r="D5" s="68" t="s">
        <v>86</v>
      </c>
      <c r="E5" s="68" t="s">
        <v>87</v>
      </c>
      <c r="F5" s="68" t="s">
        <v>88</v>
      </c>
      <c r="G5" s="48">
        <v>43498</v>
      </c>
      <c r="H5" s="49">
        <v>43585</v>
      </c>
      <c r="I5" s="68" t="s">
        <v>128</v>
      </c>
      <c r="J5" s="58" t="s">
        <v>64</v>
      </c>
      <c r="K5" s="57"/>
    </row>
    <row r="6" spans="1:18" s="57" customFormat="1" ht="96" customHeight="1">
      <c r="A6" s="73" t="s">
        <v>176</v>
      </c>
      <c r="B6" s="87" t="s">
        <v>2</v>
      </c>
      <c r="C6" s="67" t="s">
        <v>89</v>
      </c>
      <c r="D6" s="68" t="s">
        <v>90</v>
      </c>
      <c r="E6" s="68" t="s">
        <v>245</v>
      </c>
      <c r="F6" s="68" t="s">
        <v>88</v>
      </c>
      <c r="G6" s="48">
        <v>43891</v>
      </c>
      <c r="H6" s="49">
        <v>43861</v>
      </c>
      <c r="I6" s="68" t="s">
        <v>128</v>
      </c>
      <c r="J6" s="58" t="s">
        <v>64</v>
      </c>
    </row>
    <row r="7" spans="1:18" s="57" customFormat="1" ht="100.5" customHeight="1">
      <c r="A7" s="73" t="s">
        <v>177</v>
      </c>
      <c r="B7" s="87" t="s">
        <v>22</v>
      </c>
      <c r="C7" s="67" t="s">
        <v>91</v>
      </c>
      <c r="D7" s="68" t="s">
        <v>98</v>
      </c>
      <c r="E7" s="68" t="s">
        <v>92</v>
      </c>
      <c r="F7" s="68" t="s">
        <v>93</v>
      </c>
      <c r="G7" s="49">
        <v>43833</v>
      </c>
      <c r="H7" s="49">
        <v>44165</v>
      </c>
      <c r="I7" s="68" t="s">
        <v>128</v>
      </c>
      <c r="J7" s="58" t="s">
        <v>64</v>
      </c>
    </row>
    <row r="8" spans="1:18" s="57" customFormat="1" ht="120" customHeight="1">
      <c r="A8" s="73" t="s">
        <v>178</v>
      </c>
      <c r="B8" s="87" t="s">
        <v>183</v>
      </c>
      <c r="C8" s="67" t="s">
        <v>94</v>
      </c>
      <c r="D8" s="68" t="s">
        <v>95</v>
      </c>
      <c r="E8" s="68" t="s">
        <v>244</v>
      </c>
      <c r="F8" s="68" t="s">
        <v>96</v>
      </c>
      <c r="G8" s="49" t="s">
        <v>97</v>
      </c>
      <c r="H8" s="49">
        <v>44196</v>
      </c>
      <c r="I8" s="68" t="s">
        <v>128</v>
      </c>
      <c r="J8" s="58" t="s">
        <v>65</v>
      </c>
    </row>
    <row r="9" spans="1:18" customFormat="1" ht="85.5" customHeight="1">
      <c r="A9" s="112" t="s">
        <v>275</v>
      </c>
      <c r="B9" s="87" t="s">
        <v>277</v>
      </c>
      <c r="C9" s="11" t="s">
        <v>264</v>
      </c>
      <c r="D9" s="10" t="s">
        <v>265</v>
      </c>
      <c r="E9" s="10" t="s">
        <v>266</v>
      </c>
      <c r="F9" s="10" t="s">
        <v>267</v>
      </c>
      <c r="G9" s="100">
        <v>43850</v>
      </c>
      <c r="H9" s="100">
        <v>43864</v>
      </c>
      <c r="I9" s="70" t="s">
        <v>82</v>
      </c>
      <c r="J9" s="103" t="s">
        <v>268</v>
      </c>
      <c r="K9" s="55"/>
      <c r="L9" s="1"/>
    </row>
    <row r="10" spans="1:18" customFormat="1" ht="85.5" customHeight="1">
      <c r="A10" s="113"/>
      <c r="B10" s="87" t="s">
        <v>278</v>
      </c>
      <c r="C10" s="11" t="s">
        <v>269</v>
      </c>
      <c r="D10" s="10" t="s">
        <v>270</v>
      </c>
      <c r="E10" s="10" t="s">
        <v>271</v>
      </c>
      <c r="F10" s="10" t="s">
        <v>272</v>
      </c>
      <c r="G10" s="100">
        <v>43838</v>
      </c>
      <c r="H10" s="100">
        <v>44090</v>
      </c>
      <c r="I10" s="70" t="s">
        <v>82</v>
      </c>
      <c r="J10" s="103" t="s">
        <v>268</v>
      </c>
      <c r="K10" s="55"/>
      <c r="L10" s="1"/>
    </row>
    <row r="11" spans="1:18" customFormat="1" ht="85.5" customHeight="1">
      <c r="A11" s="114"/>
      <c r="B11" s="87" t="s">
        <v>279</v>
      </c>
      <c r="C11" s="11" t="s">
        <v>273</v>
      </c>
      <c r="D11" s="10" t="s">
        <v>276</v>
      </c>
      <c r="E11" s="10" t="s">
        <v>274</v>
      </c>
      <c r="F11" s="10" t="s">
        <v>272</v>
      </c>
      <c r="G11" s="100">
        <v>43864</v>
      </c>
      <c r="H11" s="100">
        <v>44196</v>
      </c>
      <c r="I11" s="70" t="s">
        <v>82</v>
      </c>
      <c r="J11" s="103" t="s">
        <v>268</v>
      </c>
      <c r="K11" s="55"/>
      <c r="L11" s="1"/>
    </row>
    <row r="12" spans="1:18" ht="37.5" customHeight="1">
      <c r="A12" s="93" t="s">
        <v>232</v>
      </c>
      <c r="B12" s="94"/>
      <c r="C12" s="95"/>
      <c r="D12" s="83"/>
      <c r="E12" s="83"/>
      <c r="F12" s="83"/>
      <c r="G12" s="83"/>
      <c r="H12" s="83"/>
      <c r="I12" s="108" t="s">
        <v>67</v>
      </c>
      <c r="J12" s="108" t="s">
        <v>58</v>
      </c>
      <c r="K12" s="57"/>
      <c r="L12" s="57"/>
      <c r="M12" s="57"/>
      <c r="N12" s="57"/>
      <c r="O12" s="57"/>
      <c r="P12" s="57"/>
      <c r="Q12" s="57"/>
      <c r="R12" s="57"/>
    </row>
    <row r="13" spans="1:18" ht="72.75" customHeight="1">
      <c r="A13" s="53" t="s">
        <v>12</v>
      </c>
      <c r="B13" s="110" t="s">
        <v>164</v>
      </c>
      <c r="C13" s="111"/>
      <c r="D13" s="87" t="s">
        <v>5</v>
      </c>
      <c r="E13" s="87" t="s">
        <v>19</v>
      </c>
      <c r="F13" s="53" t="s">
        <v>4</v>
      </c>
      <c r="G13" s="87" t="s">
        <v>13</v>
      </c>
      <c r="H13" s="87" t="s">
        <v>7</v>
      </c>
      <c r="I13" s="108"/>
      <c r="J13" s="108"/>
      <c r="K13" s="57"/>
      <c r="L13" s="57"/>
      <c r="M13" s="57"/>
      <c r="N13" s="57"/>
      <c r="O13" s="57"/>
      <c r="P13" s="57"/>
      <c r="Q13" s="57"/>
      <c r="R13" s="57"/>
    </row>
    <row r="14" spans="1:18" s="60" customFormat="1" ht="90.75" customHeight="1">
      <c r="A14" s="115" t="s">
        <v>280</v>
      </c>
      <c r="B14" s="87" t="s">
        <v>1</v>
      </c>
      <c r="C14" s="67" t="s">
        <v>78</v>
      </c>
      <c r="D14" s="10" t="s">
        <v>79</v>
      </c>
      <c r="E14" s="10" t="s">
        <v>80</v>
      </c>
      <c r="F14" s="68" t="s">
        <v>81</v>
      </c>
      <c r="G14" s="69">
        <v>43832</v>
      </c>
      <c r="H14" s="69">
        <v>44196</v>
      </c>
      <c r="I14" s="70" t="s">
        <v>251</v>
      </c>
      <c r="J14" s="68" t="s">
        <v>59</v>
      </c>
      <c r="K14" s="59"/>
      <c r="L14" s="59"/>
      <c r="M14" s="59"/>
      <c r="N14" s="59"/>
      <c r="O14" s="59"/>
      <c r="P14" s="59"/>
      <c r="Q14" s="59"/>
      <c r="R14" s="59"/>
    </row>
    <row r="15" spans="1:18" s="60" customFormat="1" ht="90.75" customHeight="1">
      <c r="A15" s="116"/>
      <c r="B15" s="87" t="s">
        <v>8</v>
      </c>
      <c r="C15" s="75" t="s">
        <v>236</v>
      </c>
      <c r="D15" s="76" t="s">
        <v>237</v>
      </c>
      <c r="E15" s="77" t="s">
        <v>238</v>
      </c>
      <c r="F15" s="77" t="s">
        <v>242</v>
      </c>
      <c r="G15" s="78">
        <v>43831</v>
      </c>
      <c r="H15" s="78">
        <v>44196</v>
      </c>
      <c r="I15" s="70" t="s">
        <v>82</v>
      </c>
      <c r="J15" s="68" t="s">
        <v>59</v>
      </c>
      <c r="K15" s="59"/>
      <c r="L15" s="59"/>
      <c r="M15" s="59"/>
      <c r="N15" s="59"/>
      <c r="O15" s="59"/>
      <c r="P15" s="59"/>
      <c r="Q15" s="59"/>
      <c r="R15" s="59"/>
    </row>
    <row r="16" spans="1:18" s="60" customFormat="1" ht="93" customHeight="1">
      <c r="A16" s="116"/>
      <c r="B16" s="87" t="s">
        <v>184</v>
      </c>
      <c r="C16" s="79" t="s">
        <v>239</v>
      </c>
      <c r="D16" s="80" t="s">
        <v>240</v>
      </c>
      <c r="E16" s="80" t="s">
        <v>241</v>
      </c>
      <c r="F16" s="81" t="s">
        <v>291</v>
      </c>
      <c r="G16" s="78">
        <v>43831</v>
      </c>
      <c r="H16" s="78">
        <v>44196</v>
      </c>
      <c r="I16" s="70" t="s">
        <v>82</v>
      </c>
      <c r="J16" s="68" t="s">
        <v>59</v>
      </c>
      <c r="K16" s="59"/>
      <c r="L16" s="59"/>
      <c r="M16" s="59"/>
      <c r="N16" s="59"/>
      <c r="O16" s="59"/>
      <c r="P16" s="59"/>
      <c r="Q16" s="59"/>
      <c r="R16" s="59"/>
    </row>
    <row r="17" spans="1:19" s="102" customFormat="1" ht="70.5" customHeight="1">
      <c r="A17" s="116"/>
      <c r="B17" s="87" t="s">
        <v>243</v>
      </c>
      <c r="C17" s="52" t="s">
        <v>281</v>
      </c>
      <c r="D17" s="70" t="s">
        <v>282</v>
      </c>
      <c r="E17" s="70" t="s">
        <v>283</v>
      </c>
      <c r="F17" s="70" t="s">
        <v>267</v>
      </c>
      <c r="G17" s="69">
        <v>43832</v>
      </c>
      <c r="H17" s="69">
        <v>44196</v>
      </c>
      <c r="I17" s="70" t="s">
        <v>82</v>
      </c>
      <c r="J17" s="68" t="s">
        <v>59</v>
      </c>
      <c r="K17" s="101"/>
      <c r="L17" s="101"/>
      <c r="M17" s="101"/>
      <c r="N17" s="101"/>
      <c r="O17" s="101"/>
      <c r="P17" s="101"/>
      <c r="Q17" s="101"/>
      <c r="R17" s="101"/>
      <c r="S17" s="101"/>
    </row>
    <row r="18" spans="1:19" s="102" customFormat="1" ht="117" customHeight="1">
      <c r="A18" s="117"/>
      <c r="B18" s="87" t="s">
        <v>185</v>
      </c>
      <c r="C18" s="52" t="s">
        <v>284</v>
      </c>
      <c r="D18" s="70" t="s">
        <v>285</v>
      </c>
      <c r="E18" s="70" t="s">
        <v>286</v>
      </c>
      <c r="F18" s="70" t="s">
        <v>267</v>
      </c>
      <c r="G18" s="69">
        <v>43832</v>
      </c>
      <c r="H18" s="69">
        <v>44196</v>
      </c>
      <c r="I18" s="70" t="s">
        <v>82</v>
      </c>
      <c r="J18" s="68" t="s">
        <v>59</v>
      </c>
      <c r="K18" s="101"/>
      <c r="L18" s="101"/>
      <c r="M18" s="101"/>
      <c r="N18" s="101"/>
      <c r="O18" s="101"/>
      <c r="P18" s="101"/>
      <c r="Q18" s="101"/>
      <c r="R18" s="101"/>
      <c r="S18" s="101"/>
    </row>
    <row r="19" spans="1:19" s="60" customFormat="1" ht="123" customHeight="1">
      <c r="A19" s="72" t="s">
        <v>235</v>
      </c>
      <c r="B19" s="87" t="s">
        <v>186</v>
      </c>
      <c r="C19" s="50" t="s">
        <v>109</v>
      </c>
      <c r="D19" s="51" t="s">
        <v>68</v>
      </c>
      <c r="E19" s="70" t="s">
        <v>69</v>
      </c>
      <c r="F19" s="51" t="s">
        <v>70</v>
      </c>
      <c r="G19" s="71">
        <v>43845</v>
      </c>
      <c r="H19" s="71">
        <v>44196</v>
      </c>
      <c r="I19" s="70" t="s">
        <v>71</v>
      </c>
      <c r="J19" s="68" t="s">
        <v>59</v>
      </c>
      <c r="K19" s="59"/>
      <c r="L19" s="59"/>
      <c r="M19" s="59"/>
      <c r="N19" s="59"/>
      <c r="O19" s="59"/>
      <c r="P19" s="59"/>
      <c r="Q19" s="59"/>
      <c r="R19" s="59"/>
    </row>
    <row r="20" spans="1:19" s="60" customFormat="1" ht="107.25" customHeight="1">
      <c r="A20" s="109" t="s">
        <v>179</v>
      </c>
      <c r="B20" s="87" t="s">
        <v>187</v>
      </c>
      <c r="C20" s="50" t="s">
        <v>72</v>
      </c>
      <c r="D20" s="70" t="s">
        <v>73</v>
      </c>
      <c r="E20" s="70" t="s">
        <v>107</v>
      </c>
      <c r="F20" s="51" t="s">
        <v>74</v>
      </c>
      <c r="G20" s="71">
        <v>43983</v>
      </c>
      <c r="H20" s="71">
        <v>44196</v>
      </c>
      <c r="I20" s="69" t="s">
        <v>71</v>
      </c>
      <c r="J20" s="68" t="s">
        <v>59</v>
      </c>
      <c r="K20" s="59"/>
      <c r="L20" s="59"/>
      <c r="M20" s="59"/>
      <c r="N20" s="59"/>
      <c r="O20" s="59"/>
      <c r="P20" s="59"/>
      <c r="Q20" s="59"/>
      <c r="R20" s="59"/>
    </row>
    <row r="21" spans="1:19" s="60" customFormat="1" ht="107.25" customHeight="1">
      <c r="A21" s="109"/>
      <c r="B21" s="87" t="s">
        <v>287</v>
      </c>
      <c r="C21" s="52" t="s">
        <v>292</v>
      </c>
      <c r="D21" s="70" t="s">
        <v>75</v>
      </c>
      <c r="E21" s="51" t="s">
        <v>76</v>
      </c>
      <c r="F21" s="51" t="s">
        <v>74</v>
      </c>
      <c r="G21" s="71" t="s">
        <v>77</v>
      </c>
      <c r="H21" s="71" t="s">
        <v>77</v>
      </c>
      <c r="I21" s="69" t="s">
        <v>71</v>
      </c>
      <c r="J21" s="68" t="s">
        <v>59</v>
      </c>
      <c r="K21" s="59"/>
      <c r="L21" s="59"/>
      <c r="M21" s="59"/>
      <c r="N21" s="59"/>
      <c r="O21" s="59"/>
      <c r="P21" s="59"/>
      <c r="Q21" s="59"/>
      <c r="R21" s="59"/>
    </row>
    <row r="22" spans="1:19" s="60" customFormat="1" ht="126" customHeight="1">
      <c r="A22" s="73" t="s">
        <v>180</v>
      </c>
      <c r="B22" s="87" t="s">
        <v>288</v>
      </c>
      <c r="C22" s="50" t="s">
        <v>83</v>
      </c>
      <c r="D22" s="70" t="s">
        <v>84</v>
      </c>
      <c r="E22" s="70" t="s">
        <v>108</v>
      </c>
      <c r="F22" s="70" t="s">
        <v>85</v>
      </c>
      <c r="G22" s="71">
        <v>43862</v>
      </c>
      <c r="H22" s="71">
        <v>44196</v>
      </c>
      <c r="I22" s="51" t="s">
        <v>251</v>
      </c>
      <c r="J22" s="68" t="s">
        <v>59</v>
      </c>
      <c r="K22" s="59"/>
      <c r="L22" s="59"/>
      <c r="M22" s="59"/>
      <c r="N22" s="59"/>
      <c r="O22" s="59"/>
      <c r="P22" s="59"/>
      <c r="Q22" s="59"/>
      <c r="R22" s="59"/>
    </row>
    <row r="23" spans="1:19" s="86" customFormat="1" ht="48" customHeight="1">
      <c r="A23" s="118" t="s">
        <v>231</v>
      </c>
      <c r="B23" s="119"/>
      <c r="C23" s="119"/>
      <c r="D23" s="119"/>
      <c r="E23" s="119"/>
      <c r="F23" s="119"/>
      <c r="G23" s="119"/>
      <c r="H23" s="119"/>
      <c r="I23" s="119"/>
      <c r="J23" s="120"/>
    </row>
    <row r="24" spans="1:19" s="60" customFormat="1" ht="53.25" customHeight="1">
      <c r="A24" s="121" t="s">
        <v>182</v>
      </c>
      <c r="B24" s="122"/>
      <c r="C24" s="122"/>
      <c r="D24" s="122"/>
      <c r="E24" s="122"/>
      <c r="F24" s="122"/>
      <c r="G24" s="122"/>
      <c r="H24" s="122"/>
      <c r="I24" s="122"/>
      <c r="J24" s="122"/>
      <c r="K24" s="59"/>
      <c r="L24" s="59"/>
      <c r="M24" s="59"/>
      <c r="N24" s="59"/>
      <c r="O24" s="59"/>
      <c r="P24" s="59"/>
      <c r="Q24" s="59"/>
      <c r="R24" s="59"/>
    </row>
    <row r="25" spans="1:19" ht="48" customHeight="1">
      <c r="A25" s="85" t="s">
        <v>230</v>
      </c>
      <c r="B25" s="54"/>
      <c r="C25" s="82"/>
      <c r="D25" s="83"/>
      <c r="E25" s="83"/>
      <c r="F25" s="83"/>
      <c r="G25" s="83"/>
      <c r="H25" s="83"/>
      <c r="I25" s="108" t="s">
        <v>67</v>
      </c>
      <c r="J25" s="108" t="s">
        <v>58</v>
      </c>
    </row>
    <row r="26" spans="1:19" ht="65.25" customHeight="1">
      <c r="A26" s="53" t="s">
        <v>6</v>
      </c>
      <c r="B26" s="110" t="s">
        <v>164</v>
      </c>
      <c r="C26" s="111"/>
      <c r="D26" s="87" t="s">
        <v>5</v>
      </c>
      <c r="E26" s="87" t="s">
        <v>19</v>
      </c>
      <c r="F26" s="87" t="s">
        <v>4</v>
      </c>
      <c r="G26" s="53" t="s">
        <v>17</v>
      </c>
      <c r="H26" s="53" t="s">
        <v>7</v>
      </c>
      <c r="I26" s="108"/>
      <c r="J26" s="108"/>
    </row>
    <row r="27" spans="1:19" ht="103.5" customHeight="1">
      <c r="A27" s="66" t="s">
        <v>171</v>
      </c>
      <c r="B27" s="87" t="s">
        <v>0</v>
      </c>
      <c r="C27" s="67" t="s">
        <v>129</v>
      </c>
      <c r="D27" s="68" t="s">
        <v>130</v>
      </c>
      <c r="E27" s="68" t="s">
        <v>131</v>
      </c>
      <c r="F27" s="68" t="s">
        <v>132</v>
      </c>
      <c r="G27" s="69">
        <v>43832</v>
      </c>
      <c r="H27" s="69">
        <v>44196</v>
      </c>
      <c r="I27" s="68" t="s">
        <v>82</v>
      </c>
      <c r="J27" s="68" t="s">
        <v>60</v>
      </c>
    </row>
    <row r="28" spans="1:19" ht="103.5" customHeight="1">
      <c r="A28" s="107" t="s">
        <v>172</v>
      </c>
      <c r="B28" s="87" t="s">
        <v>9</v>
      </c>
      <c r="C28" s="67" t="s">
        <v>133</v>
      </c>
      <c r="D28" s="68" t="s">
        <v>134</v>
      </c>
      <c r="E28" s="68" t="s">
        <v>135</v>
      </c>
      <c r="F28" s="68" t="s">
        <v>132</v>
      </c>
      <c r="G28" s="69">
        <v>43832</v>
      </c>
      <c r="H28" s="69">
        <v>44196</v>
      </c>
      <c r="I28" s="68" t="s">
        <v>136</v>
      </c>
      <c r="J28" s="68" t="s">
        <v>60</v>
      </c>
    </row>
    <row r="29" spans="1:19" ht="103.5" customHeight="1">
      <c r="A29" s="107"/>
      <c r="B29" s="87" t="s">
        <v>24</v>
      </c>
      <c r="C29" s="67" t="s">
        <v>137</v>
      </c>
      <c r="D29" s="68" t="s">
        <v>209</v>
      </c>
      <c r="E29" s="68" t="s">
        <v>210</v>
      </c>
      <c r="F29" s="68" t="s">
        <v>132</v>
      </c>
      <c r="G29" s="69">
        <v>43832</v>
      </c>
      <c r="H29" s="69">
        <v>44012</v>
      </c>
      <c r="I29" s="68" t="s">
        <v>82</v>
      </c>
      <c r="J29" s="68" t="s">
        <v>60</v>
      </c>
    </row>
    <row r="30" spans="1:19" ht="103.5" customHeight="1">
      <c r="A30" s="66" t="s">
        <v>173</v>
      </c>
      <c r="B30" s="87" t="s">
        <v>195</v>
      </c>
      <c r="C30" s="67" t="s">
        <v>138</v>
      </c>
      <c r="D30" s="68" t="s">
        <v>211</v>
      </c>
      <c r="E30" s="68" t="s">
        <v>139</v>
      </c>
      <c r="F30" s="68" t="s">
        <v>132</v>
      </c>
      <c r="G30" s="69">
        <v>43831</v>
      </c>
      <c r="H30" s="69">
        <v>44196</v>
      </c>
      <c r="I30" s="68" t="s">
        <v>82</v>
      </c>
      <c r="J30" s="68" t="s">
        <v>60</v>
      </c>
    </row>
    <row r="31" spans="1:19" ht="103.5" customHeight="1">
      <c r="A31" s="115" t="s">
        <v>174</v>
      </c>
      <c r="B31" s="87" t="s">
        <v>196</v>
      </c>
      <c r="C31" s="67" t="s">
        <v>140</v>
      </c>
      <c r="D31" s="68" t="s">
        <v>212</v>
      </c>
      <c r="E31" s="68" t="s">
        <v>141</v>
      </c>
      <c r="F31" s="68" t="s">
        <v>132</v>
      </c>
      <c r="G31" s="69">
        <v>43832</v>
      </c>
      <c r="H31" s="69">
        <v>44196</v>
      </c>
      <c r="I31" s="68" t="s">
        <v>82</v>
      </c>
      <c r="J31" s="68" t="s">
        <v>60</v>
      </c>
    </row>
    <row r="32" spans="1:19" ht="103.5" customHeight="1">
      <c r="A32" s="116"/>
      <c r="B32" s="87" t="s">
        <v>197</v>
      </c>
      <c r="C32" s="67" t="s">
        <v>142</v>
      </c>
      <c r="D32" s="68" t="s">
        <v>143</v>
      </c>
      <c r="E32" s="68" t="s">
        <v>144</v>
      </c>
      <c r="F32" s="68" t="s">
        <v>132</v>
      </c>
      <c r="G32" s="69">
        <v>43831</v>
      </c>
      <c r="H32" s="69">
        <v>44012</v>
      </c>
      <c r="I32" s="68" t="s">
        <v>82</v>
      </c>
      <c r="J32" s="68" t="s">
        <v>60</v>
      </c>
    </row>
    <row r="33" spans="1:10" ht="103.5" customHeight="1">
      <c r="A33" s="116"/>
      <c r="B33" s="87" t="s">
        <v>198</v>
      </c>
      <c r="C33" s="67" t="s">
        <v>145</v>
      </c>
      <c r="D33" s="68" t="s">
        <v>146</v>
      </c>
      <c r="E33" s="68" t="s">
        <v>147</v>
      </c>
      <c r="F33" s="68" t="s">
        <v>132</v>
      </c>
      <c r="G33" s="69">
        <v>43831</v>
      </c>
      <c r="H33" s="69">
        <v>44012</v>
      </c>
      <c r="I33" s="68" t="s">
        <v>82</v>
      </c>
      <c r="J33" s="68" t="s">
        <v>60</v>
      </c>
    </row>
    <row r="34" spans="1:10" ht="103.5" customHeight="1">
      <c r="A34" s="116"/>
      <c r="B34" s="87" t="s">
        <v>199</v>
      </c>
      <c r="C34" s="67" t="s">
        <v>261</v>
      </c>
      <c r="D34" s="68" t="s">
        <v>262</v>
      </c>
      <c r="E34" s="68" t="s">
        <v>263</v>
      </c>
      <c r="F34" s="68" t="s">
        <v>253</v>
      </c>
      <c r="G34" s="69">
        <v>43840</v>
      </c>
      <c r="H34" s="69">
        <v>44104</v>
      </c>
      <c r="I34" s="68" t="s">
        <v>82</v>
      </c>
      <c r="J34" s="68" t="s">
        <v>60</v>
      </c>
    </row>
    <row r="35" spans="1:10" customFormat="1" ht="61.5" customHeight="1">
      <c r="A35" s="117"/>
      <c r="B35" s="87" t="s">
        <v>200</v>
      </c>
      <c r="C35" s="67" t="s">
        <v>261</v>
      </c>
      <c r="D35" s="68" t="s">
        <v>262</v>
      </c>
      <c r="E35" s="68" t="s">
        <v>263</v>
      </c>
      <c r="F35" s="68" t="s">
        <v>253</v>
      </c>
      <c r="G35" s="69">
        <v>43840</v>
      </c>
      <c r="H35" s="69">
        <v>44104</v>
      </c>
      <c r="I35" s="68" t="s">
        <v>82</v>
      </c>
      <c r="J35" s="68" t="s">
        <v>60</v>
      </c>
    </row>
    <row r="36" spans="1:10" ht="103.5" customHeight="1">
      <c r="A36" s="107" t="s">
        <v>181</v>
      </c>
      <c r="B36" s="87" t="s">
        <v>201</v>
      </c>
      <c r="C36" s="11" t="s">
        <v>148</v>
      </c>
      <c r="D36" s="68" t="s">
        <v>149</v>
      </c>
      <c r="E36" s="68" t="s">
        <v>150</v>
      </c>
      <c r="F36" s="68" t="s">
        <v>132</v>
      </c>
      <c r="G36" s="69">
        <v>43862</v>
      </c>
      <c r="H36" s="69">
        <v>44196</v>
      </c>
      <c r="I36" s="68" t="s">
        <v>82</v>
      </c>
      <c r="J36" s="68" t="s">
        <v>60</v>
      </c>
    </row>
    <row r="37" spans="1:10" ht="103.5" customHeight="1">
      <c r="A37" s="107"/>
      <c r="B37" s="87" t="s">
        <v>289</v>
      </c>
      <c r="C37" s="67" t="s">
        <v>151</v>
      </c>
      <c r="D37" s="68" t="s">
        <v>152</v>
      </c>
      <c r="E37" s="68" t="s">
        <v>153</v>
      </c>
      <c r="F37" s="68" t="s">
        <v>132</v>
      </c>
      <c r="G37" s="69">
        <v>43862</v>
      </c>
      <c r="H37" s="69">
        <v>44196</v>
      </c>
      <c r="I37" s="68" t="s">
        <v>154</v>
      </c>
      <c r="J37" s="68" t="s">
        <v>60</v>
      </c>
    </row>
    <row r="38" spans="1:10" ht="181.5" customHeight="1">
      <c r="A38" s="107"/>
      <c r="B38" s="87" t="s">
        <v>290</v>
      </c>
      <c r="C38" s="11" t="s">
        <v>155</v>
      </c>
      <c r="D38" s="68" t="s">
        <v>293</v>
      </c>
      <c r="E38" s="68" t="s">
        <v>156</v>
      </c>
      <c r="F38" s="68" t="s">
        <v>132</v>
      </c>
      <c r="G38" s="69">
        <v>43831</v>
      </c>
      <c r="H38" s="69">
        <v>44196</v>
      </c>
      <c r="I38" s="68" t="s">
        <v>136</v>
      </c>
      <c r="J38" s="68" t="s">
        <v>60</v>
      </c>
    </row>
    <row r="39" spans="1:10" ht="48" customHeight="1">
      <c r="A39" s="85" t="s">
        <v>229</v>
      </c>
      <c r="B39" s="54"/>
      <c r="C39" s="82"/>
      <c r="D39" s="83"/>
      <c r="E39" s="83"/>
      <c r="F39" s="83"/>
      <c r="G39" s="83"/>
      <c r="H39" s="83"/>
      <c r="I39" s="108" t="s">
        <v>67</v>
      </c>
      <c r="J39" s="108" t="s">
        <v>58</v>
      </c>
    </row>
    <row r="40" spans="1:10" ht="45" customHeight="1">
      <c r="A40" s="53" t="s">
        <v>6</v>
      </c>
      <c r="B40" s="54" t="s">
        <v>23</v>
      </c>
      <c r="C40" s="54"/>
      <c r="D40" s="87" t="s">
        <v>5</v>
      </c>
      <c r="E40" s="87" t="s">
        <v>19</v>
      </c>
      <c r="F40" s="53" t="s">
        <v>4</v>
      </c>
      <c r="G40" s="53" t="s">
        <v>17</v>
      </c>
      <c r="H40" s="53" t="s">
        <v>7</v>
      </c>
      <c r="I40" s="108"/>
      <c r="J40" s="108"/>
    </row>
    <row r="41" spans="1:10" ht="79.5" customHeight="1">
      <c r="A41" s="107" t="s">
        <v>166</v>
      </c>
      <c r="B41" s="87" t="s">
        <v>18</v>
      </c>
      <c r="C41" s="67" t="s">
        <v>213</v>
      </c>
      <c r="D41" s="68" t="s">
        <v>214</v>
      </c>
      <c r="E41" s="68" t="s">
        <v>215</v>
      </c>
      <c r="F41" s="68" t="s">
        <v>216</v>
      </c>
      <c r="G41" s="69">
        <v>43891</v>
      </c>
      <c r="H41" s="71">
        <v>43921</v>
      </c>
      <c r="I41" s="65" t="s">
        <v>217</v>
      </c>
      <c r="J41" s="68" t="s">
        <v>60</v>
      </c>
    </row>
    <row r="42" spans="1:10" ht="79.5" customHeight="1">
      <c r="A42" s="107"/>
      <c r="B42" s="87" t="s">
        <v>10</v>
      </c>
      <c r="C42" s="67" t="s">
        <v>218</v>
      </c>
      <c r="D42" s="68" t="s">
        <v>219</v>
      </c>
      <c r="E42" s="68" t="s">
        <v>220</v>
      </c>
      <c r="F42" s="68" t="s">
        <v>221</v>
      </c>
      <c r="G42" s="69">
        <v>43922</v>
      </c>
      <c r="H42" s="71">
        <v>44196</v>
      </c>
      <c r="I42" s="65" t="s">
        <v>217</v>
      </c>
      <c r="J42" s="68" t="s">
        <v>60</v>
      </c>
    </row>
    <row r="43" spans="1:10" ht="79.5" customHeight="1">
      <c r="A43" s="107"/>
      <c r="B43" s="87" t="s">
        <v>157</v>
      </c>
      <c r="C43" s="67" t="s">
        <v>222</v>
      </c>
      <c r="D43" s="68" t="s">
        <v>223</v>
      </c>
      <c r="E43" s="68" t="s">
        <v>224</v>
      </c>
      <c r="F43" s="68" t="s">
        <v>221</v>
      </c>
      <c r="G43" s="69">
        <v>43922</v>
      </c>
      <c r="H43" s="71">
        <v>44196</v>
      </c>
      <c r="I43" s="65" t="s">
        <v>217</v>
      </c>
      <c r="J43" s="68" t="s">
        <v>60</v>
      </c>
    </row>
    <row r="44" spans="1:10" ht="117.75" customHeight="1">
      <c r="A44" s="88" t="s">
        <v>167</v>
      </c>
      <c r="B44" s="87" t="s">
        <v>188</v>
      </c>
      <c r="C44" s="67" t="s">
        <v>110</v>
      </c>
      <c r="D44" s="68" t="s">
        <v>111</v>
      </c>
      <c r="E44" s="68" t="s">
        <v>112</v>
      </c>
      <c r="F44" s="70" t="s">
        <v>113</v>
      </c>
      <c r="G44" s="69">
        <v>43983</v>
      </c>
      <c r="H44" s="71">
        <v>44196</v>
      </c>
      <c r="I44" s="69" t="s">
        <v>82</v>
      </c>
      <c r="J44" s="68" t="s">
        <v>60</v>
      </c>
    </row>
    <row r="45" spans="1:10" ht="84" customHeight="1">
      <c r="A45" s="107" t="s">
        <v>168</v>
      </c>
      <c r="B45" s="87" t="s">
        <v>189</v>
      </c>
      <c r="C45" s="67" t="s">
        <v>114</v>
      </c>
      <c r="D45" s="68" t="s">
        <v>115</v>
      </c>
      <c r="E45" s="68" t="s">
        <v>116</v>
      </c>
      <c r="F45" s="70" t="s">
        <v>117</v>
      </c>
      <c r="G45" s="69">
        <v>43936</v>
      </c>
      <c r="H45" s="71">
        <v>44196</v>
      </c>
      <c r="I45" s="69" t="s">
        <v>82</v>
      </c>
      <c r="J45" s="68" t="s">
        <v>60</v>
      </c>
    </row>
    <row r="46" spans="1:10" ht="102.75" customHeight="1">
      <c r="A46" s="107"/>
      <c r="B46" s="87" t="s">
        <v>190</v>
      </c>
      <c r="C46" s="67" t="s">
        <v>294</v>
      </c>
      <c r="D46" s="68" t="s">
        <v>295</v>
      </c>
      <c r="E46" s="68" t="s">
        <v>227</v>
      </c>
      <c r="F46" s="70" t="s">
        <v>225</v>
      </c>
      <c r="G46" s="69">
        <v>43922</v>
      </c>
      <c r="H46" s="71">
        <v>44196</v>
      </c>
      <c r="I46" s="65" t="s">
        <v>226</v>
      </c>
      <c r="J46" s="68" t="s">
        <v>60</v>
      </c>
    </row>
    <row r="47" spans="1:10" ht="112.5" customHeight="1">
      <c r="A47" s="107" t="s">
        <v>169</v>
      </c>
      <c r="B47" s="87" t="s">
        <v>191</v>
      </c>
      <c r="C47" s="67" t="s">
        <v>118</v>
      </c>
      <c r="D47" s="68" t="s">
        <v>119</v>
      </c>
      <c r="E47" s="68" t="s">
        <v>120</v>
      </c>
      <c r="F47" s="70" t="s">
        <v>117</v>
      </c>
      <c r="G47" s="71">
        <v>43862</v>
      </c>
      <c r="H47" s="71">
        <v>44196</v>
      </c>
      <c r="I47" s="70" t="s">
        <v>82</v>
      </c>
      <c r="J47" s="68" t="s">
        <v>60</v>
      </c>
    </row>
    <row r="48" spans="1:10" ht="112.5" customHeight="1">
      <c r="A48" s="107"/>
      <c r="B48" s="87" t="s">
        <v>192</v>
      </c>
      <c r="C48" s="52" t="s">
        <v>121</v>
      </c>
      <c r="D48" s="51" t="s">
        <v>122</v>
      </c>
      <c r="E48" s="51" t="s">
        <v>123</v>
      </c>
      <c r="F48" s="70" t="s">
        <v>124</v>
      </c>
      <c r="G48" s="71">
        <v>43831</v>
      </c>
      <c r="H48" s="71">
        <v>44196</v>
      </c>
      <c r="I48" s="70" t="s">
        <v>82</v>
      </c>
      <c r="J48" s="68" t="s">
        <v>60</v>
      </c>
    </row>
    <row r="49" spans="1:10" ht="92.25" customHeight="1">
      <c r="A49" s="123" t="s">
        <v>170</v>
      </c>
      <c r="B49" s="87" t="s">
        <v>193</v>
      </c>
      <c r="C49" s="67" t="s">
        <v>125</v>
      </c>
      <c r="D49" s="68" t="s">
        <v>126</v>
      </c>
      <c r="E49" s="68" t="s">
        <v>127</v>
      </c>
      <c r="F49" s="70" t="s">
        <v>117</v>
      </c>
      <c r="G49" s="71">
        <v>43922</v>
      </c>
      <c r="H49" s="71">
        <v>44196</v>
      </c>
      <c r="I49" s="70" t="s">
        <v>82</v>
      </c>
      <c r="J49" s="68" t="s">
        <v>60</v>
      </c>
    </row>
    <row r="50" spans="1:10" ht="92.25" customHeight="1">
      <c r="A50" s="123"/>
      <c r="B50" s="87" t="s">
        <v>250</v>
      </c>
      <c r="C50" s="67" t="s">
        <v>249</v>
      </c>
      <c r="D50" s="68" t="s">
        <v>246</v>
      </c>
      <c r="E50" s="68" t="s">
        <v>247</v>
      </c>
      <c r="F50" s="70" t="s">
        <v>248</v>
      </c>
      <c r="G50" s="92">
        <v>43936</v>
      </c>
      <c r="H50" s="92" t="s">
        <v>260</v>
      </c>
      <c r="I50" s="70" t="s">
        <v>82</v>
      </c>
      <c r="J50" s="103" t="s">
        <v>268</v>
      </c>
    </row>
    <row r="51" spans="1:10" ht="92.25" customHeight="1">
      <c r="A51" s="123"/>
      <c r="B51" s="87" t="s">
        <v>259</v>
      </c>
      <c r="C51" s="52" t="s">
        <v>255</v>
      </c>
      <c r="D51" s="70" t="s">
        <v>256</v>
      </c>
      <c r="E51" s="70" t="s">
        <v>257</v>
      </c>
      <c r="F51" s="51" t="s">
        <v>258</v>
      </c>
      <c r="G51" s="92">
        <v>43864</v>
      </c>
      <c r="H51" s="92">
        <v>44138</v>
      </c>
      <c r="I51" s="70" t="s">
        <v>82</v>
      </c>
      <c r="J51" s="103" t="s">
        <v>268</v>
      </c>
    </row>
    <row r="52" spans="1:10" ht="47.25" customHeight="1">
      <c r="A52" s="97" t="s">
        <v>21</v>
      </c>
      <c r="B52" s="97"/>
      <c r="C52" s="98"/>
      <c r="D52" s="99" t="s">
        <v>11</v>
      </c>
      <c r="E52" s="99"/>
      <c r="F52" s="99"/>
      <c r="G52" s="99"/>
      <c r="H52" s="99"/>
      <c r="I52" s="108" t="s">
        <v>67</v>
      </c>
      <c r="J52" s="108" t="s">
        <v>58</v>
      </c>
    </row>
    <row r="53" spans="1:10" ht="45" customHeight="1">
      <c r="A53" s="53" t="s">
        <v>6</v>
      </c>
      <c r="B53" s="82" t="s">
        <v>23</v>
      </c>
      <c r="C53" s="96"/>
      <c r="D53" s="87" t="s">
        <v>5</v>
      </c>
      <c r="E53" s="87" t="s">
        <v>19</v>
      </c>
      <c r="F53" s="53" t="s">
        <v>4</v>
      </c>
      <c r="G53" s="53" t="s">
        <v>17</v>
      </c>
      <c r="H53" s="53" t="s">
        <v>7</v>
      </c>
      <c r="I53" s="108"/>
      <c r="J53" s="108"/>
    </row>
    <row r="54" spans="1:10" ht="95.25" customHeight="1">
      <c r="A54" s="107" t="s">
        <v>165</v>
      </c>
      <c r="B54" s="56" t="s">
        <v>161</v>
      </c>
      <c r="C54" s="14" t="s">
        <v>158</v>
      </c>
      <c r="D54" s="68" t="s">
        <v>159</v>
      </c>
      <c r="E54" s="15" t="s">
        <v>160</v>
      </c>
      <c r="F54" s="68" t="s">
        <v>103</v>
      </c>
      <c r="G54" s="16">
        <v>43891</v>
      </c>
      <c r="H54" s="16">
        <v>44196</v>
      </c>
      <c r="I54" s="68" t="s">
        <v>194</v>
      </c>
      <c r="J54" s="68" t="s">
        <v>61</v>
      </c>
    </row>
    <row r="55" spans="1:10" ht="102.75" customHeight="1">
      <c r="A55" s="107"/>
      <c r="B55" s="56" t="s">
        <v>162</v>
      </c>
      <c r="C55" s="14" t="s">
        <v>100</v>
      </c>
      <c r="D55" s="68" t="s">
        <v>101</v>
      </c>
      <c r="E55" s="15" t="s">
        <v>102</v>
      </c>
      <c r="F55" s="68" t="s">
        <v>103</v>
      </c>
      <c r="G55" s="16">
        <v>43862</v>
      </c>
      <c r="H55" s="16">
        <v>44196</v>
      </c>
      <c r="I55" s="68" t="s">
        <v>194</v>
      </c>
      <c r="J55" s="68" t="s">
        <v>61</v>
      </c>
    </row>
    <row r="56" spans="1:10" ht="84" customHeight="1">
      <c r="A56" s="107"/>
      <c r="B56" s="56" t="s">
        <v>163</v>
      </c>
      <c r="C56" s="14" t="s">
        <v>104</v>
      </c>
      <c r="D56" s="68" t="s">
        <v>105</v>
      </c>
      <c r="E56" s="15" t="s">
        <v>106</v>
      </c>
      <c r="F56" s="68" t="s">
        <v>103</v>
      </c>
      <c r="G56" s="16">
        <v>43863</v>
      </c>
      <c r="H56" s="16">
        <v>44043</v>
      </c>
      <c r="I56" s="70" t="s">
        <v>82</v>
      </c>
      <c r="J56" s="68" t="s">
        <v>61</v>
      </c>
    </row>
    <row r="57" spans="1:10" ht="95.25" customHeight="1">
      <c r="A57" s="107"/>
      <c r="B57" s="56" t="s">
        <v>254</v>
      </c>
      <c r="C57" s="14" t="s">
        <v>296</v>
      </c>
      <c r="D57" s="68" t="s">
        <v>297</v>
      </c>
      <c r="E57" s="15" t="s">
        <v>252</v>
      </c>
      <c r="F57" s="91" t="s">
        <v>253</v>
      </c>
      <c r="G57" s="16">
        <v>43863</v>
      </c>
      <c r="H57" s="16">
        <v>44043</v>
      </c>
      <c r="I57" s="70" t="s">
        <v>82</v>
      </c>
      <c r="J57" s="103" t="s">
        <v>268</v>
      </c>
    </row>
  </sheetData>
  <mergeCells count="26">
    <mergeCell ref="A54:A57"/>
    <mergeCell ref="I12:I13"/>
    <mergeCell ref="B26:C26"/>
    <mergeCell ref="I52:I53"/>
    <mergeCell ref="A9:A11"/>
    <mergeCell ref="B13:C13"/>
    <mergeCell ref="A14:A18"/>
    <mergeCell ref="A23:J23"/>
    <mergeCell ref="A24:J24"/>
    <mergeCell ref="A31:A35"/>
    <mergeCell ref="A49:A51"/>
    <mergeCell ref="J52:J53"/>
    <mergeCell ref="J3:J4"/>
    <mergeCell ref="J25:J26"/>
    <mergeCell ref="J39:J40"/>
    <mergeCell ref="A20:A21"/>
    <mergeCell ref="I3:I4"/>
    <mergeCell ref="I25:I26"/>
    <mergeCell ref="A28:A29"/>
    <mergeCell ref="J12:J13"/>
    <mergeCell ref="A1:I1"/>
    <mergeCell ref="A47:A48"/>
    <mergeCell ref="A36:A38"/>
    <mergeCell ref="I39:I40"/>
    <mergeCell ref="A41:A43"/>
    <mergeCell ref="A45:A46"/>
  </mergeCells>
  <hyperlinks>
    <hyperlink ref="A24:I24" location="'Estrategia Antitramites'!A1" display="VER ANEXO ANTITRAMITES" xr:uid="{D3A56999-A0B5-4EDB-9084-C60F7D89EEC3}"/>
  </hyperlinks>
  <printOptions horizontalCentered="1" verticalCentered="1"/>
  <pageMargins left="0.70866141732283472" right="0.70866141732283472" top="0.74803149606299213" bottom="0.74803149606299213" header="0.31496062992125984" footer="0.31496062992125984"/>
  <pageSetup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3A2F-5491-41EC-BDB0-25AACA910BA1}">
  <dimension ref="A1:M22"/>
  <sheetViews>
    <sheetView zoomScaleNormal="100" workbookViewId="0"/>
  </sheetViews>
  <sheetFormatPr baseColWidth="10" defaultColWidth="9.140625" defaultRowHeight="12.75"/>
  <cols>
    <col min="1" max="1" width="4.7109375" style="18" bestFit="1" customWidth="1"/>
    <col min="2" max="2" width="16.85546875" style="18" bestFit="1" customWidth="1"/>
    <col min="3" max="3" width="8.7109375" style="18" customWidth="1"/>
    <col min="4" max="4" width="25.140625" style="18" bestFit="1" customWidth="1"/>
    <col min="5" max="5" width="10.85546875" style="18" bestFit="1" customWidth="1"/>
    <col min="6" max="7" width="39.28515625" style="18" customWidth="1"/>
    <col min="8" max="8" width="26.5703125" style="18" customWidth="1"/>
    <col min="9" max="9" width="16" style="18" bestFit="1" customWidth="1"/>
    <col min="10" max="10" width="16.140625" style="18" bestFit="1" customWidth="1"/>
    <col min="11" max="11" width="12.5703125" style="18" bestFit="1" customWidth="1"/>
    <col min="12" max="12" width="20.85546875" style="18" bestFit="1" customWidth="1"/>
    <col min="13" max="13" width="17" style="18" bestFit="1" customWidth="1"/>
    <col min="14" max="233" width="9.140625" style="18"/>
    <col min="234" max="234" width="4.7109375" style="18" bestFit="1" customWidth="1"/>
    <col min="235" max="235" width="16.85546875" style="18" bestFit="1" customWidth="1"/>
    <col min="236" max="236" width="8.85546875" style="18" bestFit="1" customWidth="1"/>
    <col min="237" max="237" width="1.140625" style="18" bestFit="1" customWidth="1"/>
    <col min="238" max="238" width="25.140625" style="18" bestFit="1" customWidth="1"/>
    <col min="239" max="239" width="10.85546875" style="18" bestFit="1" customWidth="1"/>
    <col min="240" max="241" width="16.85546875" style="18" bestFit="1" customWidth="1"/>
    <col min="242" max="242" width="8.85546875" style="18" bestFit="1" customWidth="1"/>
    <col min="243" max="243" width="16" style="18" bestFit="1" customWidth="1"/>
    <col min="244" max="244" width="0.28515625" style="18" bestFit="1" customWidth="1"/>
    <col min="245" max="245" width="16" style="18" bestFit="1" customWidth="1"/>
    <col min="246" max="246" width="0.7109375" style="18" bestFit="1" customWidth="1"/>
    <col min="247" max="247" width="16.140625" style="18" bestFit="1" customWidth="1"/>
    <col min="248" max="248" width="12.5703125" style="18" bestFit="1" customWidth="1"/>
    <col min="249" max="249" width="4.42578125" style="18" bestFit="1" customWidth="1"/>
    <col min="250" max="250" width="20.85546875" style="18" bestFit="1" customWidth="1"/>
    <col min="251" max="251" width="17" style="18" bestFit="1" customWidth="1"/>
    <col min="252" max="254" width="12.5703125" style="18" bestFit="1" customWidth="1"/>
    <col min="255" max="255" width="17" style="18" bestFit="1" customWidth="1"/>
    <col min="256" max="256" width="63.140625" style="18" bestFit="1" customWidth="1"/>
    <col min="257" max="257" width="18.85546875" style="18" bestFit="1" customWidth="1"/>
    <col min="258" max="258" width="15.85546875" style="18" bestFit="1" customWidth="1"/>
    <col min="259" max="259" width="131" style="18" bestFit="1" customWidth="1"/>
    <col min="260" max="260" width="4.7109375" style="18" bestFit="1" customWidth="1"/>
    <col min="261" max="489" width="9.140625" style="18"/>
    <col min="490" max="490" width="4.7109375" style="18" bestFit="1" customWidth="1"/>
    <col min="491" max="491" width="16.85546875" style="18" bestFit="1" customWidth="1"/>
    <col min="492" max="492" width="8.85546875" style="18" bestFit="1" customWidth="1"/>
    <col min="493" max="493" width="1.140625" style="18" bestFit="1" customWidth="1"/>
    <col min="494" max="494" width="25.140625" style="18" bestFit="1" customWidth="1"/>
    <col min="495" max="495" width="10.85546875" style="18" bestFit="1" customWidth="1"/>
    <col min="496" max="497" width="16.85546875" style="18" bestFit="1" customWidth="1"/>
    <col min="498" max="498" width="8.85546875" style="18" bestFit="1" customWidth="1"/>
    <col min="499" max="499" width="16" style="18" bestFit="1" customWidth="1"/>
    <col min="500" max="500" width="0.28515625" style="18" bestFit="1" customWidth="1"/>
    <col min="501" max="501" width="16" style="18" bestFit="1" customWidth="1"/>
    <col min="502" max="502" width="0.7109375" style="18" bestFit="1" customWidth="1"/>
    <col min="503" max="503" width="16.140625" style="18" bestFit="1" customWidth="1"/>
    <col min="504" max="504" width="12.5703125" style="18" bestFit="1" customWidth="1"/>
    <col min="505" max="505" width="4.42578125" style="18" bestFit="1" customWidth="1"/>
    <col min="506" max="506" width="20.85546875" style="18" bestFit="1" customWidth="1"/>
    <col min="507" max="507" width="17" style="18" bestFit="1" customWidth="1"/>
    <col min="508" max="510" width="12.5703125" style="18" bestFit="1" customWidth="1"/>
    <col min="511" max="511" width="17" style="18" bestFit="1" customWidth="1"/>
    <col min="512" max="512" width="63.140625" style="18" bestFit="1" customWidth="1"/>
    <col min="513" max="513" width="18.85546875" style="18" bestFit="1" customWidth="1"/>
    <col min="514" max="514" width="15.85546875" style="18" bestFit="1" customWidth="1"/>
    <col min="515" max="515" width="131" style="18" bestFit="1" customWidth="1"/>
    <col min="516" max="516" width="4.7109375" style="18" bestFit="1" customWidth="1"/>
    <col min="517" max="745" width="9.140625" style="18"/>
    <col min="746" max="746" width="4.7109375" style="18" bestFit="1" customWidth="1"/>
    <col min="747" max="747" width="16.85546875" style="18" bestFit="1" customWidth="1"/>
    <col min="748" max="748" width="8.85546875" style="18" bestFit="1" customWidth="1"/>
    <col min="749" max="749" width="1.140625" style="18" bestFit="1" customWidth="1"/>
    <col min="750" max="750" width="25.140625" style="18" bestFit="1" customWidth="1"/>
    <col min="751" max="751" width="10.85546875" style="18" bestFit="1" customWidth="1"/>
    <col min="752" max="753" width="16.85546875" style="18" bestFit="1" customWidth="1"/>
    <col min="754" max="754" width="8.85546875" style="18" bestFit="1" customWidth="1"/>
    <col min="755" max="755" width="16" style="18" bestFit="1" customWidth="1"/>
    <col min="756" max="756" width="0.28515625" style="18" bestFit="1" customWidth="1"/>
    <col min="757" max="757" width="16" style="18" bestFit="1" customWidth="1"/>
    <col min="758" max="758" width="0.7109375" style="18" bestFit="1" customWidth="1"/>
    <col min="759" max="759" width="16.140625" style="18" bestFit="1" customWidth="1"/>
    <col min="760" max="760" width="12.5703125" style="18" bestFit="1" customWidth="1"/>
    <col min="761" max="761" width="4.42578125" style="18" bestFit="1" customWidth="1"/>
    <col min="762" max="762" width="20.85546875" style="18" bestFit="1" customWidth="1"/>
    <col min="763" max="763" width="17" style="18" bestFit="1" customWidth="1"/>
    <col min="764" max="766" width="12.5703125" style="18" bestFit="1" customWidth="1"/>
    <col min="767" max="767" width="17" style="18" bestFit="1" customWidth="1"/>
    <col min="768" max="768" width="63.140625" style="18" bestFit="1" customWidth="1"/>
    <col min="769" max="769" width="18.85546875" style="18" bestFit="1" customWidth="1"/>
    <col min="770" max="770" width="15.85546875" style="18" bestFit="1" customWidth="1"/>
    <col min="771" max="771" width="131" style="18" bestFit="1" customWidth="1"/>
    <col min="772" max="772" width="4.7109375" style="18" bestFit="1" customWidth="1"/>
    <col min="773" max="1001" width="9.140625" style="18"/>
    <col min="1002" max="1002" width="4.7109375" style="18" bestFit="1" customWidth="1"/>
    <col min="1003" max="1003" width="16.85546875" style="18" bestFit="1" customWidth="1"/>
    <col min="1004" max="1004" width="8.85546875" style="18" bestFit="1" customWidth="1"/>
    <col min="1005" max="1005" width="1.140625" style="18" bestFit="1" customWidth="1"/>
    <col min="1006" max="1006" width="25.140625" style="18" bestFit="1" customWidth="1"/>
    <col min="1007" max="1007" width="10.85546875" style="18" bestFit="1" customWidth="1"/>
    <col min="1008" max="1009" width="16.85546875" style="18" bestFit="1" customWidth="1"/>
    <col min="1010" max="1010" width="8.85546875" style="18" bestFit="1" customWidth="1"/>
    <col min="1011" max="1011" width="16" style="18" bestFit="1" customWidth="1"/>
    <col min="1012" max="1012" width="0.28515625" style="18" bestFit="1" customWidth="1"/>
    <col min="1013" max="1013" width="16" style="18" bestFit="1" customWidth="1"/>
    <col min="1014" max="1014" width="0.7109375" style="18" bestFit="1" customWidth="1"/>
    <col min="1015" max="1015" width="16.140625" style="18" bestFit="1" customWidth="1"/>
    <col min="1016" max="1016" width="12.5703125" style="18" bestFit="1" customWidth="1"/>
    <col min="1017" max="1017" width="4.42578125" style="18" bestFit="1" customWidth="1"/>
    <col min="1018" max="1018" width="20.85546875" style="18" bestFit="1" customWidth="1"/>
    <col min="1019" max="1019" width="17" style="18" bestFit="1" customWidth="1"/>
    <col min="1020" max="1022" width="12.5703125" style="18" bestFit="1" customWidth="1"/>
    <col min="1023" max="1023" width="17" style="18" bestFit="1" customWidth="1"/>
    <col min="1024" max="1024" width="63.140625" style="18" bestFit="1" customWidth="1"/>
    <col min="1025" max="1025" width="18.85546875" style="18" bestFit="1" customWidth="1"/>
    <col min="1026" max="1026" width="15.85546875" style="18" bestFit="1" customWidth="1"/>
    <col min="1027" max="1027" width="131" style="18" bestFit="1" customWidth="1"/>
    <col min="1028" max="1028" width="4.7109375" style="18" bestFit="1" customWidth="1"/>
    <col min="1029" max="1257" width="9.140625" style="18"/>
    <col min="1258" max="1258" width="4.7109375" style="18" bestFit="1" customWidth="1"/>
    <col min="1259" max="1259" width="16.85546875" style="18" bestFit="1" customWidth="1"/>
    <col min="1260" max="1260" width="8.85546875" style="18" bestFit="1" customWidth="1"/>
    <col min="1261" max="1261" width="1.140625" style="18" bestFit="1" customWidth="1"/>
    <col min="1262" max="1262" width="25.140625" style="18" bestFit="1" customWidth="1"/>
    <col min="1263" max="1263" width="10.85546875" style="18" bestFit="1" customWidth="1"/>
    <col min="1264" max="1265" width="16.85546875" style="18" bestFit="1" customWidth="1"/>
    <col min="1266" max="1266" width="8.85546875" style="18" bestFit="1" customWidth="1"/>
    <col min="1267" max="1267" width="16" style="18" bestFit="1" customWidth="1"/>
    <col min="1268" max="1268" width="0.28515625" style="18" bestFit="1" customWidth="1"/>
    <col min="1269" max="1269" width="16" style="18" bestFit="1" customWidth="1"/>
    <col min="1270" max="1270" width="0.7109375" style="18" bestFit="1" customWidth="1"/>
    <col min="1271" max="1271" width="16.140625" style="18" bestFit="1" customWidth="1"/>
    <col min="1272" max="1272" width="12.5703125" style="18" bestFit="1" customWidth="1"/>
    <col min="1273" max="1273" width="4.42578125" style="18" bestFit="1" customWidth="1"/>
    <col min="1274" max="1274" width="20.85546875" style="18" bestFit="1" customWidth="1"/>
    <col min="1275" max="1275" width="17" style="18" bestFit="1" customWidth="1"/>
    <col min="1276" max="1278" width="12.5703125" style="18" bestFit="1" customWidth="1"/>
    <col min="1279" max="1279" width="17" style="18" bestFit="1" customWidth="1"/>
    <col min="1280" max="1280" width="63.140625" style="18" bestFit="1" customWidth="1"/>
    <col min="1281" max="1281" width="18.85546875" style="18" bestFit="1" customWidth="1"/>
    <col min="1282" max="1282" width="15.85546875" style="18" bestFit="1" customWidth="1"/>
    <col min="1283" max="1283" width="131" style="18" bestFit="1" customWidth="1"/>
    <col min="1284" max="1284" width="4.7109375" style="18" bestFit="1" customWidth="1"/>
    <col min="1285" max="1513" width="9.140625" style="18"/>
    <col min="1514" max="1514" width="4.7109375" style="18" bestFit="1" customWidth="1"/>
    <col min="1515" max="1515" width="16.85546875" style="18" bestFit="1" customWidth="1"/>
    <col min="1516" max="1516" width="8.85546875" style="18" bestFit="1" customWidth="1"/>
    <col min="1517" max="1517" width="1.140625" style="18" bestFit="1" customWidth="1"/>
    <col min="1518" max="1518" width="25.140625" style="18" bestFit="1" customWidth="1"/>
    <col min="1519" max="1519" width="10.85546875" style="18" bestFit="1" customWidth="1"/>
    <col min="1520" max="1521" width="16.85546875" style="18" bestFit="1" customWidth="1"/>
    <col min="1522" max="1522" width="8.85546875" style="18" bestFit="1" customWidth="1"/>
    <col min="1523" max="1523" width="16" style="18" bestFit="1" customWidth="1"/>
    <col min="1524" max="1524" width="0.28515625" style="18" bestFit="1" customWidth="1"/>
    <col min="1525" max="1525" width="16" style="18" bestFit="1" customWidth="1"/>
    <col min="1526" max="1526" width="0.7109375" style="18" bestFit="1" customWidth="1"/>
    <col min="1527" max="1527" width="16.140625" style="18" bestFit="1" customWidth="1"/>
    <col min="1528" max="1528" width="12.5703125" style="18" bestFit="1" customWidth="1"/>
    <col min="1529" max="1529" width="4.42578125" style="18" bestFit="1" customWidth="1"/>
    <col min="1530" max="1530" width="20.85546875" style="18" bestFit="1" customWidth="1"/>
    <col min="1531" max="1531" width="17" style="18" bestFit="1" customWidth="1"/>
    <col min="1532" max="1534" width="12.5703125" style="18" bestFit="1" customWidth="1"/>
    <col min="1535" max="1535" width="17" style="18" bestFit="1" customWidth="1"/>
    <col min="1536" max="1536" width="63.140625" style="18" bestFit="1" customWidth="1"/>
    <col min="1537" max="1537" width="18.85546875" style="18" bestFit="1" customWidth="1"/>
    <col min="1538" max="1538" width="15.85546875" style="18" bestFit="1" customWidth="1"/>
    <col min="1539" max="1539" width="131" style="18" bestFit="1" customWidth="1"/>
    <col min="1540" max="1540" width="4.7109375" style="18" bestFit="1" customWidth="1"/>
    <col min="1541" max="1769" width="9.140625" style="18"/>
    <col min="1770" max="1770" width="4.7109375" style="18" bestFit="1" customWidth="1"/>
    <col min="1771" max="1771" width="16.85546875" style="18" bestFit="1" customWidth="1"/>
    <col min="1772" max="1772" width="8.85546875" style="18" bestFit="1" customWidth="1"/>
    <col min="1773" max="1773" width="1.140625" style="18" bestFit="1" customWidth="1"/>
    <col min="1774" max="1774" width="25.140625" style="18" bestFit="1" customWidth="1"/>
    <col min="1775" max="1775" width="10.85546875" style="18" bestFit="1" customWidth="1"/>
    <col min="1776" max="1777" width="16.85546875" style="18" bestFit="1" customWidth="1"/>
    <col min="1778" max="1778" width="8.85546875" style="18" bestFit="1" customWidth="1"/>
    <col min="1779" max="1779" width="16" style="18" bestFit="1" customWidth="1"/>
    <col min="1780" max="1780" width="0.28515625" style="18" bestFit="1" customWidth="1"/>
    <col min="1781" max="1781" width="16" style="18" bestFit="1" customWidth="1"/>
    <col min="1782" max="1782" width="0.7109375" style="18" bestFit="1" customWidth="1"/>
    <col min="1783" max="1783" width="16.140625" style="18" bestFit="1" customWidth="1"/>
    <col min="1784" max="1784" width="12.5703125" style="18" bestFit="1" customWidth="1"/>
    <col min="1785" max="1785" width="4.42578125" style="18" bestFit="1" customWidth="1"/>
    <col min="1786" max="1786" width="20.85546875" style="18" bestFit="1" customWidth="1"/>
    <col min="1787" max="1787" width="17" style="18" bestFit="1" customWidth="1"/>
    <col min="1788" max="1790" width="12.5703125" style="18" bestFit="1" customWidth="1"/>
    <col min="1791" max="1791" width="17" style="18" bestFit="1" customWidth="1"/>
    <col min="1792" max="1792" width="63.140625" style="18" bestFit="1" customWidth="1"/>
    <col min="1793" max="1793" width="18.85546875" style="18" bestFit="1" customWidth="1"/>
    <col min="1794" max="1794" width="15.85546875" style="18" bestFit="1" customWidth="1"/>
    <col min="1795" max="1795" width="131" style="18" bestFit="1" customWidth="1"/>
    <col min="1796" max="1796" width="4.7109375" style="18" bestFit="1" customWidth="1"/>
    <col min="1797" max="2025" width="9.140625" style="18"/>
    <col min="2026" max="2026" width="4.7109375" style="18" bestFit="1" customWidth="1"/>
    <col min="2027" max="2027" width="16.85546875" style="18" bestFit="1" customWidth="1"/>
    <col min="2028" max="2028" width="8.85546875" style="18" bestFit="1" customWidth="1"/>
    <col min="2029" max="2029" width="1.140625" style="18" bestFit="1" customWidth="1"/>
    <col min="2030" max="2030" width="25.140625" style="18" bestFit="1" customWidth="1"/>
    <col min="2031" max="2031" width="10.85546875" style="18" bestFit="1" customWidth="1"/>
    <col min="2032" max="2033" width="16.85546875" style="18" bestFit="1" customWidth="1"/>
    <col min="2034" max="2034" width="8.85546875" style="18" bestFit="1" customWidth="1"/>
    <col min="2035" max="2035" width="16" style="18" bestFit="1" customWidth="1"/>
    <col min="2036" max="2036" width="0.28515625" style="18" bestFit="1" customWidth="1"/>
    <col min="2037" max="2037" width="16" style="18" bestFit="1" customWidth="1"/>
    <col min="2038" max="2038" width="0.7109375" style="18" bestFit="1" customWidth="1"/>
    <col min="2039" max="2039" width="16.140625" style="18" bestFit="1" customWidth="1"/>
    <col min="2040" max="2040" width="12.5703125" style="18" bestFit="1" customWidth="1"/>
    <col min="2041" max="2041" width="4.42578125" style="18" bestFit="1" customWidth="1"/>
    <col min="2042" max="2042" width="20.85546875" style="18" bestFit="1" customWidth="1"/>
    <col min="2043" max="2043" width="17" style="18" bestFit="1" customWidth="1"/>
    <col min="2044" max="2046" width="12.5703125" style="18" bestFit="1" customWidth="1"/>
    <col min="2047" max="2047" width="17" style="18" bestFit="1" customWidth="1"/>
    <col min="2048" max="2048" width="63.140625" style="18" bestFit="1" customWidth="1"/>
    <col min="2049" max="2049" width="18.85546875" style="18" bestFit="1" customWidth="1"/>
    <col min="2050" max="2050" width="15.85546875" style="18" bestFit="1" customWidth="1"/>
    <col min="2051" max="2051" width="131" style="18" bestFit="1" customWidth="1"/>
    <col min="2052" max="2052" width="4.7109375" style="18" bestFit="1" customWidth="1"/>
    <col min="2053" max="2281" width="9.140625" style="18"/>
    <col min="2282" max="2282" width="4.7109375" style="18" bestFit="1" customWidth="1"/>
    <col min="2283" max="2283" width="16.85546875" style="18" bestFit="1" customWidth="1"/>
    <col min="2284" max="2284" width="8.85546875" style="18" bestFit="1" customWidth="1"/>
    <col min="2285" max="2285" width="1.140625" style="18" bestFit="1" customWidth="1"/>
    <col min="2286" max="2286" width="25.140625" style="18" bestFit="1" customWidth="1"/>
    <col min="2287" max="2287" width="10.85546875" style="18" bestFit="1" customWidth="1"/>
    <col min="2288" max="2289" width="16.85546875" style="18" bestFit="1" customWidth="1"/>
    <col min="2290" max="2290" width="8.85546875" style="18" bestFit="1" customWidth="1"/>
    <col min="2291" max="2291" width="16" style="18" bestFit="1" customWidth="1"/>
    <col min="2292" max="2292" width="0.28515625" style="18" bestFit="1" customWidth="1"/>
    <col min="2293" max="2293" width="16" style="18" bestFit="1" customWidth="1"/>
    <col min="2294" max="2294" width="0.7109375" style="18" bestFit="1" customWidth="1"/>
    <col min="2295" max="2295" width="16.140625" style="18" bestFit="1" customWidth="1"/>
    <col min="2296" max="2296" width="12.5703125" style="18" bestFit="1" customWidth="1"/>
    <col min="2297" max="2297" width="4.42578125" style="18" bestFit="1" customWidth="1"/>
    <col min="2298" max="2298" width="20.85546875" style="18" bestFit="1" customWidth="1"/>
    <col min="2299" max="2299" width="17" style="18" bestFit="1" customWidth="1"/>
    <col min="2300" max="2302" width="12.5703125" style="18" bestFit="1" customWidth="1"/>
    <col min="2303" max="2303" width="17" style="18" bestFit="1" customWidth="1"/>
    <col min="2304" max="2304" width="63.140625" style="18" bestFit="1" customWidth="1"/>
    <col min="2305" max="2305" width="18.85546875" style="18" bestFit="1" customWidth="1"/>
    <col min="2306" max="2306" width="15.85546875" style="18" bestFit="1" customWidth="1"/>
    <col min="2307" max="2307" width="131" style="18" bestFit="1" customWidth="1"/>
    <col min="2308" max="2308" width="4.7109375" style="18" bestFit="1" customWidth="1"/>
    <col min="2309" max="2537" width="9.140625" style="18"/>
    <col min="2538" max="2538" width="4.7109375" style="18" bestFit="1" customWidth="1"/>
    <col min="2539" max="2539" width="16.85546875" style="18" bestFit="1" customWidth="1"/>
    <col min="2540" max="2540" width="8.85546875" style="18" bestFit="1" customWidth="1"/>
    <col min="2541" max="2541" width="1.140625" style="18" bestFit="1" customWidth="1"/>
    <col min="2542" max="2542" width="25.140625" style="18" bestFit="1" customWidth="1"/>
    <col min="2543" max="2543" width="10.85546875" style="18" bestFit="1" customWidth="1"/>
    <col min="2544" max="2545" width="16.85546875" style="18" bestFit="1" customWidth="1"/>
    <col min="2546" max="2546" width="8.85546875" style="18" bestFit="1" customWidth="1"/>
    <col min="2547" max="2547" width="16" style="18" bestFit="1" customWidth="1"/>
    <col min="2548" max="2548" width="0.28515625" style="18" bestFit="1" customWidth="1"/>
    <col min="2549" max="2549" width="16" style="18" bestFit="1" customWidth="1"/>
    <col min="2550" max="2550" width="0.7109375" style="18" bestFit="1" customWidth="1"/>
    <col min="2551" max="2551" width="16.140625" style="18" bestFit="1" customWidth="1"/>
    <col min="2552" max="2552" width="12.5703125" style="18" bestFit="1" customWidth="1"/>
    <col min="2553" max="2553" width="4.42578125" style="18" bestFit="1" customWidth="1"/>
    <col min="2554" max="2554" width="20.85546875" style="18" bestFit="1" customWidth="1"/>
    <col min="2555" max="2555" width="17" style="18" bestFit="1" customWidth="1"/>
    <col min="2556" max="2558" width="12.5703125" style="18" bestFit="1" customWidth="1"/>
    <col min="2559" max="2559" width="17" style="18" bestFit="1" customWidth="1"/>
    <col min="2560" max="2560" width="63.140625" style="18" bestFit="1" customWidth="1"/>
    <col min="2561" max="2561" width="18.85546875" style="18" bestFit="1" customWidth="1"/>
    <col min="2562" max="2562" width="15.85546875" style="18" bestFit="1" customWidth="1"/>
    <col min="2563" max="2563" width="131" style="18" bestFit="1" customWidth="1"/>
    <col min="2564" max="2564" width="4.7109375" style="18" bestFit="1" customWidth="1"/>
    <col min="2565" max="2793" width="9.140625" style="18"/>
    <col min="2794" max="2794" width="4.7109375" style="18" bestFit="1" customWidth="1"/>
    <col min="2795" max="2795" width="16.85546875" style="18" bestFit="1" customWidth="1"/>
    <col min="2796" max="2796" width="8.85546875" style="18" bestFit="1" customWidth="1"/>
    <col min="2797" max="2797" width="1.140625" style="18" bestFit="1" customWidth="1"/>
    <col min="2798" max="2798" width="25.140625" style="18" bestFit="1" customWidth="1"/>
    <col min="2799" max="2799" width="10.85546875" style="18" bestFit="1" customWidth="1"/>
    <col min="2800" max="2801" width="16.85546875" style="18" bestFit="1" customWidth="1"/>
    <col min="2802" max="2802" width="8.85546875" style="18" bestFit="1" customWidth="1"/>
    <col min="2803" max="2803" width="16" style="18" bestFit="1" customWidth="1"/>
    <col min="2804" max="2804" width="0.28515625" style="18" bestFit="1" customWidth="1"/>
    <col min="2805" max="2805" width="16" style="18" bestFit="1" customWidth="1"/>
    <col min="2806" max="2806" width="0.7109375" style="18" bestFit="1" customWidth="1"/>
    <col min="2807" max="2807" width="16.140625" style="18" bestFit="1" customWidth="1"/>
    <col min="2808" max="2808" width="12.5703125" style="18" bestFit="1" customWidth="1"/>
    <col min="2809" max="2809" width="4.42578125" style="18" bestFit="1" customWidth="1"/>
    <col min="2810" max="2810" width="20.85546875" style="18" bestFit="1" customWidth="1"/>
    <col min="2811" max="2811" width="17" style="18" bestFit="1" customWidth="1"/>
    <col min="2812" max="2814" width="12.5703125" style="18" bestFit="1" customWidth="1"/>
    <col min="2815" max="2815" width="17" style="18" bestFit="1" customWidth="1"/>
    <col min="2816" max="2816" width="63.140625" style="18" bestFit="1" customWidth="1"/>
    <col min="2817" max="2817" width="18.85546875" style="18" bestFit="1" customWidth="1"/>
    <col min="2818" max="2818" width="15.85546875" style="18" bestFit="1" customWidth="1"/>
    <col min="2819" max="2819" width="131" style="18" bestFit="1" customWidth="1"/>
    <col min="2820" max="2820" width="4.7109375" style="18" bestFit="1" customWidth="1"/>
    <col min="2821" max="3049" width="9.140625" style="18"/>
    <col min="3050" max="3050" width="4.7109375" style="18" bestFit="1" customWidth="1"/>
    <col min="3051" max="3051" width="16.85546875" style="18" bestFit="1" customWidth="1"/>
    <col min="3052" max="3052" width="8.85546875" style="18" bestFit="1" customWidth="1"/>
    <col min="3053" max="3053" width="1.140625" style="18" bestFit="1" customWidth="1"/>
    <col min="3054" max="3054" width="25.140625" style="18" bestFit="1" customWidth="1"/>
    <col min="3055" max="3055" width="10.85546875" style="18" bestFit="1" customWidth="1"/>
    <col min="3056" max="3057" width="16.85546875" style="18" bestFit="1" customWidth="1"/>
    <col min="3058" max="3058" width="8.85546875" style="18" bestFit="1" customWidth="1"/>
    <col min="3059" max="3059" width="16" style="18" bestFit="1" customWidth="1"/>
    <col min="3060" max="3060" width="0.28515625" style="18" bestFit="1" customWidth="1"/>
    <col min="3061" max="3061" width="16" style="18" bestFit="1" customWidth="1"/>
    <col min="3062" max="3062" width="0.7109375" style="18" bestFit="1" customWidth="1"/>
    <col min="3063" max="3063" width="16.140625" style="18" bestFit="1" customWidth="1"/>
    <col min="3064" max="3064" width="12.5703125" style="18" bestFit="1" customWidth="1"/>
    <col min="3065" max="3065" width="4.42578125" style="18" bestFit="1" customWidth="1"/>
    <col min="3066" max="3066" width="20.85546875" style="18" bestFit="1" customWidth="1"/>
    <col min="3067" max="3067" width="17" style="18" bestFit="1" customWidth="1"/>
    <col min="3068" max="3070" width="12.5703125" style="18" bestFit="1" customWidth="1"/>
    <col min="3071" max="3071" width="17" style="18" bestFit="1" customWidth="1"/>
    <col min="3072" max="3072" width="63.140625" style="18" bestFit="1" customWidth="1"/>
    <col min="3073" max="3073" width="18.85546875" style="18" bestFit="1" customWidth="1"/>
    <col min="3074" max="3074" width="15.85546875" style="18" bestFit="1" customWidth="1"/>
    <col min="3075" max="3075" width="131" style="18" bestFit="1" customWidth="1"/>
    <col min="3076" max="3076" width="4.7109375" style="18" bestFit="1" customWidth="1"/>
    <col min="3077" max="3305" width="9.140625" style="18"/>
    <col min="3306" max="3306" width="4.7109375" style="18" bestFit="1" customWidth="1"/>
    <col min="3307" max="3307" width="16.85546875" style="18" bestFit="1" customWidth="1"/>
    <col min="3308" max="3308" width="8.85546875" style="18" bestFit="1" customWidth="1"/>
    <col min="3309" max="3309" width="1.140625" style="18" bestFit="1" customWidth="1"/>
    <col min="3310" max="3310" width="25.140625" style="18" bestFit="1" customWidth="1"/>
    <col min="3311" max="3311" width="10.85546875" style="18" bestFit="1" customWidth="1"/>
    <col min="3312" max="3313" width="16.85546875" style="18" bestFit="1" customWidth="1"/>
    <col min="3314" max="3314" width="8.85546875" style="18" bestFit="1" customWidth="1"/>
    <col min="3315" max="3315" width="16" style="18" bestFit="1" customWidth="1"/>
    <col min="3316" max="3316" width="0.28515625" style="18" bestFit="1" customWidth="1"/>
    <col min="3317" max="3317" width="16" style="18" bestFit="1" customWidth="1"/>
    <col min="3318" max="3318" width="0.7109375" style="18" bestFit="1" customWidth="1"/>
    <col min="3319" max="3319" width="16.140625" style="18" bestFit="1" customWidth="1"/>
    <col min="3320" max="3320" width="12.5703125" style="18" bestFit="1" customWidth="1"/>
    <col min="3321" max="3321" width="4.42578125" style="18" bestFit="1" customWidth="1"/>
    <col min="3322" max="3322" width="20.85546875" style="18" bestFit="1" customWidth="1"/>
    <col min="3323" max="3323" width="17" style="18" bestFit="1" customWidth="1"/>
    <col min="3324" max="3326" width="12.5703125" style="18" bestFit="1" customWidth="1"/>
    <col min="3327" max="3327" width="17" style="18" bestFit="1" customWidth="1"/>
    <col min="3328" max="3328" width="63.140625" style="18" bestFit="1" customWidth="1"/>
    <col min="3329" max="3329" width="18.85546875" style="18" bestFit="1" customWidth="1"/>
    <col min="3330" max="3330" width="15.85546875" style="18" bestFit="1" customWidth="1"/>
    <col min="3331" max="3331" width="131" style="18" bestFit="1" customWidth="1"/>
    <col min="3332" max="3332" width="4.7109375" style="18" bestFit="1" customWidth="1"/>
    <col min="3333" max="3561" width="9.140625" style="18"/>
    <col min="3562" max="3562" width="4.7109375" style="18" bestFit="1" customWidth="1"/>
    <col min="3563" max="3563" width="16.85546875" style="18" bestFit="1" customWidth="1"/>
    <col min="3564" max="3564" width="8.85546875" style="18" bestFit="1" customWidth="1"/>
    <col min="3565" max="3565" width="1.140625" style="18" bestFit="1" customWidth="1"/>
    <col min="3566" max="3566" width="25.140625" style="18" bestFit="1" customWidth="1"/>
    <col min="3567" max="3567" width="10.85546875" style="18" bestFit="1" customWidth="1"/>
    <col min="3568" max="3569" width="16.85546875" style="18" bestFit="1" customWidth="1"/>
    <col min="3570" max="3570" width="8.85546875" style="18" bestFit="1" customWidth="1"/>
    <col min="3571" max="3571" width="16" style="18" bestFit="1" customWidth="1"/>
    <col min="3572" max="3572" width="0.28515625" style="18" bestFit="1" customWidth="1"/>
    <col min="3573" max="3573" width="16" style="18" bestFit="1" customWidth="1"/>
    <col min="3574" max="3574" width="0.7109375" style="18" bestFit="1" customWidth="1"/>
    <col min="3575" max="3575" width="16.140625" style="18" bestFit="1" customWidth="1"/>
    <col min="3576" max="3576" width="12.5703125" style="18" bestFit="1" customWidth="1"/>
    <col min="3577" max="3577" width="4.42578125" style="18" bestFit="1" customWidth="1"/>
    <col min="3578" max="3578" width="20.85546875" style="18" bestFit="1" customWidth="1"/>
    <col min="3579" max="3579" width="17" style="18" bestFit="1" customWidth="1"/>
    <col min="3580" max="3582" width="12.5703125" style="18" bestFit="1" customWidth="1"/>
    <col min="3583" max="3583" width="17" style="18" bestFit="1" customWidth="1"/>
    <col min="3584" max="3584" width="63.140625" style="18" bestFit="1" customWidth="1"/>
    <col min="3585" max="3585" width="18.85546875" style="18" bestFit="1" customWidth="1"/>
    <col min="3586" max="3586" width="15.85546875" style="18" bestFit="1" customWidth="1"/>
    <col min="3587" max="3587" width="131" style="18" bestFit="1" customWidth="1"/>
    <col min="3588" max="3588" width="4.7109375" style="18" bestFit="1" customWidth="1"/>
    <col min="3589" max="3817" width="9.140625" style="18"/>
    <col min="3818" max="3818" width="4.7109375" style="18" bestFit="1" customWidth="1"/>
    <col min="3819" max="3819" width="16.85546875" style="18" bestFit="1" customWidth="1"/>
    <col min="3820" max="3820" width="8.85546875" style="18" bestFit="1" customWidth="1"/>
    <col min="3821" max="3821" width="1.140625" style="18" bestFit="1" customWidth="1"/>
    <col min="3822" max="3822" width="25.140625" style="18" bestFit="1" customWidth="1"/>
    <col min="3823" max="3823" width="10.85546875" style="18" bestFit="1" customWidth="1"/>
    <col min="3824" max="3825" width="16.85546875" style="18" bestFit="1" customWidth="1"/>
    <col min="3826" max="3826" width="8.85546875" style="18" bestFit="1" customWidth="1"/>
    <col min="3827" max="3827" width="16" style="18" bestFit="1" customWidth="1"/>
    <col min="3828" max="3828" width="0.28515625" style="18" bestFit="1" customWidth="1"/>
    <col min="3829" max="3829" width="16" style="18" bestFit="1" customWidth="1"/>
    <col min="3830" max="3830" width="0.7109375" style="18" bestFit="1" customWidth="1"/>
    <col min="3831" max="3831" width="16.140625" style="18" bestFit="1" customWidth="1"/>
    <col min="3832" max="3832" width="12.5703125" style="18" bestFit="1" customWidth="1"/>
    <col min="3833" max="3833" width="4.42578125" style="18" bestFit="1" customWidth="1"/>
    <col min="3834" max="3834" width="20.85546875" style="18" bestFit="1" customWidth="1"/>
    <col min="3835" max="3835" width="17" style="18" bestFit="1" customWidth="1"/>
    <col min="3836" max="3838" width="12.5703125" style="18" bestFit="1" customWidth="1"/>
    <col min="3839" max="3839" width="17" style="18" bestFit="1" customWidth="1"/>
    <col min="3840" max="3840" width="63.140625" style="18" bestFit="1" customWidth="1"/>
    <col min="3841" max="3841" width="18.85546875" style="18" bestFit="1" customWidth="1"/>
    <col min="3842" max="3842" width="15.85546875" style="18" bestFit="1" customWidth="1"/>
    <col min="3843" max="3843" width="131" style="18" bestFit="1" customWidth="1"/>
    <col min="3844" max="3844" width="4.7109375" style="18" bestFit="1" customWidth="1"/>
    <col min="3845" max="4073" width="9.140625" style="18"/>
    <col min="4074" max="4074" width="4.7109375" style="18" bestFit="1" customWidth="1"/>
    <col min="4075" max="4075" width="16.85546875" style="18" bestFit="1" customWidth="1"/>
    <col min="4076" max="4076" width="8.85546875" style="18" bestFit="1" customWidth="1"/>
    <col min="4077" max="4077" width="1.140625" style="18" bestFit="1" customWidth="1"/>
    <col min="4078" max="4078" width="25.140625" style="18" bestFit="1" customWidth="1"/>
    <col min="4079" max="4079" width="10.85546875" style="18" bestFit="1" customWidth="1"/>
    <col min="4080" max="4081" width="16.85546875" style="18" bestFit="1" customWidth="1"/>
    <col min="4082" max="4082" width="8.85546875" style="18" bestFit="1" customWidth="1"/>
    <col min="4083" max="4083" width="16" style="18" bestFit="1" customWidth="1"/>
    <col min="4084" max="4084" width="0.28515625" style="18" bestFit="1" customWidth="1"/>
    <col min="4085" max="4085" width="16" style="18" bestFit="1" customWidth="1"/>
    <col min="4086" max="4086" width="0.7109375" style="18" bestFit="1" customWidth="1"/>
    <col min="4087" max="4087" width="16.140625" style="18" bestFit="1" customWidth="1"/>
    <col min="4088" max="4088" width="12.5703125" style="18" bestFit="1" customWidth="1"/>
    <col min="4089" max="4089" width="4.42578125" style="18" bestFit="1" customWidth="1"/>
    <col min="4090" max="4090" width="20.85546875" style="18" bestFit="1" customWidth="1"/>
    <col min="4091" max="4091" width="17" style="18" bestFit="1" customWidth="1"/>
    <col min="4092" max="4094" width="12.5703125" style="18" bestFit="1" customWidth="1"/>
    <col min="4095" max="4095" width="17" style="18" bestFit="1" customWidth="1"/>
    <col min="4096" max="4096" width="63.140625" style="18" bestFit="1" customWidth="1"/>
    <col min="4097" max="4097" width="18.85546875" style="18" bestFit="1" customWidth="1"/>
    <col min="4098" max="4098" width="15.85546875" style="18" bestFit="1" customWidth="1"/>
    <col min="4099" max="4099" width="131" style="18" bestFit="1" customWidth="1"/>
    <col min="4100" max="4100" width="4.7109375" style="18" bestFit="1" customWidth="1"/>
    <col min="4101" max="4329" width="9.140625" style="18"/>
    <col min="4330" max="4330" width="4.7109375" style="18" bestFit="1" customWidth="1"/>
    <col min="4331" max="4331" width="16.85546875" style="18" bestFit="1" customWidth="1"/>
    <col min="4332" max="4332" width="8.85546875" style="18" bestFit="1" customWidth="1"/>
    <col min="4333" max="4333" width="1.140625" style="18" bestFit="1" customWidth="1"/>
    <col min="4334" max="4334" width="25.140625" style="18" bestFit="1" customWidth="1"/>
    <col min="4335" max="4335" width="10.85546875" style="18" bestFit="1" customWidth="1"/>
    <col min="4336" max="4337" width="16.85546875" style="18" bestFit="1" customWidth="1"/>
    <col min="4338" max="4338" width="8.85546875" style="18" bestFit="1" customWidth="1"/>
    <col min="4339" max="4339" width="16" style="18" bestFit="1" customWidth="1"/>
    <col min="4340" max="4340" width="0.28515625" style="18" bestFit="1" customWidth="1"/>
    <col min="4341" max="4341" width="16" style="18" bestFit="1" customWidth="1"/>
    <col min="4342" max="4342" width="0.7109375" style="18" bestFit="1" customWidth="1"/>
    <col min="4343" max="4343" width="16.140625" style="18" bestFit="1" customWidth="1"/>
    <col min="4344" max="4344" width="12.5703125" style="18" bestFit="1" customWidth="1"/>
    <col min="4345" max="4345" width="4.42578125" style="18" bestFit="1" customWidth="1"/>
    <col min="4346" max="4346" width="20.85546875" style="18" bestFit="1" customWidth="1"/>
    <col min="4347" max="4347" width="17" style="18" bestFit="1" customWidth="1"/>
    <col min="4348" max="4350" width="12.5703125" style="18" bestFit="1" customWidth="1"/>
    <col min="4351" max="4351" width="17" style="18" bestFit="1" customWidth="1"/>
    <col min="4352" max="4352" width="63.140625" style="18" bestFit="1" customWidth="1"/>
    <col min="4353" max="4353" width="18.85546875" style="18" bestFit="1" customWidth="1"/>
    <col min="4354" max="4354" width="15.85546875" style="18" bestFit="1" customWidth="1"/>
    <col min="4355" max="4355" width="131" style="18" bestFit="1" customWidth="1"/>
    <col min="4356" max="4356" width="4.7109375" style="18" bestFit="1" customWidth="1"/>
    <col min="4357" max="4585" width="9.140625" style="18"/>
    <col min="4586" max="4586" width="4.7109375" style="18" bestFit="1" customWidth="1"/>
    <col min="4587" max="4587" width="16.85546875" style="18" bestFit="1" customWidth="1"/>
    <col min="4588" max="4588" width="8.85546875" style="18" bestFit="1" customWidth="1"/>
    <col min="4589" max="4589" width="1.140625" style="18" bestFit="1" customWidth="1"/>
    <col min="4590" max="4590" width="25.140625" style="18" bestFit="1" customWidth="1"/>
    <col min="4591" max="4591" width="10.85546875" style="18" bestFit="1" customWidth="1"/>
    <col min="4592" max="4593" width="16.85546875" style="18" bestFit="1" customWidth="1"/>
    <col min="4594" max="4594" width="8.85546875" style="18" bestFit="1" customWidth="1"/>
    <col min="4595" max="4595" width="16" style="18" bestFit="1" customWidth="1"/>
    <col min="4596" max="4596" width="0.28515625" style="18" bestFit="1" customWidth="1"/>
    <col min="4597" max="4597" width="16" style="18" bestFit="1" customWidth="1"/>
    <col min="4598" max="4598" width="0.7109375" style="18" bestFit="1" customWidth="1"/>
    <col min="4599" max="4599" width="16.140625" style="18" bestFit="1" customWidth="1"/>
    <col min="4600" max="4600" width="12.5703125" style="18" bestFit="1" customWidth="1"/>
    <col min="4601" max="4601" width="4.42578125" style="18" bestFit="1" customWidth="1"/>
    <col min="4602" max="4602" width="20.85546875" style="18" bestFit="1" customWidth="1"/>
    <col min="4603" max="4603" width="17" style="18" bestFit="1" customWidth="1"/>
    <col min="4604" max="4606" width="12.5703125" style="18" bestFit="1" customWidth="1"/>
    <col min="4607" max="4607" width="17" style="18" bestFit="1" customWidth="1"/>
    <col min="4608" max="4608" width="63.140625" style="18" bestFit="1" customWidth="1"/>
    <col min="4609" max="4609" width="18.85546875" style="18" bestFit="1" customWidth="1"/>
    <col min="4610" max="4610" width="15.85546875" style="18" bestFit="1" customWidth="1"/>
    <col min="4611" max="4611" width="131" style="18" bestFit="1" customWidth="1"/>
    <col min="4612" max="4612" width="4.7109375" style="18" bestFit="1" customWidth="1"/>
    <col min="4613" max="4841" width="9.140625" style="18"/>
    <col min="4842" max="4842" width="4.7109375" style="18" bestFit="1" customWidth="1"/>
    <col min="4843" max="4843" width="16.85546875" style="18" bestFit="1" customWidth="1"/>
    <col min="4844" max="4844" width="8.85546875" style="18" bestFit="1" customWidth="1"/>
    <col min="4845" max="4845" width="1.140625" style="18" bestFit="1" customWidth="1"/>
    <col min="4846" max="4846" width="25.140625" style="18" bestFit="1" customWidth="1"/>
    <col min="4847" max="4847" width="10.85546875" style="18" bestFit="1" customWidth="1"/>
    <col min="4848" max="4849" width="16.85546875" style="18" bestFit="1" customWidth="1"/>
    <col min="4850" max="4850" width="8.85546875" style="18" bestFit="1" customWidth="1"/>
    <col min="4851" max="4851" width="16" style="18" bestFit="1" customWidth="1"/>
    <col min="4852" max="4852" width="0.28515625" style="18" bestFit="1" customWidth="1"/>
    <col min="4853" max="4853" width="16" style="18" bestFit="1" customWidth="1"/>
    <col min="4854" max="4854" width="0.7109375" style="18" bestFit="1" customWidth="1"/>
    <col min="4855" max="4855" width="16.140625" style="18" bestFit="1" customWidth="1"/>
    <col min="4856" max="4856" width="12.5703125" style="18" bestFit="1" customWidth="1"/>
    <col min="4857" max="4857" width="4.42578125" style="18" bestFit="1" customWidth="1"/>
    <col min="4858" max="4858" width="20.85546875" style="18" bestFit="1" customWidth="1"/>
    <col min="4859" max="4859" width="17" style="18" bestFit="1" customWidth="1"/>
    <col min="4860" max="4862" width="12.5703125" style="18" bestFit="1" customWidth="1"/>
    <col min="4863" max="4863" width="17" style="18" bestFit="1" customWidth="1"/>
    <col min="4864" max="4864" width="63.140625" style="18" bestFit="1" customWidth="1"/>
    <col min="4865" max="4865" width="18.85546875" style="18" bestFit="1" customWidth="1"/>
    <col min="4866" max="4866" width="15.85546875" style="18" bestFit="1" customWidth="1"/>
    <col min="4867" max="4867" width="131" style="18" bestFit="1" customWidth="1"/>
    <col min="4868" max="4868" width="4.7109375" style="18" bestFit="1" customWidth="1"/>
    <col min="4869" max="5097" width="9.140625" style="18"/>
    <col min="5098" max="5098" width="4.7109375" style="18" bestFit="1" customWidth="1"/>
    <col min="5099" max="5099" width="16.85546875" style="18" bestFit="1" customWidth="1"/>
    <col min="5100" max="5100" width="8.85546875" style="18" bestFit="1" customWidth="1"/>
    <col min="5101" max="5101" width="1.140625" style="18" bestFit="1" customWidth="1"/>
    <col min="5102" max="5102" width="25.140625" style="18" bestFit="1" customWidth="1"/>
    <col min="5103" max="5103" width="10.85546875" style="18" bestFit="1" customWidth="1"/>
    <col min="5104" max="5105" width="16.85546875" style="18" bestFit="1" customWidth="1"/>
    <col min="5106" max="5106" width="8.85546875" style="18" bestFit="1" customWidth="1"/>
    <col min="5107" max="5107" width="16" style="18" bestFit="1" customWidth="1"/>
    <col min="5108" max="5108" width="0.28515625" style="18" bestFit="1" customWidth="1"/>
    <col min="5109" max="5109" width="16" style="18" bestFit="1" customWidth="1"/>
    <col min="5110" max="5110" width="0.7109375" style="18" bestFit="1" customWidth="1"/>
    <col min="5111" max="5111" width="16.140625" style="18" bestFit="1" customWidth="1"/>
    <col min="5112" max="5112" width="12.5703125" style="18" bestFit="1" customWidth="1"/>
    <col min="5113" max="5113" width="4.42578125" style="18" bestFit="1" customWidth="1"/>
    <col min="5114" max="5114" width="20.85546875" style="18" bestFit="1" customWidth="1"/>
    <col min="5115" max="5115" width="17" style="18" bestFit="1" customWidth="1"/>
    <col min="5116" max="5118" width="12.5703125" style="18" bestFit="1" customWidth="1"/>
    <col min="5119" max="5119" width="17" style="18" bestFit="1" customWidth="1"/>
    <col min="5120" max="5120" width="63.140625" style="18" bestFit="1" customWidth="1"/>
    <col min="5121" max="5121" width="18.85546875" style="18" bestFit="1" customWidth="1"/>
    <col min="5122" max="5122" width="15.85546875" style="18" bestFit="1" customWidth="1"/>
    <col min="5123" max="5123" width="131" style="18" bestFit="1" customWidth="1"/>
    <col min="5124" max="5124" width="4.7109375" style="18" bestFit="1" customWidth="1"/>
    <col min="5125" max="5353" width="9.140625" style="18"/>
    <col min="5354" max="5354" width="4.7109375" style="18" bestFit="1" customWidth="1"/>
    <col min="5355" max="5355" width="16.85546875" style="18" bestFit="1" customWidth="1"/>
    <col min="5356" max="5356" width="8.85546875" style="18" bestFit="1" customWidth="1"/>
    <col min="5357" max="5357" width="1.140625" style="18" bestFit="1" customWidth="1"/>
    <col min="5358" max="5358" width="25.140625" style="18" bestFit="1" customWidth="1"/>
    <col min="5359" max="5359" width="10.85546875" style="18" bestFit="1" customWidth="1"/>
    <col min="5360" max="5361" width="16.85546875" style="18" bestFit="1" customWidth="1"/>
    <col min="5362" max="5362" width="8.85546875" style="18" bestFit="1" customWidth="1"/>
    <col min="5363" max="5363" width="16" style="18" bestFit="1" customWidth="1"/>
    <col min="5364" max="5364" width="0.28515625" style="18" bestFit="1" customWidth="1"/>
    <col min="5365" max="5365" width="16" style="18" bestFit="1" customWidth="1"/>
    <col min="5366" max="5366" width="0.7109375" style="18" bestFit="1" customWidth="1"/>
    <col min="5367" max="5367" width="16.140625" style="18" bestFit="1" customWidth="1"/>
    <col min="5368" max="5368" width="12.5703125" style="18" bestFit="1" customWidth="1"/>
    <col min="5369" max="5369" width="4.42578125" style="18" bestFit="1" customWidth="1"/>
    <col min="5370" max="5370" width="20.85546875" style="18" bestFit="1" customWidth="1"/>
    <col min="5371" max="5371" width="17" style="18" bestFit="1" customWidth="1"/>
    <col min="5372" max="5374" width="12.5703125" style="18" bestFit="1" customWidth="1"/>
    <col min="5375" max="5375" width="17" style="18" bestFit="1" customWidth="1"/>
    <col min="5376" max="5376" width="63.140625" style="18" bestFit="1" customWidth="1"/>
    <col min="5377" max="5377" width="18.85546875" style="18" bestFit="1" customWidth="1"/>
    <col min="5378" max="5378" width="15.85546875" style="18" bestFit="1" customWidth="1"/>
    <col min="5379" max="5379" width="131" style="18" bestFit="1" customWidth="1"/>
    <col min="5380" max="5380" width="4.7109375" style="18" bestFit="1" customWidth="1"/>
    <col min="5381" max="5609" width="9.140625" style="18"/>
    <col min="5610" max="5610" width="4.7109375" style="18" bestFit="1" customWidth="1"/>
    <col min="5611" max="5611" width="16.85546875" style="18" bestFit="1" customWidth="1"/>
    <col min="5612" max="5612" width="8.85546875" style="18" bestFit="1" customWidth="1"/>
    <col min="5613" max="5613" width="1.140625" style="18" bestFit="1" customWidth="1"/>
    <col min="5614" max="5614" width="25.140625" style="18" bestFit="1" customWidth="1"/>
    <col min="5615" max="5615" width="10.85546875" style="18" bestFit="1" customWidth="1"/>
    <col min="5616" max="5617" width="16.85546875" style="18" bestFit="1" customWidth="1"/>
    <col min="5618" max="5618" width="8.85546875" style="18" bestFit="1" customWidth="1"/>
    <col min="5619" max="5619" width="16" style="18" bestFit="1" customWidth="1"/>
    <col min="5620" max="5620" width="0.28515625" style="18" bestFit="1" customWidth="1"/>
    <col min="5621" max="5621" width="16" style="18" bestFit="1" customWidth="1"/>
    <col min="5622" max="5622" width="0.7109375" style="18" bestFit="1" customWidth="1"/>
    <col min="5623" max="5623" width="16.140625" style="18" bestFit="1" customWidth="1"/>
    <col min="5624" max="5624" width="12.5703125" style="18" bestFit="1" customWidth="1"/>
    <col min="5625" max="5625" width="4.42578125" style="18" bestFit="1" customWidth="1"/>
    <col min="5626" max="5626" width="20.85546875" style="18" bestFit="1" customWidth="1"/>
    <col min="5627" max="5627" width="17" style="18" bestFit="1" customWidth="1"/>
    <col min="5628" max="5630" width="12.5703125" style="18" bestFit="1" customWidth="1"/>
    <col min="5631" max="5631" width="17" style="18" bestFit="1" customWidth="1"/>
    <col min="5632" max="5632" width="63.140625" style="18" bestFit="1" customWidth="1"/>
    <col min="5633" max="5633" width="18.85546875" style="18" bestFit="1" customWidth="1"/>
    <col min="5634" max="5634" width="15.85546875" style="18" bestFit="1" customWidth="1"/>
    <col min="5635" max="5635" width="131" style="18" bestFit="1" customWidth="1"/>
    <col min="5636" max="5636" width="4.7109375" style="18" bestFit="1" customWidth="1"/>
    <col min="5637" max="5865" width="9.140625" style="18"/>
    <col min="5866" max="5866" width="4.7109375" style="18" bestFit="1" customWidth="1"/>
    <col min="5867" max="5867" width="16.85546875" style="18" bestFit="1" customWidth="1"/>
    <col min="5868" max="5868" width="8.85546875" style="18" bestFit="1" customWidth="1"/>
    <col min="5869" max="5869" width="1.140625" style="18" bestFit="1" customWidth="1"/>
    <col min="5870" max="5870" width="25.140625" style="18" bestFit="1" customWidth="1"/>
    <col min="5871" max="5871" width="10.85546875" style="18" bestFit="1" customWidth="1"/>
    <col min="5872" max="5873" width="16.85546875" style="18" bestFit="1" customWidth="1"/>
    <col min="5874" max="5874" width="8.85546875" style="18" bestFit="1" customWidth="1"/>
    <col min="5875" max="5875" width="16" style="18" bestFit="1" customWidth="1"/>
    <col min="5876" max="5876" width="0.28515625" style="18" bestFit="1" customWidth="1"/>
    <col min="5877" max="5877" width="16" style="18" bestFit="1" customWidth="1"/>
    <col min="5878" max="5878" width="0.7109375" style="18" bestFit="1" customWidth="1"/>
    <col min="5879" max="5879" width="16.140625" style="18" bestFit="1" customWidth="1"/>
    <col min="5880" max="5880" width="12.5703125" style="18" bestFit="1" customWidth="1"/>
    <col min="5881" max="5881" width="4.42578125" style="18" bestFit="1" customWidth="1"/>
    <col min="5882" max="5882" width="20.85546875" style="18" bestFit="1" customWidth="1"/>
    <col min="5883" max="5883" width="17" style="18" bestFit="1" customWidth="1"/>
    <col min="5884" max="5886" width="12.5703125" style="18" bestFit="1" customWidth="1"/>
    <col min="5887" max="5887" width="17" style="18" bestFit="1" customWidth="1"/>
    <col min="5888" max="5888" width="63.140625" style="18" bestFit="1" customWidth="1"/>
    <col min="5889" max="5889" width="18.85546875" style="18" bestFit="1" customWidth="1"/>
    <col min="5890" max="5890" width="15.85546875" style="18" bestFit="1" customWidth="1"/>
    <col min="5891" max="5891" width="131" style="18" bestFit="1" customWidth="1"/>
    <col min="5892" max="5892" width="4.7109375" style="18" bestFit="1" customWidth="1"/>
    <col min="5893" max="6121" width="9.140625" style="18"/>
    <col min="6122" max="6122" width="4.7109375" style="18" bestFit="1" customWidth="1"/>
    <col min="6123" max="6123" width="16.85546875" style="18" bestFit="1" customWidth="1"/>
    <col min="6124" max="6124" width="8.85546875" style="18" bestFit="1" customWidth="1"/>
    <col min="6125" max="6125" width="1.140625" style="18" bestFit="1" customWidth="1"/>
    <col min="6126" max="6126" width="25.140625" style="18" bestFit="1" customWidth="1"/>
    <col min="6127" max="6127" width="10.85546875" style="18" bestFit="1" customWidth="1"/>
    <col min="6128" max="6129" width="16.85546875" style="18" bestFit="1" customWidth="1"/>
    <col min="6130" max="6130" width="8.85546875" style="18" bestFit="1" customWidth="1"/>
    <col min="6131" max="6131" width="16" style="18" bestFit="1" customWidth="1"/>
    <col min="6132" max="6132" width="0.28515625" style="18" bestFit="1" customWidth="1"/>
    <col min="6133" max="6133" width="16" style="18" bestFit="1" customWidth="1"/>
    <col min="6134" max="6134" width="0.7109375" style="18" bestFit="1" customWidth="1"/>
    <col min="6135" max="6135" width="16.140625" style="18" bestFit="1" customWidth="1"/>
    <col min="6136" max="6136" width="12.5703125" style="18" bestFit="1" customWidth="1"/>
    <col min="6137" max="6137" width="4.42578125" style="18" bestFit="1" customWidth="1"/>
    <col min="6138" max="6138" width="20.85546875" style="18" bestFit="1" customWidth="1"/>
    <col min="6139" max="6139" width="17" style="18" bestFit="1" customWidth="1"/>
    <col min="6140" max="6142" width="12.5703125" style="18" bestFit="1" customWidth="1"/>
    <col min="6143" max="6143" width="17" style="18" bestFit="1" customWidth="1"/>
    <col min="6144" max="6144" width="63.140625" style="18" bestFit="1" customWidth="1"/>
    <col min="6145" max="6145" width="18.85546875" style="18" bestFit="1" customWidth="1"/>
    <col min="6146" max="6146" width="15.85546875" style="18" bestFit="1" customWidth="1"/>
    <col min="6147" max="6147" width="131" style="18" bestFit="1" customWidth="1"/>
    <col min="6148" max="6148" width="4.7109375" style="18" bestFit="1" customWidth="1"/>
    <col min="6149" max="6377" width="9.140625" style="18"/>
    <col min="6378" max="6378" width="4.7109375" style="18" bestFit="1" customWidth="1"/>
    <col min="6379" max="6379" width="16.85546875" style="18" bestFit="1" customWidth="1"/>
    <col min="6380" max="6380" width="8.85546875" style="18" bestFit="1" customWidth="1"/>
    <col min="6381" max="6381" width="1.140625" style="18" bestFit="1" customWidth="1"/>
    <col min="6382" max="6382" width="25.140625" style="18" bestFit="1" customWidth="1"/>
    <col min="6383" max="6383" width="10.85546875" style="18" bestFit="1" customWidth="1"/>
    <col min="6384" max="6385" width="16.85546875" style="18" bestFit="1" customWidth="1"/>
    <col min="6386" max="6386" width="8.85546875" style="18" bestFit="1" customWidth="1"/>
    <col min="6387" max="6387" width="16" style="18" bestFit="1" customWidth="1"/>
    <col min="6388" max="6388" width="0.28515625" style="18" bestFit="1" customWidth="1"/>
    <col min="6389" max="6389" width="16" style="18" bestFit="1" customWidth="1"/>
    <col min="6390" max="6390" width="0.7109375" style="18" bestFit="1" customWidth="1"/>
    <col min="6391" max="6391" width="16.140625" style="18" bestFit="1" customWidth="1"/>
    <col min="6392" max="6392" width="12.5703125" style="18" bestFit="1" customWidth="1"/>
    <col min="6393" max="6393" width="4.42578125" style="18" bestFit="1" customWidth="1"/>
    <col min="6394" max="6394" width="20.85546875" style="18" bestFit="1" customWidth="1"/>
    <col min="6395" max="6395" width="17" style="18" bestFit="1" customWidth="1"/>
    <col min="6396" max="6398" width="12.5703125" style="18" bestFit="1" customWidth="1"/>
    <col min="6399" max="6399" width="17" style="18" bestFit="1" customWidth="1"/>
    <col min="6400" max="6400" width="63.140625" style="18" bestFit="1" customWidth="1"/>
    <col min="6401" max="6401" width="18.85546875" style="18" bestFit="1" customWidth="1"/>
    <col min="6402" max="6402" width="15.85546875" style="18" bestFit="1" customWidth="1"/>
    <col min="6403" max="6403" width="131" style="18" bestFit="1" customWidth="1"/>
    <col min="6404" max="6404" width="4.7109375" style="18" bestFit="1" customWidth="1"/>
    <col min="6405" max="6633" width="9.140625" style="18"/>
    <col min="6634" max="6634" width="4.7109375" style="18" bestFit="1" customWidth="1"/>
    <col min="6635" max="6635" width="16.85546875" style="18" bestFit="1" customWidth="1"/>
    <col min="6636" max="6636" width="8.85546875" style="18" bestFit="1" customWidth="1"/>
    <col min="6637" max="6637" width="1.140625" style="18" bestFit="1" customWidth="1"/>
    <col min="6638" max="6638" width="25.140625" style="18" bestFit="1" customWidth="1"/>
    <col min="6639" max="6639" width="10.85546875" style="18" bestFit="1" customWidth="1"/>
    <col min="6640" max="6641" width="16.85546875" style="18" bestFit="1" customWidth="1"/>
    <col min="6642" max="6642" width="8.85546875" style="18" bestFit="1" customWidth="1"/>
    <col min="6643" max="6643" width="16" style="18" bestFit="1" customWidth="1"/>
    <col min="6644" max="6644" width="0.28515625" style="18" bestFit="1" customWidth="1"/>
    <col min="6645" max="6645" width="16" style="18" bestFit="1" customWidth="1"/>
    <col min="6646" max="6646" width="0.7109375" style="18" bestFit="1" customWidth="1"/>
    <col min="6647" max="6647" width="16.140625" style="18" bestFit="1" customWidth="1"/>
    <col min="6648" max="6648" width="12.5703125" style="18" bestFit="1" customWidth="1"/>
    <col min="6649" max="6649" width="4.42578125" style="18" bestFit="1" customWidth="1"/>
    <col min="6650" max="6650" width="20.85546875" style="18" bestFit="1" customWidth="1"/>
    <col min="6651" max="6651" width="17" style="18" bestFit="1" customWidth="1"/>
    <col min="6652" max="6654" width="12.5703125" style="18" bestFit="1" customWidth="1"/>
    <col min="6655" max="6655" width="17" style="18" bestFit="1" customWidth="1"/>
    <col min="6656" max="6656" width="63.140625" style="18" bestFit="1" customWidth="1"/>
    <col min="6657" max="6657" width="18.85546875" style="18" bestFit="1" customWidth="1"/>
    <col min="6658" max="6658" width="15.85546875" style="18" bestFit="1" customWidth="1"/>
    <col min="6659" max="6659" width="131" style="18" bestFit="1" customWidth="1"/>
    <col min="6660" max="6660" width="4.7109375" style="18" bestFit="1" customWidth="1"/>
    <col min="6661" max="6889" width="9.140625" style="18"/>
    <col min="6890" max="6890" width="4.7109375" style="18" bestFit="1" customWidth="1"/>
    <col min="6891" max="6891" width="16.85546875" style="18" bestFit="1" customWidth="1"/>
    <col min="6892" max="6892" width="8.85546875" style="18" bestFit="1" customWidth="1"/>
    <col min="6893" max="6893" width="1.140625" style="18" bestFit="1" customWidth="1"/>
    <col min="6894" max="6894" width="25.140625" style="18" bestFit="1" customWidth="1"/>
    <col min="6895" max="6895" width="10.85546875" style="18" bestFit="1" customWidth="1"/>
    <col min="6896" max="6897" width="16.85546875" style="18" bestFit="1" customWidth="1"/>
    <col min="6898" max="6898" width="8.85546875" style="18" bestFit="1" customWidth="1"/>
    <col min="6899" max="6899" width="16" style="18" bestFit="1" customWidth="1"/>
    <col min="6900" max="6900" width="0.28515625" style="18" bestFit="1" customWidth="1"/>
    <col min="6901" max="6901" width="16" style="18" bestFit="1" customWidth="1"/>
    <col min="6902" max="6902" width="0.7109375" style="18" bestFit="1" customWidth="1"/>
    <col min="6903" max="6903" width="16.140625" style="18" bestFit="1" customWidth="1"/>
    <col min="6904" max="6904" width="12.5703125" style="18" bestFit="1" customWidth="1"/>
    <col min="6905" max="6905" width="4.42578125" style="18" bestFit="1" customWidth="1"/>
    <col min="6906" max="6906" width="20.85546875" style="18" bestFit="1" customWidth="1"/>
    <col min="6907" max="6907" width="17" style="18" bestFit="1" customWidth="1"/>
    <col min="6908" max="6910" width="12.5703125" style="18" bestFit="1" customWidth="1"/>
    <col min="6911" max="6911" width="17" style="18" bestFit="1" customWidth="1"/>
    <col min="6912" max="6912" width="63.140625" style="18" bestFit="1" customWidth="1"/>
    <col min="6913" max="6913" width="18.85546875" style="18" bestFit="1" customWidth="1"/>
    <col min="6914" max="6914" width="15.85546875" style="18" bestFit="1" customWidth="1"/>
    <col min="6915" max="6915" width="131" style="18" bestFit="1" customWidth="1"/>
    <col min="6916" max="6916" width="4.7109375" style="18" bestFit="1" customWidth="1"/>
    <col min="6917" max="7145" width="9.140625" style="18"/>
    <col min="7146" max="7146" width="4.7109375" style="18" bestFit="1" customWidth="1"/>
    <col min="7147" max="7147" width="16.85546875" style="18" bestFit="1" customWidth="1"/>
    <col min="7148" max="7148" width="8.85546875" style="18" bestFit="1" customWidth="1"/>
    <col min="7149" max="7149" width="1.140625" style="18" bestFit="1" customWidth="1"/>
    <col min="7150" max="7150" width="25.140625" style="18" bestFit="1" customWidth="1"/>
    <col min="7151" max="7151" width="10.85546875" style="18" bestFit="1" customWidth="1"/>
    <col min="7152" max="7153" width="16.85546875" style="18" bestFit="1" customWidth="1"/>
    <col min="7154" max="7154" width="8.85546875" style="18" bestFit="1" customWidth="1"/>
    <col min="7155" max="7155" width="16" style="18" bestFit="1" customWidth="1"/>
    <col min="7156" max="7156" width="0.28515625" style="18" bestFit="1" customWidth="1"/>
    <col min="7157" max="7157" width="16" style="18" bestFit="1" customWidth="1"/>
    <col min="7158" max="7158" width="0.7109375" style="18" bestFit="1" customWidth="1"/>
    <col min="7159" max="7159" width="16.140625" style="18" bestFit="1" customWidth="1"/>
    <col min="7160" max="7160" width="12.5703125" style="18" bestFit="1" customWidth="1"/>
    <col min="7161" max="7161" width="4.42578125" style="18" bestFit="1" customWidth="1"/>
    <col min="7162" max="7162" width="20.85546875" style="18" bestFit="1" customWidth="1"/>
    <col min="7163" max="7163" width="17" style="18" bestFit="1" customWidth="1"/>
    <col min="7164" max="7166" width="12.5703125" style="18" bestFit="1" customWidth="1"/>
    <col min="7167" max="7167" width="17" style="18" bestFit="1" customWidth="1"/>
    <col min="7168" max="7168" width="63.140625" style="18" bestFit="1" customWidth="1"/>
    <col min="7169" max="7169" width="18.85546875" style="18" bestFit="1" customWidth="1"/>
    <col min="7170" max="7170" width="15.85546875" style="18" bestFit="1" customWidth="1"/>
    <col min="7171" max="7171" width="131" style="18" bestFit="1" customWidth="1"/>
    <col min="7172" max="7172" width="4.7109375" style="18" bestFit="1" customWidth="1"/>
    <col min="7173" max="7401" width="9.140625" style="18"/>
    <col min="7402" max="7402" width="4.7109375" style="18" bestFit="1" customWidth="1"/>
    <col min="7403" max="7403" width="16.85546875" style="18" bestFit="1" customWidth="1"/>
    <col min="7404" max="7404" width="8.85546875" style="18" bestFit="1" customWidth="1"/>
    <col min="7405" max="7405" width="1.140625" style="18" bestFit="1" customWidth="1"/>
    <col min="7406" max="7406" width="25.140625" style="18" bestFit="1" customWidth="1"/>
    <col min="7407" max="7407" width="10.85546875" style="18" bestFit="1" customWidth="1"/>
    <col min="7408" max="7409" width="16.85546875" style="18" bestFit="1" customWidth="1"/>
    <col min="7410" max="7410" width="8.85546875" style="18" bestFit="1" customWidth="1"/>
    <col min="7411" max="7411" width="16" style="18" bestFit="1" customWidth="1"/>
    <col min="7412" max="7412" width="0.28515625" style="18" bestFit="1" customWidth="1"/>
    <col min="7413" max="7413" width="16" style="18" bestFit="1" customWidth="1"/>
    <col min="7414" max="7414" width="0.7109375" style="18" bestFit="1" customWidth="1"/>
    <col min="7415" max="7415" width="16.140625" style="18" bestFit="1" customWidth="1"/>
    <col min="7416" max="7416" width="12.5703125" style="18" bestFit="1" customWidth="1"/>
    <col min="7417" max="7417" width="4.42578125" style="18" bestFit="1" customWidth="1"/>
    <col min="7418" max="7418" width="20.85546875" style="18" bestFit="1" customWidth="1"/>
    <col min="7419" max="7419" width="17" style="18" bestFit="1" customWidth="1"/>
    <col min="7420" max="7422" width="12.5703125" style="18" bestFit="1" customWidth="1"/>
    <col min="7423" max="7423" width="17" style="18" bestFit="1" customWidth="1"/>
    <col min="7424" max="7424" width="63.140625" style="18" bestFit="1" customWidth="1"/>
    <col min="7425" max="7425" width="18.85546875" style="18" bestFit="1" customWidth="1"/>
    <col min="7426" max="7426" width="15.85546875" style="18" bestFit="1" customWidth="1"/>
    <col min="7427" max="7427" width="131" style="18" bestFit="1" customWidth="1"/>
    <col min="7428" max="7428" width="4.7109375" style="18" bestFit="1" customWidth="1"/>
    <col min="7429" max="7657" width="9.140625" style="18"/>
    <col min="7658" max="7658" width="4.7109375" style="18" bestFit="1" customWidth="1"/>
    <col min="7659" max="7659" width="16.85546875" style="18" bestFit="1" customWidth="1"/>
    <col min="7660" max="7660" width="8.85546875" style="18" bestFit="1" customWidth="1"/>
    <col min="7661" max="7661" width="1.140625" style="18" bestFit="1" customWidth="1"/>
    <col min="7662" max="7662" width="25.140625" style="18" bestFit="1" customWidth="1"/>
    <col min="7663" max="7663" width="10.85546875" style="18" bestFit="1" customWidth="1"/>
    <col min="7664" max="7665" width="16.85546875" style="18" bestFit="1" customWidth="1"/>
    <col min="7666" max="7666" width="8.85546875" style="18" bestFit="1" customWidth="1"/>
    <col min="7667" max="7667" width="16" style="18" bestFit="1" customWidth="1"/>
    <col min="7668" max="7668" width="0.28515625" style="18" bestFit="1" customWidth="1"/>
    <col min="7669" max="7669" width="16" style="18" bestFit="1" customWidth="1"/>
    <col min="7670" max="7670" width="0.7109375" style="18" bestFit="1" customWidth="1"/>
    <col min="7671" max="7671" width="16.140625" style="18" bestFit="1" customWidth="1"/>
    <col min="7672" max="7672" width="12.5703125" style="18" bestFit="1" customWidth="1"/>
    <col min="7673" max="7673" width="4.42578125" style="18" bestFit="1" customWidth="1"/>
    <col min="7674" max="7674" width="20.85546875" style="18" bestFit="1" customWidth="1"/>
    <col min="7675" max="7675" width="17" style="18" bestFit="1" customWidth="1"/>
    <col min="7676" max="7678" width="12.5703125" style="18" bestFit="1" customWidth="1"/>
    <col min="7679" max="7679" width="17" style="18" bestFit="1" customWidth="1"/>
    <col min="7680" max="7680" width="63.140625" style="18" bestFit="1" customWidth="1"/>
    <col min="7681" max="7681" width="18.85546875" style="18" bestFit="1" customWidth="1"/>
    <col min="7682" max="7682" width="15.85546875" style="18" bestFit="1" customWidth="1"/>
    <col min="7683" max="7683" width="131" style="18" bestFit="1" customWidth="1"/>
    <col min="7684" max="7684" width="4.7109375" style="18" bestFit="1" customWidth="1"/>
    <col min="7685" max="7913" width="9.140625" style="18"/>
    <col min="7914" max="7914" width="4.7109375" style="18" bestFit="1" customWidth="1"/>
    <col min="7915" max="7915" width="16.85546875" style="18" bestFit="1" customWidth="1"/>
    <col min="7916" max="7916" width="8.85546875" style="18" bestFit="1" customWidth="1"/>
    <col min="7917" max="7917" width="1.140625" style="18" bestFit="1" customWidth="1"/>
    <col min="7918" max="7918" width="25.140625" style="18" bestFit="1" customWidth="1"/>
    <col min="7919" max="7919" width="10.85546875" style="18" bestFit="1" customWidth="1"/>
    <col min="7920" max="7921" width="16.85546875" style="18" bestFit="1" customWidth="1"/>
    <col min="7922" max="7922" width="8.85546875" style="18" bestFit="1" customWidth="1"/>
    <col min="7923" max="7923" width="16" style="18" bestFit="1" customWidth="1"/>
    <col min="7924" max="7924" width="0.28515625" style="18" bestFit="1" customWidth="1"/>
    <col min="7925" max="7925" width="16" style="18" bestFit="1" customWidth="1"/>
    <col min="7926" max="7926" width="0.7109375" style="18" bestFit="1" customWidth="1"/>
    <col min="7927" max="7927" width="16.140625" style="18" bestFit="1" customWidth="1"/>
    <col min="7928" max="7928" width="12.5703125" style="18" bestFit="1" customWidth="1"/>
    <col min="7929" max="7929" width="4.42578125" style="18" bestFit="1" customWidth="1"/>
    <col min="7930" max="7930" width="20.85546875" style="18" bestFit="1" customWidth="1"/>
    <col min="7931" max="7931" width="17" style="18" bestFit="1" customWidth="1"/>
    <col min="7932" max="7934" width="12.5703125" style="18" bestFit="1" customWidth="1"/>
    <col min="7935" max="7935" width="17" style="18" bestFit="1" customWidth="1"/>
    <col min="7936" max="7936" width="63.140625" style="18" bestFit="1" customWidth="1"/>
    <col min="7937" max="7937" width="18.85546875" style="18" bestFit="1" customWidth="1"/>
    <col min="7938" max="7938" width="15.85546875" style="18" bestFit="1" customWidth="1"/>
    <col min="7939" max="7939" width="131" style="18" bestFit="1" customWidth="1"/>
    <col min="7940" max="7940" width="4.7109375" style="18" bestFit="1" customWidth="1"/>
    <col min="7941" max="8169" width="9.140625" style="18"/>
    <col min="8170" max="8170" width="4.7109375" style="18" bestFit="1" customWidth="1"/>
    <col min="8171" max="8171" width="16.85546875" style="18" bestFit="1" customWidth="1"/>
    <col min="8172" max="8172" width="8.85546875" style="18" bestFit="1" customWidth="1"/>
    <col min="8173" max="8173" width="1.140625" style="18" bestFit="1" customWidth="1"/>
    <col min="8174" max="8174" width="25.140625" style="18" bestFit="1" customWidth="1"/>
    <col min="8175" max="8175" width="10.85546875" style="18" bestFit="1" customWidth="1"/>
    <col min="8176" max="8177" width="16.85546875" style="18" bestFit="1" customWidth="1"/>
    <col min="8178" max="8178" width="8.85546875" style="18" bestFit="1" customWidth="1"/>
    <col min="8179" max="8179" width="16" style="18" bestFit="1" customWidth="1"/>
    <col min="8180" max="8180" width="0.28515625" style="18" bestFit="1" customWidth="1"/>
    <col min="8181" max="8181" width="16" style="18" bestFit="1" customWidth="1"/>
    <col min="8182" max="8182" width="0.7109375" style="18" bestFit="1" customWidth="1"/>
    <col min="8183" max="8183" width="16.140625" style="18" bestFit="1" customWidth="1"/>
    <col min="8184" max="8184" width="12.5703125" style="18" bestFit="1" customWidth="1"/>
    <col min="8185" max="8185" width="4.42578125" style="18" bestFit="1" customWidth="1"/>
    <col min="8186" max="8186" width="20.85546875" style="18" bestFit="1" customWidth="1"/>
    <col min="8187" max="8187" width="17" style="18" bestFit="1" customWidth="1"/>
    <col min="8188" max="8190" width="12.5703125" style="18" bestFit="1" customWidth="1"/>
    <col min="8191" max="8191" width="17" style="18" bestFit="1" customWidth="1"/>
    <col min="8192" max="8192" width="63.140625" style="18" bestFit="1" customWidth="1"/>
    <col min="8193" max="8193" width="18.85546875" style="18" bestFit="1" customWidth="1"/>
    <col min="8194" max="8194" width="15.85546875" style="18" bestFit="1" customWidth="1"/>
    <col min="8195" max="8195" width="131" style="18" bestFit="1" customWidth="1"/>
    <col min="8196" max="8196" width="4.7109375" style="18" bestFit="1" customWidth="1"/>
    <col min="8197" max="8425" width="9.140625" style="18"/>
    <col min="8426" max="8426" width="4.7109375" style="18" bestFit="1" customWidth="1"/>
    <col min="8427" max="8427" width="16.85546875" style="18" bestFit="1" customWidth="1"/>
    <col min="8428" max="8428" width="8.85546875" style="18" bestFit="1" customWidth="1"/>
    <col min="8429" max="8429" width="1.140625" style="18" bestFit="1" customWidth="1"/>
    <col min="8430" max="8430" width="25.140625" style="18" bestFit="1" customWidth="1"/>
    <col min="8431" max="8431" width="10.85546875" style="18" bestFit="1" customWidth="1"/>
    <col min="8432" max="8433" width="16.85546875" style="18" bestFit="1" customWidth="1"/>
    <col min="8434" max="8434" width="8.85546875" style="18" bestFit="1" customWidth="1"/>
    <col min="8435" max="8435" width="16" style="18" bestFit="1" customWidth="1"/>
    <col min="8436" max="8436" width="0.28515625" style="18" bestFit="1" customWidth="1"/>
    <col min="8437" max="8437" width="16" style="18" bestFit="1" customWidth="1"/>
    <col min="8438" max="8438" width="0.7109375" style="18" bestFit="1" customWidth="1"/>
    <col min="8439" max="8439" width="16.140625" style="18" bestFit="1" customWidth="1"/>
    <col min="8440" max="8440" width="12.5703125" style="18" bestFit="1" customWidth="1"/>
    <col min="8441" max="8441" width="4.42578125" style="18" bestFit="1" customWidth="1"/>
    <col min="8442" max="8442" width="20.85546875" style="18" bestFit="1" customWidth="1"/>
    <col min="8443" max="8443" width="17" style="18" bestFit="1" customWidth="1"/>
    <col min="8444" max="8446" width="12.5703125" style="18" bestFit="1" customWidth="1"/>
    <col min="8447" max="8447" width="17" style="18" bestFit="1" customWidth="1"/>
    <col min="8448" max="8448" width="63.140625" style="18" bestFit="1" customWidth="1"/>
    <col min="8449" max="8449" width="18.85546875" style="18" bestFit="1" customWidth="1"/>
    <col min="8450" max="8450" width="15.85546875" style="18" bestFit="1" customWidth="1"/>
    <col min="8451" max="8451" width="131" style="18" bestFit="1" customWidth="1"/>
    <col min="8452" max="8452" width="4.7109375" style="18" bestFit="1" customWidth="1"/>
    <col min="8453" max="8681" width="9.140625" style="18"/>
    <col min="8682" max="8682" width="4.7109375" style="18" bestFit="1" customWidth="1"/>
    <col min="8683" max="8683" width="16.85546875" style="18" bestFit="1" customWidth="1"/>
    <col min="8684" max="8684" width="8.85546875" style="18" bestFit="1" customWidth="1"/>
    <col min="8685" max="8685" width="1.140625" style="18" bestFit="1" customWidth="1"/>
    <col min="8686" max="8686" width="25.140625" style="18" bestFit="1" customWidth="1"/>
    <col min="8687" max="8687" width="10.85546875" style="18" bestFit="1" customWidth="1"/>
    <col min="8688" max="8689" width="16.85546875" style="18" bestFit="1" customWidth="1"/>
    <col min="8690" max="8690" width="8.85546875" style="18" bestFit="1" customWidth="1"/>
    <col min="8691" max="8691" width="16" style="18" bestFit="1" customWidth="1"/>
    <col min="8692" max="8692" width="0.28515625" style="18" bestFit="1" customWidth="1"/>
    <col min="8693" max="8693" width="16" style="18" bestFit="1" customWidth="1"/>
    <col min="8694" max="8694" width="0.7109375" style="18" bestFit="1" customWidth="1"/>
    <col min="8695" max="8695" width="16.140625" style="18" bestFit="1" customWidth="1"/>
    <col min="8696" max="8696" width="12.5703125" style="18" bestFit="1" customWidth="1"/>
    <col min="8697" max="8697" width="4.42578125" style="18" bestFit="1" customWidth="1"/>
    <col min="8698" max="8698" width="20.85546875" style="18" bestFit="1" customWidth="1"/>
    <col min="8699" max="8699" width="17" style="18" bestFit="1" customWidth="1"/>
    <col min="8700" max="8702" width="12.5703125" style="18" bestFit="1" customWidth="1"/>
    <col min="8703" max="8703" width="17" style="18" bestFit="1" customWidth="1"/>
    <col min="8704" max="8704" width="63.140625" style="18" bestFit="1" customWidth="1"/>
    <col min="8705" max="8705" width="18.85546875" style="18" bestFit="1" customWidth="1"/>
    <col min="8706" max="8706" width="15.85546875" style="18" bestFit="1" customWidth="1"/>
    <col min="8707" max="8707" width="131" style="18" bestFit="1" customWidth="1"/>
    <col min="8708" max="8708" width="4.7109375" style="18" bestFit="1" customWidth="1"/>
    <col min="8709" max="8937" width="9.140625" style="18"/>
    <col min="8938" max="8938" width="4.7109375" style="18" bestFit="1" customWidth="1"/>
    <col min="8939" max="8939" width="16.85546875" style="18" bestFit="1" customWidth="1"/>
    <col min="8940" max="8940" width="8.85546875" style="18" bestFit="1" customWidth="1"/>
    <col min="8941" max="8941" width="1.140625" style="18" bestFit="1" customWidth="1"/>
    <col min="8942" max="8942" width="25.140625" style="18" bestFit="1" customWidth="1"/>
    <col min="8943" max="8943" width="10.85546875" style="18" bestFit="1" customWidth="1"/>
    <col min="8944" max="8945" width="16.85546875" style="18" bestFit="1" customWidth="1"/>
    <col min="8946" max="8946" width="8.85546875" style="18" bestFit="1" customWidth="1"/>
    <col min="8947" max="8947" width="16" style="18" bestFit="1" customWidth="1"/>
    <col min="8948" max="8948" width="0.28515625" style="18" bestFit="1" customWidth="1"/>
    <col min="8949" max="8949" width="16" style="18" bestFit="1" customWidth="1"/>
    <col min="8950" max="8950" width="0.7109375" style="18" bestFit="1" customWidth="1"/>
    <col min="8951" max="8951" width="16.140625" style="18" bestFit="1" customWidth="1"/>
    <col min="8952" max="8952" width="12.5703125" style="18" bestFit="1" customWidth="1"/>
    <col min="8953" max="8953" width="4.42578125" style="18" bestFit="1" customWidth="1"/>
    <col min="8954" max="8954" width="20.85546875" style="18" bestFit="1" customWidth="1"/>
    <col min="8955" max="8955" width="17" style="18" bestFit="1" customWidth="1"/>
    <col min="8956" max="8958" width="12.5703125" style="18" bestFit="1" customWidth="1"/>
    <col min="8959" max="8959" width="17" style="18" bestFit="1" customWidth="1"/>
    <col min="8960" max="8960" width="63.140625" style="18" bestFit="1" customWidth="1"/>
    <col min="8961" max="8961" width="18.85546875" style="18" bestFit="1" customWidth="1"/>
    <col min="8962" max="8962" width="15.85546875" style="18" bestFit="1" customWidth="1"/>
    <col min="8963" max="8963" width="131" style="18" bestFit="1" customWidth="1"/>
    <col min="8964" max="8964" width="4.7109375" style="18" bestFit="1" customWidth="1"/>
    <col min="8965" max="9193" width="9.140625" style="18"/>
    <col min="9194" max="9194" width="4.7109375" style="18" bestFit="1" customWidth="1"/>
    <col min="9195" max="9195" width="16.85546875" style="18" bestFit="1" customWidth="1"/>
    <col min="9196" max="9196" width="8.85546875" style="18" bestFit="1" customWidth="1"/>
    <col min="9197" max="9197" width="1.140625" style="18" bestFit="1" customWidth="1"/>
    <col min="9198" max="9198" width="25.140625" style="18" bestFit="1" customWidth="1"/>
    <col min="9199" max="9199" width="10.85546875" style="18" bestFit="1" customWidth="1"/>
    <col min="9200" max="9201" width="16.85546875" style="18" bestFit="1" customWidth="1"/>
    <col min="9202" max="9202" width="8.85546875" style="18" bestFit="1" customWidth="1"/>
    <col min="9203" max="9203" width="16" style="18" bestFit="1" customWidth="1"/>
    <col min="9204" max="9204" width="0.28515625" style="18" bestFit="1" customWidth="1"/>
    <col min="9205" max="9205" width="16" style="18" bestFit="1" customWidth="1"/>
    <col min="9206" max="9206" width="0.7109375" style="18" bestFit="1" customWidth="1"/>
    <col min="9207" max="9207" width="16.140625" style="18" bestFit="1" customWidth="1"/>
    <col min="9208" max="9208" width="12.5703125" style="18" bestFit="1" customWidth="1"/>
    <col min="9209" max="9209" width="4.42578125" style="18" bestFit="1" customWidth="1"/>
    <col min="9210" max="9210" width="20.85546875" style="18" bestFit="1" customWidth="1"/>
    <col min="9211" max="9211" width="17" style="18" bestFit="1" customWidth="1"/>
    <col min="9212" max="9214" width="12.5703125" style="18" bestFit="1" customWidth="1"/>
    <col min="9215" max="9215" width="17" style="18" bestFit="1" customWidth="1"/>
    <col min="9216" max="9216" width="63.140625" style="18" bestFit="1" customWidth="1"/>
    <col min="9217" max="9217" width="18.85546875" style="18" bestFit="1" customWidth="1"/>
    <col min="9218" max="9218" width="15.85546875" style="18" bestFit="1" customWidth="1"/>
    <col min="9219" max="9219" width="131" style="18" bestFit="1" customWidth="1"/>
    <col min="9220" max="9220" width="4.7109375" style="18" bestFit="1" customWidth="1"/>
    <col min="9221" max="9449" width="9.140625" style="18"/>
    <col min="9450" max="9450" width="4.7109375" style="18" bestFit="1" customWidth="1"/>
    <col min="9451" max="9451" width="16.85546875" style="18" bestFit="1" customWidth="1"/>
    <col min="9452" max="9452" width="8.85546875" style="18" bestFit="1" customWidth="1"/>
    <col min="9453" max="9453" width="1.140625" style="18" bestFit="1" customWidth="1"/>
    <col min="9454" max="9454" width="25.140625" style="18" bestFit="1" customWidth="1"/>
    <col min="9455" max="9455" width="10.85546875" style="18" bestFit="1" customWidth="1"/>
    <col min="9456" max="9457" width="16.85546875" style="18" bestFit="1" customWidth="1"/>
    <col min="9458" max="9458" width="8.85546875" style="18" bestFit="1" customWidth="1"/>
    <col min="9459" max="9459" width="16" style="18" bestFit="1" customWidth="1"/>
    <col min="9460" max="9460" width="0.28515625" style="18" bestFit="1" customWidth="1"/>
    <col min="9461" max="9461" width="16" style="18" bestFit="1" customWidth="1"/>
    <col min="9462" max="9462" width="0.7109375" style="18" bestFit="1" customWidth="1"/>
    <col min="9463" max="9463" width="16.140625" style="18" bestFit="1" customWidth="1"/>
    <col min="9464" max="9464" width="12.5703125" style="18" bestFit="1" customWidth="1"/>
    <col min="9465" max="9465" width="4.42578125" style="18" bestFit="1" customWidth="1"/>
    <col min="9466" max="9466" width="20.85546875" style="18" bestFit="1" customWidth="1"/>
    <col min="9467" max="9467" width="17" style="18" bestFit="1" customWidth="1"/>
    <col min="9468" max="9470" width="12.5703125" style="18" bestFit="1" customWidth="1"/>
    <col min="9471" max="9471" width="17" style="18" bestFit="1" customWidth="1"/>
    <col min="9472" max="9472" width="63.140625" style="18" bestFit="1" customWidth="1"/>
    <col min="9473" max="9473" width="18.85546875" style="18" bestFit="1" customWidth="1"/>
    <col min="9474" max="9474" width="15.85546875" style="18" bestFit="1" customWidth="1"/>
    <col min="9475" max="9475" width="131" style="18" bestFit="1" customWidth="1"/>
    <col min="9476" max="9476" width="4.7109375" style="18" bestFit="1" customWidth="1"/>
    <col min="9477" max="9705" width="9.140625" style="18"/>
    <col min="9706" max="9706" width="4.7109375" style="18" bestFit="1" customWidth="1"/>
    <col min="9707" max="9707" width="16.85546875" style="18" bestFit="1" customWidth="1"/>
    <col min="9708" max="9708" width="8.85546875" style="18" bestFit="1" customWidth="1"/>
    <col min="9709" max="9709" width="1.140625" style="18" bestFit="1" customWidth="1"/>
    <col min="9710" max="9710" width="25.140625" style="18" bestFit="1" customWidth="1"/>
    <col min="9711" max="9711" width="10.85546875" style="18" bestFit="1" customWidth="1"/>
    <col min="9712" max="9713" width="16.85546875" style="18" bestFit="1" customWidth="1"/>
    <col min="9714" max="9714" width="8.85546875" style="18" bestFit="1" customWidth="1"/>
    <col min="9715" max="9715" width="16" style="18" bestFit="1" customWidth="1"/>
    <col min="9716" max="9716" width="0.28515625" style="18" bestFit="1" customWidth="1"/>
    <col min="9717" max="9717" width="16" style="18" bestFit="1" customWidth="1"/>
    <col min="9718" max="9718" width="0.7109375" style="18" bestFit="1" customWidth="1"/>
    <col min="9719" max="9719" width="16.140625" style="18" bestFit="1" customWidth="1"/>
    <col min="9720" max="9720" width="12.5703125" style="18" bestFit="1" customWidth="1"/>
    <col min="9721" max="9721" width="4.42578125" style="18" bestFit="1" customWidth="1"/>
    <col min="9722" max="9722" width="20.85546875" style="18" bestFit="1" customWidth="1"/>
    <col min="9723" max="9723" width="17" style="18" bestFit="1" customWidth="1"/>
    <col min="9724" max="9726" width="12.5703125" style="18" bestFit="1" customWidth="1"/>
    <col min="9727" max="9727" width="17" style="18" bestFit="1" customWidth="1"/>
    <col min="9728" max="9728" width="63.140625" style="18" bestFit="1" customWidth="1"/>
    <col min="9729" max="9729" width="18.85546875" style="18" bestFit="1" customWidth="1"/>
    <col min="9730" max="9730" width="15.85546875" style="18" bestFit="1" customWidth="1"/>
    <col min="9731" max="9731" width="131" style="18" bestFit="1" customWidth="1"/>
    <col min="9732" max="9732" width="4.7109375" style="18" bestFit="1" customWidth="1"/>
    <col min="9733" max="9961" width="9.140625" style="18"/>
    <col min="9962" max="9962" width="4.7109375" style="18" bestFit="1" customWidth="1"/>
    <col min="9963" max="9963" width="16.85546875" style="18" bestFit="1" customWidth="1"/>
    <col min="9964" max="9964" width="8.85546875" style="18" bestFit="1" customWidth="1"/>
    <col min="9965" max="9965" width="1.140625" style="18" bestFit="1" customWidth="1"/>
    <col min="9966" max="9966" width="25.140625" style="18" bestFit="1" customWidth="1"/>
    <col min="9967" max="9967" width="10.85546875" style="18" bestFit="1" customWidth="1"/>
    <col min="9968" max="9969" width="16.85546875" style="18" bestFit="1" customWidth="1"/>
    <col min="9970" max="9970" width="8.85546875" style="18" bestFit="1" customWidth="1"/>
    <col min="9971" max="9971" width="16" style="18" bestFit="1" customWidth="1"/>
    <col min="9972" max="9972" width="0.28515625" style="18" bestFit="1" customWidth="1"/>
    <col min="9973" max="9973" width="16" style="18" bestFit="1" customWidth="1"/>
    <col min="9974" max="9974" width="0.7109375" style="18" bestFit="1" customWidth="1"/>
    <col min="9975" max="9975" width="16.140625" style="18" bestFit="1" customWidth="1"/>
    <col min="9976" max="9976" width="12.5703125" style="18" bestFit="1" customWidth="1"/>
    <col min="9977" max="9977" width="4.42578125" style="18" bestFit="1" customWidth="1"/>
    <col min="9978" max="9978" width="20.85546875" style="18" bestFit="1" customWidth="1"/>
    <col min="9979" max="9979" width="17" style="18" bestFit="1" customWidth="1"/>
    <col min="9980" max="9982" width="12.5703125" style="18" bestFit="1" customWidth="1"/>
    <col min="9983" max="9983" width="17" style="18" bestFit="1" customWidth="1"/>
    <col min="9984" max="9984" width="63.140625" style="18" bestFit="1" customWidth="1"/>
    <col min="9985" max="9985" width="18.85546875" style="18" bestFit="1" customWidth="1"/>
    <col min="9986" max="9986" width="15.85546875" style="18" bestFit="1" customWidth="1"/>
    <col min="9987" max="9987" width="131" style="18" bestFit="1" customWidth="1"/>
    <col min="9988" max="9988" width="4.7109375" style="18" bestFit="1" customWidth="1"/>
    <col min="9989" max="10217" width="9.140625" style="18"/>
    <col min="10218" max="10218" width="4.7109375" style="18" bestFit="1" customWidth="1"/>
    <col min="10219" max="10219" width="16.85546875" style="18" bestFit="1" customWidth="1"/>
    <col min="10220" max="10220" width="8.85546875" style="18" bestFit="1" customWidth="1"/>
    <col min="10221" max="10221" width="1.140625" style="18" bestFit="1" customWidth="1"/>
    <col min="10222" max="10222" width="25.140625" style="18" bestFit="1" customWidth="1"/>
    <col min="10223" max="10223" width="10.85546875" style="18" bestFit="1" customWidth="1"/>
    <col min="10224" max="10225" width="16.85546875" style="18" bestFit="1" customWidth="1"/>
    <col min="10226" max="10226" width="8.85546875" style="18" bestFit="1" customWidth="1"/>
    <col min="10227" max="10227" width="16" style="18" bestFit="1" customWidth="1"/>
    <col min="10228" max="10228" width="0.28515625" style="18" bestFit="1" customWidth="1"/>
    <col min="10229" max="10229" width="16" style="18" bestFit="1" customWidth="1"/>
    <col min="10230" max="10230" width="0.7109375" style="18" bestFit="1" customWidth="1"/>
    <col min="10231" max="10231" width="16.140625" style="18" bestFit="1" customWidth="1"/>
    <col min="10232" max="10232" width="12.5703125" style="18" bestFit="1" customWidth="1"/>
    <col min="10233" max="10233" width="4.42578125" style="18" bestFit="1" customWidth="1"/>
    <col min="10234" max="10234" width="20.85546875" style="18" bestFit="1" customWidth="1"/>
    <col min="10235" max="10235" width="17" style="18" bestFit="1" customWidth="1"/>
    <col min="10236" max="10238" width="12.5703125" style="18" bestFit="1" customWidth="1"/>
    <col min="10239" max="10239" width="17" style="18" bestFit="1" customWidth="1"/>
    <col min="10240" max="10240" width="63.140625" style="18" bestFit="1" customWidth="1"/>
    <col min="10241" max="10241" width="18.85546875" style="18" bestFit="1" customWidth="1"/>
    <col min="10242" max="10242" width="15.85546875" style="18" bestFit="1" customWidth="1"/>
    <col min="10243" max="10243" width="131" style="18" bestFit="1" customWidth="1"/>
    <col min="10244" max="10244" width="4.7109375" style="18" bestFit="1" customWidth="1"/>
    <col min="10245" max="10473" width="9.140625" style="18"/>
    <col min="10474" max="10474" width="4.7109375" style="18" bestFit="1" customWidth="1"/>
    <col min="10475" max="10475" width="16.85546875" style="18" bestFit="1" customWidth="1"/>
    <col min="10476" max="10476" width="8.85546875" style="18" bestFit="1" customWidth="1"/>
    <col min="10477" max="10477" width="1.140625" style="18" bestFit="1" customWidth="1"/>
    <col min="10478" max="10478" width="25.140625" style="18" bestFit="1" customWidth="1"/>
    <col min="10479" max="10479" width="10.85546875" style="18" bestFit="1" customWidth="1"/>
    <col min="10480" max="10481" width="16.85546875" style="18" bestFit="1" customWidth="1"/>
    <col min="10482" max="10482" width="8.85546875" style="18" bestFit="1" customWidth="1"/>
    <col min="10483" max="10483" width="16" style="18" bestFit="1" customWidth="1"/>
    <col min="10484" max="10484" width="0.28515625" style="18" bestFit="1" customWidth="1"/>
    <col min="10485" max="10485" width="16" style="18" bestFit="1" customWidth="1"/>
    <col min="10486" max="10486" width="0.7109375" style="18" bestFit="1" customWidth="1"/>
    <col min="10487" max="10487" width="16.140625" style="18" bestFit="1" customWidth="1"/>
    <col min="10488" max="10488" width="12.5703125" style="18" bestFit="1" customWidth="1"/>
    <col min="10489" max="10489" width="4.42578125" style="18" bestFit="1" customWidth="1"/>
    <col min="10490" max="10490" width="20.85546875" style="18" bestFit="1" customWidth="1"/>
    <col min="10491" max="10491" width="17" style="18" bestFit="1" customWidth="1"/>
    <col min="10492" max="10494" width="12.5703125" style="18" bestFit="1" customWidth="1"/>
    <col min="10495" max="10495" width="17" style="18" bestFit="1" customWidth="1"/>
    <col min="10496" max="10496" width="63.140625" style="18" bestFit="1" customWidth="1"/>
    <col min="10497" max="10497" width="18.85546875" style="18" bestFit="1" customWidth="1"/>
    <col min="10498" max="10498" width="15.85546875" style="18" bestFit="1" customWidth="1"/>
    <col min="10499" max="10499" width="131" style="18" bestFit="1" customWidth="1"/>
    <col min="10500" max="10500" width="4.7109375" style="18" bestFit="1" customWidth="1"/>
    <col min="10501" max="10729" width="9.140625" style="18"/>
    <col min="10730" max="10730" width="4.7109375" style="18" bestFit="1" customWidth="1"/>
    <col min="10731" max="10731" width="16.85546875" style="18" bestFit="1" customWidth="1"/>
    <col min="10732" max="10732" width="8.85546875" style="18" bestFit="1" customWidth="1"/>
    <col min="10733" max="10733" width="1.140625" style="18" bestFit="1" customWidth="1"/>
    <col min="10734" max="10734" width="25.140625" style="18" bestFit="1" customWidth="1"/>
    <col min="10735" max="10735" width="10.85546875" style="18" bestFit="1" customWidth="1"/>
    <col min="10736" max="10737" width="16.85546875" style="18" bestFit="1" customWidth="1"/>
    <col min="10738" max="10738" width="8.85546875" style="18" bestFit="1" customWidth="1"/>
    <col min="10739" max="10739" width="16" style="18" bestFit="1" customWidth="1"/>
    <col min="10740" max="10740" width="0.28515625" style="18" bestFit="1" customWidth="1"/>
    <col min="10741" max="10741" width="16" style="18" bestFit="1" customWidth="1"/>
    <col min="10742" max="10742" width="0.7109375" style="18" bestFit="1" customWidth="1"/>
    <col min="10743" max="10743" width="16.140625" style="18" bestFit="1" customWidth="1"/>
    <col min="10744" max="10744" width="12.5703125" style="18" bestFit="1" customWidth="1"/>
    <col min="10745" max="10745" width="4.42578125" style="18" bestFit="1" customWidth="1"/>
    <col min="10746" max="10746" width="20.85546875" style="18" bestFit="1" customWidth="1"/>
    <col min="10747" max="10747" width="17" style="18" bestFit="1" customWidth="1"/>
    <col min="10748" max="10750" width="12.5703125" style="18" bestFit="1" customWidth="1"/>
    <col min="10751" max="10751" width="17" style="18" bestFit="1" customWidth="1"/>
    <col min="10752" max="10752" width="63.140625" style="18" bestFit="1" customWidth="1"/>
    <col min="10753" max="10753" width="18.85546875" style="18" bestFit="1" customWidth="1"/>
    <col min="10754" max="10754" width="15.85546875" style="18" bestFit="1" customWidth="1"/>
    <col min="10755" max="10755" width="131" style="18" bestFit="1" customWidth="1"/>
    <col min="10756" max="10756" width="4.7109375" style="18" bestFit="1" customWidth="1"/>
    <col min="10757" max="10985" width="9.140625" style="18"/>
    <col min="10986" max="10986" width="4.7109375" style="18" bestFit="1" customWidth="1"/>
    <col min="10987" max="10987" width="16.85546875" style="18" bestFit="1" customWidth="1"/>
    <col min="10988" max="10988" width="8.85546875" style="18" bestFit="1" customWidth="1"/>
    <col min="10989" max="10989" width="1.140625" style="18" bestFit="1" customWidth="1"/>
    <col min="10990" max="10990" width="25.140625" style="18" bestFit="1" customWidth="1"/>
    <col min="10991" max="10991" width="10.85546875" style="18" bestFit="1" customWidth="1"/>
    <col min="10992" max="10993" width="16.85546875" style="18" bestFit="1" customWidth="1"/>
    <col min="10994" max="10994" width="8.85546875" style="18" bestFit="1" customWidth="1"/>
    <col min="10995" max="10995" width="16" style="18" bestFit="1" customWidth="1"/>
    <col min="10996" max="10996" width="0.28515625" style="18" bestFit="1" customWidth="1"/>
    <col min="10997" max="10997" width="16" style="18" bestFit="1" customWidth="1"/>
    <col min="10998" max="10998" width="0.7109375" style="18" bestFit="1" customWidth="1"/>
    <col min="10999" max="10999" width="16.140625" style="18" bestFit="1" customWidth="1"/>
    <col min="11000" max="11000" width="12.5703125" style="18" bestFit="1" customWidth="1"/>
    <col min="11001" max="11001" width="4.42578125" style="18" bestFit="1" customWidth="1"/>
    <col min="11002" max="11002" width="20.85546875" style="18" bestFit="1" customWidth="1"/>
    <col min="11003" max="11003" width="17" style="18" bestFit="1" customWidth="1"/>
    <col min="11004" max="11006" width="12.5703125" style="18" bestFit="1" customWidth="1"/>
    <col min="11007" max="11007" width="17" style="18" bestFit="1" customWidth="1"/>
    <col min="11008" max="11008" width="63.140625" style="18" bestFit="1" customWidth="1"/>
    <col min="11009" max="11009" width="18.85546875" style="18" bestFit="1" customWidth="1"/>
    <col min="11010" max="11010" width="15.85546875" style="18" bestFit="1" customWidth="1"/>
    <col min="11011" max="11011" width="131" style="18" bestFit="1" customWidth="1"/>
    <col min="11012" max="11012" width="4.7109375" style="18" bestFit="1" customWidth="1"/>
    <col min="11013" max="11241" width="9.140625" style="18"/>
    <col min="11242" max="11242" width="4.7109375" style="18" bestFit="1" customWidth="1"/>
    <col min="11243" max="11243" width="16.85546875" style="18" bestFit="1" customWidth="1"/>
    <col min="11244" max="11244" width="8.85546875" style="18" bestFit="1" customWidth="1"/>
    <col min="11245" max="11245" width="1.140625" style="18" bestFit="1" customWidth="1"/>
    <col min="11246" max="11246" width="25.140625" style="18" bestFit="1" customWidth="1"/>
    <col min="11247" max="11247" width="10.85546875" style="18" bestFit="1" customWidth="1"/>
    <col min="11248" max="11249" width="16.85546875" style="18" bestFit="1" customWidth="1"/>
    <col min="11250" max="11250" width="8.85546875" style="18" bestFit="1" customWidth="1"/>
    <col min="11251" max="11251" width="16" style="18" bestFit="1" customWidth="1"/>
    <col min="11252" max="11252" width="0.28515625" style="18" bestFit="1" customWidth="1"/>
    <col min="11253" max="11253" width="16" style="18" bestFit="1" customWidth="1"/>
    <col min="11254" max="11254" width="0.7109375" style="18" bestFit="1" customWidth="1"/>
    <col min="11255" max="11255" width="16.140625" style="18" bestFit="1" customWidth="1"/>
    <col min="11256" max="11256" width="12.5703125" style="18" bestFit="1" customWidth="1"/>
    <col min="11257" max="11257" width="4.42578125" style="18" bestFit="1" customWidth="1"/>
    <col min="11258" max="11258" width="20.85546875" style="18" bestFit="1" customWidth="1"/>
    <col min="11259" max="11259" width="17" style="18" bestFit="1" customWidth="1"/>
    <col min="11260" max="11262" width="12.5703125" style="18" bestFit="1" customWidth="1"/>
    <col min="11263" max="11263" width="17" style="18" bestFit="1" customWidth="1"/>
    <col min="11264" max="11264" width="63.140625" style="18" bestFit="1" customWidth="1"/>
    <col min="11265" max="11265" width="18.85546875" style="18" bestFit="1" customWidth="1"/>
    <col min="11266" max="11266" width="15.85546875" style="18" bestFit="1" customWidth="1"/>
    <col min="11267" max="11267" width="131" style="18" bestFit="1" customWidth="1"/>
    <col min="11268" max="11268" width="4.7109375" style="18" bestFit="1" customWidth="1"/>
    <col min="11269" max="11497" width="9.140625" style="18"/>
    <col min="11498" max="11498" width="4.7109375" style="18" bestFit="1" customWidth="1"/>
    <col min="11499" max="11499" width="16.85546875" style="18" bestFit="1" customWidth="1"/>
    <col min="11500" max="11500" width="8.85546875" style="18" bestFit="1" customWidth="1"/>
    <col min="11501" max="11501" width="1.140625" style="18" bestFit="1" customWidth="1"/>
    <col min="11502" max="11502" width="25.140625" style="18" bestFit="1" customWidth="1"/>
    <col min="11503" max="11503" width="10.85546875" style="18" bestFit="1" customWidth="1"/>
    <col min="11504" max="11505" width="16.85546875" style="18" bestFit="1" customWidth="1"/>
    <col min="11506" max="11506" width="8.85546875" style="18" bestFit="1" customWidth="1"/>
    <col min="11507" max="11507" width="16" style="18" bestFit="1" customWidth="1"/>
    <col min="11508" max="11508" width="0.28515625" style="18" bestFit="1" customWidth="1"/>
    <col min="11509" max="11509" width="16" style="18" bestFit="1" customWidth="1"/>
    <col min="11510" max="11510" width="0.7109375" style="18" bestFit="1" customWidth="1"/>
    <col min="11511" max="11511" width="16.140625" style="18" bestFit="1" customWidth="1"/>
    <col min="11512" max="11512" width="12.5703125" style="18" bestFit="1" customWidth="1"/>
    <col min="11513" max="11513" width="4.42578125" style="18" bestFit="1" customWidth="1"/>
    <col min="11514" max="11514" width="20.85546875" style="18" bestFit="1" customWidth="1"/>
    <col min="11515" max="11515" width="17" style="18" bestFit="1" customWidth="1"/>
    <col min="11516" max="11518" width="12.5703125" style="18" bestFit="1" customWidth="1"/>
    <col min="11519" max="11519" width="17" style="18" bestFit="1" customWidth="1"/>
    <col min="11520" max="11520" width="63.140625" style="18" bestFit="1" customWidth="1"/>
    <col min="11521" max="11521" width="18.85546875" style="18" bestFit="1" customWidth="1"/>
    <col min="11522" max="11522" width="15.85546875" style="18" bestFit="1" customWidth="1"/>
    <col min="11523" max="11523" width="131" style="18" bestFit="1" customWidth="1"/>
    <col min="11524" max="11524" width="4.7109375" style="18" bestFit="1" customWidth="1"/>
    <col min="11525" max="11753" width="9.140625" style="18"/>
    <col min="11754" max="11754" width="4.7109375" style="18" bestFit="1" customWidth="1"/>
    <col min="11755" max="11755" width="16.85546875" style="18" bestFit="1" customWidth="1"/>
    <col min="11756" max="11756" width="8.85546875" style="18" bestFit="1" customWidth="1"/>
    <col min="11757" max="11757" width="1.140625" style="18" bestFit="1" customWidth="1"/>
    <col min="11758" max="11758" width="25.140625" style="18" bestFit="1" customWidth="1"/>
    <col min="11759" max="11759" width="10.85546875" style="18" bestFit="1" customWidth="1"/>
    <col min="11760" max="11761" width="16.85546875" style="18" bestFit="1" customWidth="1"/>
    <col min="11762" max="11762" width="8.85546875" style="18" bestFit="1" customWidth="1"/>
    <col min="11763" max="11763" width="16" style="18" bestFit="1" customWidth="1"/>
    <col min="11764" max="11764" width="0.28515625" style="18" bestFit="1" customWidth="1"/>
    <col min="11765" max="11765" width="16" style="18" bestFit="1" customWidth="1"/>
    <col min="11766" max="11766" width="0.7109375" style="18" bestFit="1" customWidth="1"/>
    <col min="11767" max="11767" width="16.140625" style="18" bestFit="1" customWidth="1"/>
    <col min="11768" max="11768" width="12.5703125" style="18" bestFit="1" customWidth="1"/>
    <col min="11769" max="11769" width="4.42578125" style="18" bestFit="1" customWidth="1"/>
    <col min="11770" max="11770" width="20.85546875" style="18" bestFit="1" customWidth="1"/>
    <col min="11771" max="11771" width="17" style="18" bestFit="1" customWidth="1"/>
    <col min="11772" max="11774" width="12.5703125" style="18" bestFit="1" customWidth="1"/>
    <col min="11775" max="11775" width="17" style="18" bestFit="1" customWidth="1"/>
    <col min="11776" max="11776" width="63.140625" style="18" bestFit="1" customWidth="1"/>
    <col min="11777" max="11777" width="18.85546875" style="18" bestFit="1" customWidth="1"/>
    <col min="11778" max="11778" width="15.85546875" style="18" bestFit="1" customWidth="1"/>
    <col min="11779" max="11779" width="131" style="18" bestFit="1" customWidth="1"/>
    <col min="11780" max="11780" width="4.7109375" style="18" bestFit="1" customWidth="1"/>
    <col min="11781" max="12009" width="9.140625" style="18"/>
    <col min="12010" max="12010" width="4.7109375" style="18" bestFit="1" customWidth="1"/>
    <col min="12011" max="12011" width="16.85546875" style="18" bestFit="1" customWidth="1"/>
    <col min="12012" max="12012" width="8.85546875" style="18" bestFit="1" customWidth="1"/>
    <col min="12013" max="12013" width="1.140625" style="18" bestFit="1" customWidth="1"/>
    <col min="12014" max="12014" width="25.140625" style="18" bestFit="1" customWidth="1"/>
    <col min="12015" max="12015" width="10.85546875" style="18" bestFit="1" customWidth="1"/>
    <col min="12016" max="12017" width="16.85546875" style="18" bestFit="1" customWidth="1"/>
    <col min="12018" max="12018" width="8.85546875" style="18" bestFit="1" customWidth="1"/>
    <col min="12019" max="12019" width="16" style="18" bestFit="1" customWidth="1"/>
    <col min="12020" max="12020" width="0.28515625" style="18" bestFit="1" customWidth="1"/>
    <col min="12021" max="12021" width="16" style="18" bestFit="1" customWidth="1"/>
    <col min="12022" max="12022" width="0.7109375" style="18" bestFit="1" customWidth="1"/>
    <col min="12023" max="12023" width="16.140625" style="18" bestFit="1" customWidth="1"/>
    <col min="12024" max="12024" width="12.5703125" style="18" bestFit="1" customWidth="1"/>
    <col min="12025" max="12025" width="4.42578125" style="18" bestFit="1" customWidth="1"/>
    <col min="12026" max="12026" width="20.85546875" style="18" bestFit="1" customWidth="1"/>
    <col min="12027" max="12027" width="17" style="18" bestFit="1" customWidth="1"/>
    <col min="12028" max="12030" width="12.5703125" style="18" bestFit="1" customWidth="1"/>
    <col min="12031" max="12031" width="17" style="18" bestFit="1" customWidth="1"/>
    <col min="12032" max="12032" width="63.140625" style="18" bestFit="1" customWidth="1"/>
    <col min="12033" max="12033" width="18.85546875" style="18" bestFit="1" customWidth="1"/>
    <col min="12034" max="12034" width="15.85546875" style="18" bestFit="1" customWidth="1"/>
    <col min="12035" max="12035" width="131" style="18" bestFit="1" customWidth="1"/>
    <col min="12036" max="12036" width="4.7109375" style="18" bestFit="1" customWidth="1"/>
    <col min="12037" max="12265" width="9.140625" style="18"/>
    <col min="12266" max="12266" width="4.7109375" style="18" bestFit="1" customWidth="1"/>
    <col min="12267" max="12267" width="16.85546875" style="18" bestFit="1" customWidth="1"/>
    <col min="12268" max="12268" width="8.85546875" style="18" bestFit="1" customWidth="1"/>
    <col min="12269" max="12269" width="1.140625" style="18" bestFit="1" customWidth="1"/>
    <col min="12270" max="12270" width="25.140625" style="18" bestFit="1" customWidth="1"/>
    <col min="12271" max="12271" width="10.85546875" style="18" bestFit="1" customWidth="1"/>
    <col min="12272" max="12273" width="16.85546875" style="18" bestFit="1" customWidth="1"/>
    <col min="12274" max="12274" width="8.85546875" style="18" bestFit="1" customWidth="1"/>
    <col min="12275" max="12275" width="16" style="18" bestFit="1" customWidth="1"/>
    <col min="12276" max="12276" width="0.28515625" style="18" bestFit="1" customWidth="1"/>
    <col min="12277" max="12277" width="16" style="18" bestFit="1" customWidth="1"/>
    <col min="12278" max="12278" width="0.7109375" style="18" bestFit="1" customWidth="1"/>
    <col min="12279" max="12279" width="16.140625" style="18" bestFit="1" customWidth="1"/>
    <col min="12280" max="12280" width="12.5703125" style="18" bestFit="1" customWidth="1"/>
    <col min="12281" max="12281" width="4.42578125" style="18" bestFit="1" customWidth="1"/>
    <col min="12282" max="12282" width="20.85546875" style="18" bestFit="1" customWidth="1"/>
    <col min="12283" max="12283" width="17" style="18" bestFit="1" customWidth="1"/>
    <col min="12284" max="12286" width="12.5703125" style="18" bestFit="1" customWidth="1"/>
    <col min="12287" max="12287" width="17" style="18" bestFit="1" customWidth="1"/>
    <col min="12288" max="12288" width="63.140625" style="18" bestFit="1" customWidth="1"/>
    <col min="12289" max="12289" width="18.85546875" style="18" bestFit="1" customWidth="1"/>
    <col min="12290" max="12290" width="15.85546875" style="18" bestFit="1" customWidth="1"/>
    <col min="12291" max="12291" width="131" style="18" bestFit="1" customWidth="1"/>
    <col min="12292" max="12292" width="4.7109375" style="18" bestFit="1" customWidth="1"/>
    <col min="12293" max="12521" width="9.140625" style="18"/>
    <col min="12522" max="12522" width="4.7109375" style="18" bestFit="1" customWidth="1"/>
    <col min="12523" max="12523" width="16.85546875" style="18" bestFit="1" customWidth="1"/>
    <col min="12524" max="12524" width="8.85546875" style="18" bestFit="1" customWidth="1"/>
    <col min="12525" max="12525" width="1.140625" style="18" bestFit="1" customWidth="1"/>
    <col min="12526" max="12526" width="25.140625" style="18" bestFit="1" customWidth="1"/>
    <col min="12527" max="12527" width="10.85546875" style="18" bestFit="1" customWidth="1"/>
    <col min="12528" max="12529" width="16.85546875" style="18" bestFit="1" customWidth="1"/>
    <col min="12530" max="12530" width="8.85546875" style="18" bestFit="1" customWidth="1"/>
    <col min="12531" max="12531" width="16" style="18" bestFit="1" customWidth="1"/>
    <col min="12532" max="12532" width="0.28515625" style="18" bestFit="1" customWidth="1"/>
    <col min="12533" max="12533" width="16" style="18" bestFit="1" customWidth="1"/>
    <col min="12534" max="12534" width="0.7109375" style="18" bestFit="1" customWidth="1"/>
    <col min="12535" max="12535" width="16.140625" style="18" bestFit="1" customWidth="1"/>
    <col min="12536" max="12536" width="12.5703125" style="18" bestFit="1" customWidth="1"/>
    <col min="12537" max="12537" width="4.42578125" style="18" bestFit="1" customWidth="1"/>
    <col min="12538" max="12538" width="20.85546875" style="18" bestFit="1" customWidth="1"/>
    <col min="12539" max="12539" width="17" style="18" bestFit="1" customWidth="1"/>
    <col min="12540" max="12542" width="12.5703125" style="18" bestFit="1" customWidth="1"/>
    <col min="12543" max="12543" width="17" style="18" bestFit="1" customWidth="1"/>
    <col min="12544" max="12544" width="63.140625" style="18" bestFit="1" customWidth="1"/>
    <col min="12545" max="12545" width="18.85546875" style="18" bestFit="1" customWidth="1"/>
    <col min="12546" max="12546" width="15.85546875" style="18" bestFit="1" customWidth="1"/>
    <col min="12547" max="12547" width="131" style="18" bestFit="1" customWidth="1"/>
    <col min="12548" max="12548" width="4.7109375" style="18" bestFit="1" customWidth="1"/>
    <col min="12549" max="12777" width="9.140625" style="18"/>
    <col min="12778" max="12778" width="4.7109375" style="18" bestFit="1" customWidth="1"/>
    <col min="12779" max="12779" width="16.85546875" style="18" bestFit="1" customWidth="1"/>
    <col min="12780" max="12780" width="8.85546875" style="18" bestFit="1" customWidth="1"/>
    <col min="12781" max="12781" width="1.140625" style="18" bestFit="1" customWidth="1"/>
    <col min="12782" max="12782" width="25.140625" style="18" bestFit="1" customWidth="1"/>
    <col min="12783" max="12783" width="10.85546875" style="18" bestFit="1" customWidth="1"/>
    <col min="12784" max="12785" width="16.85546875" style="18" bestFit="1" customWidth="1"/>
    <col min="12786" max="12786" width="8.85546875" style="18" bestFit="1" customWidth="1"/>
    <col min="12787" max="12787" width="16" style="18" bestFit="1" customWidth="1"/>
    <col min="12788" max="12788" width="0.28515625" style="18" bestFit="1" customWidth="1"/>
    <col min="12789" max="12789" width="16" style="18" bestFit="1" customWidth="1"/>
    <col min="12790" max="12790" width="0.7109375" style="18" bestFit="1" customWidth="1"/>
    <col min="12791" max="12791" width="16.140625" style="18" bestFit="1" customWidth="1"/>
    <col min="12792" max="12792" width="12.5703125" style="18" bestFit="1" customWidth="1"/>
    <col min="12793" max="12793" width="4.42578125" style="18" bestFit="1" customWidth="1"/>
    <col min="12794" max="12794" width="20.85546875" style="18" bestFit="1" customWidth="1"/>
    <col min="12795" max="12795" width="17" style="18" bestFit="1" customWidth="1"/>
    <col min="12796" max="12798" width="12.5703125" style="18" bestFit="1" customWidth="1"/>
    <col min="12799" max="12799" width="17" style="18" bestFit="1" customWidth="1"/>
    <col min="12800" max="12800" width="63.140625" style="18" bestFit="1" customWidth="1"/>
    <col min="12801" max="12801" width="18.85546875" style="18" bestFit="1" customWidth="1"/>
    <col min="12802" max="12802" width="15.85546875" style="18" bestFit="1" customWidth="1"/>
    <col min="12803" max="12803" width="131" style="18" bestFit="1" customWidth="1"/>
    <col min="12804" max="12804" width="4.7109375" style="18" bestFit="1" customWidth="1"/>
    <col min="12805" max="13033" width="9.140625" style="18"/>
    <col min="13034" max="13034" width="4.7109375" style="18" bestFit="1" customWidth="1"/>
    <col min="13035" max="13035" width="16.85546875" style="18" bestFit="1" customWidth="1"/>
    <col min="13036" max="13036" width="8.85546875" style="18" bestFit="1" customWidth="1"/>
    <col min="13037" max="13037" width="1.140625" style="18" bestFit="1" customWidth="1"/>
    <col min="13038" max="13038" width="25.140625" style="18" bestFit="1" customWidth="1"/>
    <col min="13039" max="13039" width="10.85546875" style="18" bestFit="1" customWidth="1"/>
    <col min="13040" max="13041" width="16.85546875" style="18" bestFit="1" customWidth="1"/>
    <col min="13042" max="13042" width="8.85546875" style="18" bestFit="1" customWidth="1"/>
    <col min="13043" max="13043" width="16" style="18" bestFit="1" customWidth="1"/>
    <col min="13044" max="13044" width="0.28515625" style="18" bestFit="1" customWidth="1"/>
    <col min="13045" max="13045" width="16" style="18" bestFit="1" customWidth="1"/>
    <col min="13046" max="13046" width="0.7109375" style="18" bestFit="1" customWidth="1"/>
    <col min="13047" max="13047" width="16.140625" style="18" bestFit="1" customWidth="1"/>
    <col min="13048" max="13048" width="12.5703125" style="18" bestFit="1" customWidth="1"/>
    <col min="13049" max="13049" width="4.42578125" style="18" bestFit="1" customWidth="1"/>
    <col min="13050" max="13050" width="20.85546875" style="18" bestFit="1" customWidth="1"/>
    <col min="13051" max="13051" width="17" style="18" bestFit="1" customWidth="1"/>
    <col min="13052" max="13054" width="12.5703125" style="18" bestFit="1" customWidth="1"/>
    <col min="13055" max="13055" width="17" style="18" bestFit="1" customWidth="1"/>
    <col min="13056" max="13056" width="63.140625" style="18" bestFit="1" customWidth="1"/>
    <col min="13057" max="13057" width="18.85546875" style="18" bestFit="1" customWidth="1"/>
    <col min="13058" max="13058" width="15.85546875" style="18" bestFit="1" customWidth="1"/>
    <col min="13059" max="13059" width="131" style="18" bestFit="1" customWidth="1"/>
    <col min="13060" max="13060" width="4.7109375" style="18" bestFit="1" customWidth="1"/>
    <col min="13061" max="13289" width="9.140625" style="18"/>
    <col min="13290" max="13290" width="4.7109375" style="18" bestFit="1" customWidth="1"/>
    <col min="13291" max="13291" width="16.85546875" style="18" bestFit="1" customWidth="1"/>
    <col min="13292" max="13292" width="8.85546875" style="18" bestFit="1" customWidth="1"/>
    <col min="13293" max="13293" width="1.140625" style="18" bestFit="1" customWidth="1"/>
    <col min="13294" max="13294" width="25.140625" style="18" bestFit="1" customWidth="1"/>
    <col min="13295" max="13295" width="10.85546875" style="18" bestFit="1" customWidth="1"/>
    <col min="13296" max="13297" width="16.85546875" style="18" bestFit="1" customWidth="1"/>
    <col min="13298" max="13298" width="8.85546875" style="18" bestFit="1" customWidth="1"/>
    <col min="13299" max="13299" width="16" style="18" bestFit="1" customWidth="1"/>
    <col min="13300" max="13300" width="0.28515625" style="18" bestFit="1" customWidth="1"/>
    <col min="13301" max="13301" width="16" style="18" bestFit="1" customWidth="1"/>
    <col min="13302" max="13302" width="0.7109375" style="18" bestFit="1" customWidth="1"/>
    <col min="13303" max="13303" width="16.140625" style="18" bestFit="1" customWidth="1"/>
    <col min="13304" max="13304" width="12.5703125" style="18" bestFit="1" customWidth="1"/>
    <col min="13305" max="13305" width="4.42578125" style="18" bestFit="1" customWidth="1"/>
    <col min="13306" max="13306" width="20.85546875" style="18" bestFit="1" customWidth="1"/>
    <col min="13307" max="13307" width="17" style="18" bestFit="1" customWidth="1"/>
    <col min="13308" max="13310" width="12.5703125" style="18" bestFit="1" customWidth="1"/>
    <col min="13311" max="13311" width="17" style="18" bestFit="1" customWidth="1"/>
    <col min="13312" max="13312" width="63.140625" style="18" bestFit="1" customWidth="1"/>
    <col min="13313" max="13313" width="18.85546875" style="18" bestFit="1" customWidth="1"/>
    <col min="13314" max="13314" width="15.85546875" style="18" bestFit="1" customWidth="1"/>
    <col min="13315" max="13315" width="131" style="18" bestFit="1" customWidth="1"/>
    <col min="13316" max="13316" width="4.7109375" style="18" bestFit="1" customWidth="1"/>
    <col min="13317" max="13545" width="9.140625" style="18"/>
    <col min="13546" max="13546" width="4.7109375" style="18" bestFit="1" customWidth="1"/>
    <col min="13547" max="13547" width="16.85546875" style="18" bestFit="1" customWidth="1"/>
    <col min="13548" max="13548" width="8.85546875" style="18" bestFit="1" customWidth="1"/>
    <col min="13549" max="13549" width="1.140625" style="18" bestFit="1" customWidth="1"/>
    <col min="13550" max="13550" width="25.140625" style="18" bestFit="1" customWidth="1"/>
    <col min="13551" max="13551" width="10.85546875" style="18" bestFit="1" customWidth="1"/>
    <col min="13552" max="13553" width="16.85546875" style="18" bestFit="1" customWidth="1"/>
    <col min="13554" max="13554" width="8.85546875" style="18" bestFit="1" customWidth="1"/>
    <col min="13555" max="13555" width="16" style="18" bestFit="1" customWidth="1"/>
    <col min="13556" max="13556" width="0.28515625" style="18" bestFit="1" customWidth="1"/>
    <col min="13557" max="13557" width="16" style="18" bestFit="1" customWidth="1"/>
    <col min="13558" max="13558" width="0.7109375" style="18" bestFit="1" customWidth="1"/>
    <col min="13559" max="13559" width="16.140625" style="18" bestFit="1" customWidth="1"/>
    <col min="13560" max="13560" width="12.5703125" style="18" bestFit="1" customWidth="1"/>
    <col min="13561" max="13561" width="4.42578125" style="18" bestFit="1" customWidth="1"/>
    <col min="13562" max="13562" width="20.85546875" style="18" bestFit="1" customWidth="1"/>
    <col min="13563" max="13563" width="17" style="18" bestFit="1" customWidth="1"/>
    <col min="13564" max="13566" width="12.5703125" style="18" bestFit="1" customWidth="1"/>
    <col min="13567" max="13567" width="17" style="18" bestFit="1" customWidth="1"/>
    <col min="13568" max="13568" width="63.140625" style="18" bestFit="1" customWidth="1"/>
    <col min="13569" max="13569" width="18.85546875" style="18" bestFit="1" customWidth="1"/>
    <col min="13570" max="13570" width="15.85546875" style="18" bestFit="1" customWidth="1"/>
    <col min="13571" max="13571" width="131" style="18" bestFit="1" customWidth="1"/>
    <col min="13572" max="13572" width="4.7109375" style="18" bestFit="1" customWidth="1"/>
    <col min="13573" max="13801" width="9.140625" style="18"/>
    <col min="13802" max="13802" width="4.7109375" style="18" bestFit="1" customWidth="1"/>
    <col min="13803" max="13803" width="16.85546875" style="18" bestFit="1" customWidth="1"/>
    <col min="13804" max="13804" width="8.85546875" style="18" bestFit="1" customWidth="1"/>
    <col min="13805" max="13805" width="1.140625" style="18" bestFit="1" customWidth="1"/>
    <col min="13806" max="13806" width="25.140625" style="18" bestFit="1" customWidth="1"/>
    <col min="13807" max="13807" width="10.85546875" style="18" bestFit="1" customWidth="1"/>
    <col min="13808" max="13809" width="16.85546875" style="18" bestFit="1" customWidth="1"/>
    <col min="13810" max="13810" width="8.85546875" style="18" bestFit="1" customWidth="1"/>
    <col min="13811" max="13811" width="16" style="18" bestFit="1" customWidth="1"/>
    <col min="13812" max="13812" width="0.28515625" style="18" bestFit="1" customWidth="1"/>
    <col min="13813" max="13813" width="16" style="18" bestFit="1" customWidth="1"/>
    <col min="13814" max="13814" width="0.7109375" style="18" bestFit="1" customWidth="1"/>
    <col min="13815" max="13815" width="16.140625" style="18" bestFit="1" customWidth="1"/>
    <col min="13816" max="13816" width="12.5703125" style="18" bestFit="1" customWidth="1"/>
    <col min="13817" max="13817" width="4.42578125" style="18" bestFit="1" customWidth="1"/>
    <col min="13818" max="13818" width="20.85546875" style="18" bestFit="1" customWidth="1"/>
    <col min="13819" max="13819" width="17" style="18" bestFit="1" customWidth="1"/>
    <col min="13820" max="13822" width="12.5703125" style="18" bestFit="1" customWidth="1"/>
    <col min="13823" max="13823" width="17" style="18" bestFit="1" customWidth="1"/>
    <col min="13824" max="13824" width="63.140625" style="18" bestFit="1" customWidth="1"/>
    <col min="13825" max="13825" width="18.85546875" style="18" bestFit="1" customWidth="1"/>
    <col min="13826" max="13826" width="15.85546875" style="18" bestFit="1" customWidth="1"/>
    <col min="13827" max="13827" width="131" style="18" bestFit="1" customWidth="1"/>
    <col min="13828" max="13828" width="4.7109375" style="18" bestFit="1" customWidth="1"/>
    <col min="13829" max="14057" width="9.140625" style="18"/>
    <col min="14058" max="14058" width="4.7109375" style="18" bestFit="1" customWidth="1"/>
    <col min="14059" max="14059" width="16.85546875" style="18" bestFit="1" customWidth="1"/>
    <col min="14060" max="14060" width="8.85546875" style="18" bestFit="1" customWidth="1"/>
    <col min="14061" max="14061" width="1.140625" style="18" bestFit="1" customWidth="1"/>
    <col min="14062" max="14062" width="25.140625" style="18" bestFit="1" customWidth="1"/>
    <col min="14063" max="14063" width="10.85546875" style="18" bestFit="1" customWidth="1"/>
    <col min="14064" max="14065" width="16.85546875" style="18" bestFit="1" customWidth="1"/>
    <col min="14066" max="14066" width="8.85546875" style="18" bestFit="1" customWidth="1"/>
    <col min="14067" max="14067" width="16" style="18" bestFit="1" customWidth="1"/>
    <col min="14068" max="14068" width="0.28515625" style="18" bestFit="1" customWidth="1"/>
    <col min="14069" max="14069" width="16" style="18" bestFit="1" customWidth="1"/>
    <col min="14070" max="14070" width="0.7109375" style="18" bestFit="1" customWidth="1"/>
    <col min="14071" max="14071" width="16.140625" style="18" bestFit="1" customWidth="1"/>
    <col min="14072" max="14072" width="12.5703125" style="18" bestFit="1" customWidth="1"/>
    <col min="14073" max="14073" width="4.42578125" style="18" bestFit="1" customWidth="1"/>
    <col min="14074" max="14074" width="20.85546875" style="18" bestFit="1" customWidth="1"/>
    <col min="14075" max="14075" width="17" style="18" bestFit="1" customWidth="1"/>
    <col min="14076" max="14078" width="12.5703125" style="18" bestFit="1" customWidth="1"/>
    <col min="14079" max="14079" width="17" style="18" bestFit="1" customWidth="1"/>
    <col min="14080" max="14080" width="63.140625" style="18" bestFit="1" customWidth="1"/>
    <col min="14081" max="14081" width="18.85546875" style="18" bestFit="1" customWidth="1"/>
    <col min="14082" max="14082" width="15.85546875" style="18" bestFit="1" customWidth="1"/>
    <col min="14083" max="14083" width="131" style="18" bestFit="1" customWidth="1"/>
    <col min="14084" max="14084" width="4.7109375" style="18" bestFit="1" customWidth="1"/>
    <col min="14085" max="14313" width="9.140625" style="18"/>
    <col min="14314" max="14314" width="4.7109375" style="18" bestFit="1" customWidth="1"/>
    <col min="14315" max="14315" width="16.85546875" style="18" bestFit="1" customWidth="1"/>
    <col min="14316" max="14316" width="8.85546875" style="18" bestFit="1" customWidth="1"/>
    <col min="14317" max="14317" width="1.140625" style="18" bestFit="1" customWidth="1"/>
    <col min="14318" max="14318" width="25.140625" style="18" bestFit="1" customWidth="1"/>
    <col min="14319" max="14319" width="10.85546875" style="18" bestFit="1" customWidth="1"/>
    <col min="14320" max="14321" width="16.85546875" style="18" bestFit="1" customWidth="1"/>
    <col min="14322" max="14322" width="8.85546875" style="18" bestFit="1" customWidth="1"/>
    <col min="14323" max="14323" width="16" style="18" bestFit="1" customWidth="1"/>
    <col min="14324" max="14324" width="0.28515625" style="18" bestFit="1" customWidth="1"/>
    <col min="14325" max="14325" width="16" style="18" bestFit="1" customWidth="1"/>
    <col min="14326" max="14326" width="0.7109375" style="18" bestFit="1" customWidth="1"/>
    <col min="14327" max="14327" width="16.140625" style="18" bestFit="1" customWidth="1"/>
    <col min="14328" max="14328" width="12.5703125" style="18" bestFit="1" customWidth="1"/>
    <col min="14329" max="14329" width="4.42578125" style="18" bestFit="1" customWidth="1"/>
    <col min="14330" max="14330" width="20.85546875" style="18" bestFit="1" customWidth="1"/>
    <col min="14331" max="14331" width="17" style="18" bestFit="1" customWidth="1"/>
    <col min="14332" max="14334" width="12.5703125" style="18" bestFit="1" customWidth="1"/>
    <col min="14335" max="14335" width="17" style="18" bestFit="1" customWidth="1"/>
    <col min="14336" max="14336" width="63.140625" style="18" bestFit="1" customWidth="1"/>
    <col min="14337" max="14337" width="18.85546875" style="18" bestFit="1" customWidth="1"/>
    <col min="14338" max="14338" width="15.85546875" style="18" bestFit="1" customWidth="1"/>
    <col min="14339" max="14339" width="131" style="18" bestFit="1" customWidth="1"/>
    <col min="14340" max="14340" width="4.7109375" style="18" bestFit="1" customWidth="1"/>
    <col min="14341" max="14569" width="9.140625" style="18"/>
    <col min="14570" max="14570" width="4.7109375" style="18" bestFit="1" customWidth="1"/>
    <col min="14571" max="14571" width="16.85546875" style="18" bestFit="1" customWidth="1"/>
    <col min="14572" max="14572" width="8.85546875" style="18" bestFit="1" customWidth="1"/>
    <col min="14573" max="14573" width="1.140625" style="18" bestFit="1" customWidth="1"/>
    <col min="14574" max="14574" width="25.140625" style="18" bestFit="1" customWidth="1"/>
    <col min="14575" max="14575" width="10.85546875" style="18" bestFit="1" customWidth="1"/>
    <col min="14576" max="14577" width="16.85546875" style="18" bestFit="1" customWidth="1"/>
    <col min="14578" max="14578" width="8.85546875" style="18" bestFit="1" customWidth="1"/>
    <col min="14579" max="14579" width="16" style="18" bestFit="1" customWidth="1"/>
    <col min="14580" max="14580" width="0.28515625" style="18" bestFit="1" customWidth="1"/>
    <col min="14581" max="14581" width="16" style="18" bestFit="1" customWidth="1"/>
    <col min="14582" max="14582" width="0.7109375" style="18" bestFit="1" customWidth="1"/>
    <col min="14583" max="14583" width="16.140625" style="18" bestFit="1" customWidth="1"/>
    <col min="14584" max="14584" width="12.5703125" style="18" bestFit="1" customWidth="1"/>
    <col min="14585" max="14585" width="4.42578125" style="18" bestFit="1" customWidth="1"/>
    <col min="14586" max="14586" width="20.85546875" style="18" bestFit="1" customWidth="1"/>
    <col min="14587" max="14587" width="17" style="18" bestFit="1" customWidth="1"/>
    <col min="14588" max="14590" width="12.5703125" style="18" bestFit="1" customWidth="1"/>
    <col min="14591" max="14591" width="17" style="18" bestFit="1" customWidth="1"/>
    <col min="14592" max="14592" width="63.140625" style="18" bestFit="1" customWidth="1"/>
    <col min="14593" max="14593" width="18.85546875" style="18" bestFit="1" customWidth="1"/>
    <col min="14594" max="14594" width="15.85546875" style="18" bestFit="1" customWidth="1"/>
    <col min="14595" max="14595" width="131" style="18" bestFit="1" customWidth="1"/>
    <col min="14596" max="14596" width="4.7109375" style="18" bestFit="1" customWidth="1"/>
    <col min="14597" max="14825" width="9.140625" style="18"/>
    <col min="14826" max="14826" width="4.7109375" style="18" bestFit="1" customWidth="1"/>
    <col min="14827" max="14827" width="16.85546875" style="18" bestFit="1" customWidth="1"/>
    <col min="14828" max="14828" width="8.85546875" style="18" bestFit="1" customWidth="1"/>
    <col min="14829" max="14829" width="1.140625" style="18" bestFit="1" customWidth="1"/>
    <col min="14830" max="14830" width="25.140625" style="18" bestFit="1" customWidth="1"/>
    <col min="14831" max="14831" width="10.85546875" style="18" bestFit="1" customWidth="1"/>
    <col min="14832" max="14833" width="16.85546875" style="18" bestFit="1" customWidth="1"/>
    <col min="14834" max="14834" width="8.85546875" style="18" bestFit="1" customWidth="1"/>
    <col min="14835" max="14835" width="16" style="18" bestFit="1" customWidth="1"/>
    <col min="14836" max="14836" width="0.28515625" style="18" bestFit="1" customWidth="1"/>
    <col min="14837" max="14837" width="16" style="18" bestFit="1" customWidth="1"/>
    <col min="14838" max="14838" width="0.7109375" style="18" bestFit="1" customWidth="1"/>
    <col min="14839" max="14839" width="16.140625" style="18" bestFit="1" customWidth="1"/>
    <col min="14840" max="14840" width="12.5703125" style="18" bestFit="1" customWidth="1"/>
    <col min="14841" max="14841" width="4.42578125" style="18" bestFit="1" customWidth="1"/>
    <col min="14842" max="14842" width="20.85546875" style="18" bestFit="1" customWidth="1"/>
    <col min="14843" max="14843" width="17" style="18" bestFit="1" customWidth="1"/>
    <col min="14844" max="14846" width="12.5703125" style="18" bestFit="1" customWidth="1"/>
    <col min="14847" max="14847" width="17" style="18" bestFit="1" customWidth="1"/>
    <col min="14848" max="14848" width="63.140625" style="18" bestFit="1" customWidth="1"/>
    <col min="14849" max="14849" width="18.85546875" style="18" bestFit="1" customWidth="1"/>
    <col min="14850" max="14850" width="15.85546875" style="18" bestFit="1" customWidth="1"/>
    <col min="14851" max="14851" width="131" style="18" bestFit="1" customWidth="1"/>
    <col min="14852" max="14852" width="4.7109375" style="18" bestFit="1" customWidth="1"/>
    <col min="14853" max="15081" width="9.140625" style="18"/>
    <col min="15082" max="15082" width="4.7109375" style="18" bestFit="1" customWidth="1"/>
    <col min="15083" max="15083" width="16.85546875" style="18" bestFit="1" customWidth="1"/>
    <col min="15084" max="15084" width="8.85546875" style="18" bestFit="1" customWidth="1"/>
    <col min="15085" max="15085" width="1.140625" style="18" bestFit="1" customWidth="1"/>
    <col min="15086" max="15086" width="25.140625" style="18" bestFit="1" customWidth="1"/>
    <col min="15087" max="15087" width="10.85546875" style="18" bestFit="1" customWidth="1"/>
    <col min="15088" max="15089" width="16.85546875" style="18" bestFit="1" customWidth="1"/>
    <col min="15090" max="15090" width="8.85546875" style="18" bestFit="1" customWidth="1"/>
    <col min="15091" max="15091" width="16" style="18" bestFit="1" customWidth="1"/>
    <col min="15092" max="15092" width="0.28515625" style="18" bestFit="1" customWidth="1"/>
    <col min="15093" max="15093" width="16" style="18" bestFit="1" customWidth="1"/>
    <col min="15094" max="15094" width="0.7109375" style="18" bestFit="1" customWidth="1"/>
    <col min="15095" max="15095" width="16.140625" style="18" bestFit="1" customWidth="1"/>
    <col min="15096" max="15096" width="12.5703125" style="18" bestFit="1" customWidth="1"/>
    <col min="15097" max="15097" width="4.42578125" style="18" bestFit="1" customWidth="1"/>
    <col min="15098" max="15098" width="20.85546875" style="18" bestFit="1" customWidth="1"/>
    <col min="15099" max="15099" width="17" style="18" bestFit="1" customWidth="1"/>
    <col min="15100" max="15102" width="12.5703125" style="18" bestFit="1" customWidth="1"/>
    <col min="15103" max="15103" width="17" style="18" bestFit="1" customWidth="1"/>
    <col min="15104" max="15104" width="63.140625" style="18" bestFit="1" customWidth="1"/>
    <col min="15105" max="15105" width="18.85546875" style="18" bestFit="1" customWidth="1"/>
    <col min="15106" max="15106" width="15.85546875" style="18" bestFit="1" customWidth="1"/>
    <col min="15107" max="15107" width="131" style="18" bestFit="1" customWidth="1"/>
    <col min="15108" max="15108" width="4.7109375" style="18" bestFit="1" customWidth="1"/>
    <col min="15109" max="15337" width="9.140625" style="18"/>
    <col min="15338" max="15338" width="4.7109375" style="18" bestFit="1" customWidth="1"/>
    <col min="15339" max="15339" width="16.85546875" style="18" bestFit="1" customWidth="1"/>
    <col min="15340" max="15340" width="8.85546875" style="18" bestFit="1" customWidth="1"/>
    <col min="15341" max="15341" width="1.140625" style="18" bestFit="1" customWidth="1"/>
    <col min="15342" max="15342" width="25.140625" style="18" bestFit="1" customWidth="1"/>
    <col min="15343" max="15343" width="10.85546875" style="18" bestFit="1" customWidth="1"/>
    <col min="15344" max="15345" width="16.85546875" style="18" bestFit="1" customWidth="1"/>
    <col min="15346" max="15346" width="8.85546875" style="18" bestFit="1" customWidth="1"/>
    <col min="15347" max="15347" width="16" style="18" bestFit="1" customWidth="1"/>
    <col min="15348" max="15348" width="0.28515625" style="18" bestFit="1" customWidth="1"/>
    <col min="15349" max="15349" width="16" style="18" bestFit="1" customWidth="1"/>
    <col min="15350" max="15350" width="0.7109375" style="18" bestFit="1" customWidth="1"/>
    <col min="15351" max="15351" width="16.140625" style="18" bestFit="1" customWidth="1"/>
    <col min="15352" max="15352" width="12.5703125" style="18" bestFit="1" customWidth="1"/>
    <col min="15353" max="15353" width="4.42578125" style="18" bestFit="1" customWidth="1"/>
    <col min="15354" max="15354" width="20.85546875" style="18" bestFit="1" customWidth="1"/>
    <col min="15355" max="15355" width="17" style="18" bestFit="1" customWidth="1"/>
    <col min="15356" max="15358" width="12.5703125" style="18" bestFit="1" customWidth="1"/>
    <col min="15359" max="15359" width="17" style="18" bestFit="1" customWidth="1"/>
    <col min="15360" max="15360" width="63.140625" style="18" bestFit="1" customWidth="1"/>
    <col min="15361" max="15361" width="18.85546875" style="18" bestFit="1" customWidth="1"/>
    <col min="15362" max="15362" width="15.85546875" style="18" bestFit="1" customWidth="1"/>
    <col min="15363" max="15363" width="131" style="18" bestFit="1" customWidth="1"/>
    <col min="15364" max="15364" width="4.7109375" style="18" bestFit="1" customWidth="1"/>
    <col min="15365" max="15593" width="9.140625" style="18"/>
    <col min="15594" max="15594" width="4.7109375" style="18" bestFit="1" customWidth="1"/>
    <col min="15595" max="15595" width="16.85546875" style="18" bestFit="1" customWidth="1"/>
    <col min="15596" max="15596" width="8.85546875" style="18" bestFit="1" customWidth="1"/>
    <col min="15597" max="15597" width="1.140625" style="18" bestFit="1" customWidth="1"/>
    <col min="15598" max="15598" width="25.140625" style="18" bestFit="1" customWidth="1"/>
    <col min="15599" max="15599" width="10.85546875" style="18" bestFit="1" customWidth="1"/>
    <col min="15600" max="15601" width="16.85546875" style="18" bestFit="1" customWidth="1"/>
    <col min="15602" max="15602" width="8.85546875" style="18" bestFit="1" customWidth="1"/>
    <col min="15603" max="15603" width="16" style="18" bestFit="1" customWidth="1"/>
    <col min="15604" max="15604" width="0.28515625" style="18" bestFit="1" customWidth="1"/>
    <col min="15605" max="15605" width="16" style="18" bestFit="1" customWidth="1"/>
    <col min="15606" max="15606" width="0.7109375" style="18" bestFit="1" customWidth="1"/>
    <col min="15607" max="15607" width="16.140625" style="18" bestFit="1" customWidth="1"/>
    <col min="15608" max="15608" width="12.5703125" style="18" bestFit="1" customWidth="1"/>
    <col min="15609" max="15609" width="4.42578125" style="18" bestFit="1" customWidth="1"/>
    <col min="15610" max="15610" width="20.85546875" style="18" bestFit="1" customWidth="1"/>
    <col min="15611" max="15611" width="17" style="18" bestFit="1" customWidth="1"/>
    <col min="15612" max="15614" width="12.5703125" style="18" bestFit="1" customWidth="1"/>
    <col min="15615" max="15615" width="17" style="18" bestFit="1" customWidth="1"/>
    <col min="15616" max="15616" width="63.140625" style="18" bestFit="1" customWidth="1"/>
    <col min="15617" max="15617" width="18.85546875" style="18" bestFit="1" customWidth="1"/>
    <col min="15618" max="15618" width="15.85546875" style="18" bestFit="1" customWidth="1"/>
    <col min="15619" max="15619" width="131" style="18" bestFit="1" customWidth="1"/>
    <col min="15620" max="15620" width="4.7109375" style="18" bestFit="1" customWidth="1"/>
    <col min="15621" max="15849" width="9.140625" style="18"/>
    <col min="15850" max="15850" width="4.7109375" style="18" bestFit="1" customWidth="1"/>
    <col min="15851" max="15851" width="16.85546875" style="18" bestFit="1" customWidth="1"/>
    <col min="15852" max="15852" width="8.85546875" style="18" bestFit="1" customWidth="1"/>
    <col min="15853" max="15853" width="1.140625" style="18" bestFit="1" customWidth="1"/>
    <col min="15854" max="15854" width="25.140625" style="18" bestFit="1" customWidth="1"/>
    <col min="15855" max="15855" width="10.85546875" style="18" bestFit="1" customWidth="1"/>
    <col min="15856" max="15857" width="16.85546875" style="18" bestFit="1" customWidth="1"/>
    <col min="15858" max="15858" width="8.85546875" style="18" bestFit="1" customWidth="1"/>
    <col min="15859" max="15859" width="16" style="18" bestFit="1" customWidth="1"/>
    <col min="15860" max="15860" width="0.28515625" style="18" bestFit="1" customWidth="1"/>
    <col min="15861" max="15861" width="16" style="18" bestFit="1" customWidth="1"/>
    <col min="15862" max="15862" width="0.7109375" style="18" bestFit="1" customWidth="1"/>
    <col min="15863" max="15863" width="16.140625" style="18" bestFit="1" customWidth="1"/>
    <col min="15864" max="15864" width="12.5703125" style="18" bestFit="1" customWidth="1"/>
    <col min="15865" max="15865" width="4.42578125" style="18" bestFit="1" customWidth="1"/>
    <col min="15866" max="15866" width="20.85546875" style="18" bestFit="1" customWidth="1"/>
    <col min="15867" max="15867" width="17" style="18" bestFit="1" customWidth="1"/>
    <col min="15868" max="15870" width="12.5703125" style="18" bestFit="1" customWidth="1"/>
    <col min="15871" max="15871" width="17" style="18" bestFit="1" customWidth="1"/>
    <col min="15872" max="15872" width="63.140625" style="18" bestFit="1" customWidth="1"/>
    <col min="15873" max="15873" width="18.85546875" style="18" bestFit="1" customWidth="1"/>
    <col min="15874" max="15874" width="15.85546875" style="18" bestFit="1" customWidth="1"/>
    <col min="15875" max="15875" width="131" style="18" bestFit="1" customWidth="1"/>
    <col min="15876" max="15876" width="4.7109375" style="18" bestFit="1" customWidth="1"/>
    <col min="15877" max="16105" width="9.140625" style="18"/>
    <col min="16106" max="16106" width="4.7109375" style="18" bestFit="1" customWidth="1"/>
    <col min="16107" max="16107" width="16.85546875" style="18" bestFit="1" customWidth="1"/>
    <col min="16108" max="16108" width="8.85546875" style="18" bestFit="1" customWidth="1"/>
    <col min="16109" max="16109" width="1.140625" style="18" bestFit="1" customWidth="1"/>
    <col min="16110" max="16110" width="25.140625" style="18" bestFit="1" customWidth="1"/>
    <col min="16111" max="16111" width="10.85546875" style="18" bestFit="1" customWidth="1"/>
    <col min="16112" max="16113" width="16.85546875" style="18" bestFit="1" customWidth="1"/>
    <col min="16114" max="16114" width="8.85546875" style="18" bestFit="1" customWidth="1"/>
    <col min="16115" max="16115" width="16" style="18" bestFit="1" customWidth="1"/>
    <col min="16116" max="16116" width="0.28515625" style="18" bestFit="1" customWidth="1"/>
    <col min="16117" max="16117" width="16" style="18" bestFit="1" customWidth="1"/>
    <col min="16118" max="16118" width="0.7109375" style="18" bestFit="1" customWidth="1"/>
    <col min="16119" max="16119" width="16.140625" style="18" bestFit="1" customWidth="1"/>
    <col min="16120" max="16120" width="12.5703125" style="18" bestFit="1" customWidth="1"/>
    <col min="16121" max="16121" width="4.42578125" style="18" bestFit="1" customWidth="1"/>
    <col min="16122" max="16122" width="20.85546875" style="18" bestFit="1" customWidth="1"/>
    <col min="16123" max="16123" width="17" style="18" bestFit="1" customWidth="1"/>
    <col min="16124" max="16126" width="12.5703125" style="18" bestFit="1" customWidth="1"/>
    <col min="16127" max="16127" width="17" style="18" bestFit="1" customWidth="1"/>
    <col min="16128" max="16128" width="63.140625" style="18" bestFit="1" customWidth="1"/>
    <col min="16129" max="16129" width="18.85546875" style="18" bestFit="1" customWidth="1"/>
    <col min="16130" max="16130" width="15.85546875" style="18" bestFit="1" customWidth="1"/>
    <col min="16131" max="16131" width="131" style="18" bestFit="1" customWidth="1"/>
    <col min="16132" max="16132" width="4.7109375" style="18" bestFit="1" customWidth="1"/>
    <col min="16133" max="16384" width="9.140625" style="18"/>
  </cols>
  <sheetData>
    <row r="1" spans="1:13" customFormat="1" ht="76.5" customHeight="1">
      <c r="A1" s="3" t="s">
        <v>66</v>
      </c>
      <c r="B1" s="2"/>
      <c r="C1" s="2"/>
      <c r="D1" s="2"/>
      <c r="E1" s="2"/>
      <c r="F1" s="2"/>
      <c r="G1" s="2"/>
      <c r="H1" s="1"/>
    </row>
    <row r="2" spans="1:13" customFormat="1" ht="33" customHeight="1">
      <c r="A2" s="4"/>
      <c r="B2" s="4"/>
      <c r="C2" s="4"/>
      <c r="D2" s="4"/>
      <c r="E2" s="8"/>
      <c r="F2" s="8"/>
      <c r="G2" s="8"/>
      <c r="H2" s="9"/>
      <c r="I2" s="9"/>
      <c r="J2" s="9"/>
      <c r="K2" s="9"/>
      <c r="L2" s="9"/>
      <c r="M2" s="9"/>
    </row>
    <row r="3" spans="1:13" customFormat="1" ht="41.25" customHeight="1">
      <c r="A3" s="13" t="s">
        <v>57</v>
      </c>
      <c r="B3" s="13"/>
      <c r="C3" s="13"/>
      <c r="D3" s="13"/>
      <c r="E3" s="13"/>
      <c r="F3" s="13"/>
      <c r="G3" s="13"/>
      <c r="H3" s="12"/>
      <c r="I3" s="12"/>
      <c r="J3" s="12"/>
      <c r="K3" s="12"/>
      <c r="L3" s="12"/>
      <c r="M3" s="12"/>
    </row>
    <row r="4" spans="1:13" ht="15.95" customHeight="1" thickBot="1">
      <c r="A4" s="5"/>
      <c r="B4" s="46" t="s">
        <v>25</v>
      </c>
      <c r="L4" s="5"/>
      <c r="M4" s="5"/>
    </row>
    <row r="5" spans="1:13" ht="24.95" customHeight="1" thickBot="1">
      <c r="A5" s="5"/>
      <c r="B5" s="24" t="s">
        <v>26</v>
      </c>
      <c r="D5" s="20" t="s">
        <v>27</v>
      </c>
      <c r="E5" s="35"/>
      <c r="F5" s="35"/>
      <c r="G5" s="36"/>
      <c r="H5" s="34"/>
      <c r="I5" s="5"/>
      <c r="J5" s="5"/>
      <c r="K5" s="5"/>
      <c r="L5" s="5"/>
      <c r="M5" s="5"/>
    </row>
    <row r="6" spans="1:13" ht="9" customHeight="1" thickBot="1">
      <c r="A6" s="5"/>
      <c r="B6" s="25"/>
      <c r="C6" s="25"/>
      <c r="D6" s="5"/>
      <c r="E6" s="5"/>
      <c r="F6" s="5"/>
      <c r="G6" s="5"/>
      <c r="H6" s="5"/>
      <c r="I6" s="23"/>
      <c r="J6" s="32"/>
      <c r="K6" s="29"/>
      <c r="L6" s="5"/>
      <c r="M6" s="5"/>
    </row>
    <row r="7" spans="1:13" ht="27.75" customHeight="1" thickBot="1">
      <c r="A7" s="5"/>
      <c r="B7" s="24" t="s">
        <v>30</v>
      </c>
      <c r="D7" s="20" t="s">
        <v>14</v>
      </c>
      <c r="E7" s="21"/>
      <c r="F7" s="21"/>
      <c r="G7" s="22"/>
      <c r="H7" s="30"/>
      <c r="I7" s="24" t="s">
        <v>28</v>
      </c>
      <c r="J7" s="124" t="s">
        <v>29</v>
      </c>
      <c r="K7" s="125"/>
      <c r="L7" s="5"/>
      <c r="M7" s="5"/>
    </row>
    <row r="8" spans="1:13" ht="9" customHeight="1" thickBot="1">
      <c r="A8" s="5"/>
      <c r="B8" s="25"/>
      <c r="C8" s="25"/>
      <c r="D8" s="5"/>
      <c r="E8" s="5"/>
      <c r="F8" s="5"/>
      <c r="G8" s="5"/>
      <c r="H8" s="5"/>
      <c r="J8" s="33"/>
      <c r="K8" s="21"/>
      <c r="L8" s="5"/>
      <c r="M8" s="5"/>
    </row>
    <row r="9" spans="1:13" ht="24.75" customHeight="1" thickBot="1">
      <c r="A9" s="5"/>
      <c r="B9" s="24" t="s">
        <v>15</v>
      </c>
      <c r="D9" s="26" t="s">
        <v>32</v>
      </c>
      <c r="E9" s="27"/>
      <c r="F9" s="27"/>
      <c r="G9" s="28"/>
      <c r="H9" s="19"/>
      <c r="I9" s="24" t="s">
        <v>31</v>
      </c>
      <c r="J9" s="124">
        <v>2020</v>
      </c>
      <c r="K9" s="125"/>
      <c r="L9" s="5"/>
      <c r="M9" s="5"/>
    </row>
    <row r="10" spans="1:13" ht="11.1" customHeight="1" thickBot="1">
      <c r="A10" s="5"/>
      <c r="B10" s="25"/>
      <c r="C10" s="25"/>
      <c r="D10" s="5"/>
      <c r="E10" s="5"/>
      <c r="F10" s="5"/>
      <c r="G10" s="5"/>
      <c r="H10" s="19"/>
      <c r="L10" s="5"/>
      <c r="M10" s="5"/>
    </row>
    <row r="11" spans="1:13" ht="24" customHeight="1" thickBot="1">
      <c r="A11" s="5"/>
      <c r="B11" s="24" t="s">
        <v>16</v>
      </c>
      <c r="D11" s="26" t="s">
        <v>33</v>
      </c>
      <c r="E11" s="27"/>
      <c r="F11" s="27"/>
      <c r="G11" s="28"/>
      <c r="H11" s="19"/>
      <c r="L11" s="5"/>
      <c r="M11" s="5"/>
    </row>
    <row r="12" spans="1:13" ht="20.100000000000001" customHeight="1" thickBot="1">
      <c r="A12" s="5"/>
      <c r="B12" s="46" t="s">
        <v>25</v>
      </c>
      <c r="L12" s="5"/>
      <c r="M12" s="5"/>
    </row>
    <row r="13" spans="1:13" ht="42" customHeight="1" thickBot="1">
      <c r="A13" s="5"/>
      <c r="B13" s="31"/>
      <c r="C13" s="42" t="s">
        <v>34</v>
      </c>
      <c r="D13" s="39"/>
      <c r="E13" s="41"/>
      <c r="F13" s="31"/>
      <c r="G13" s="39"/>
      <c r="H13" s="40" t="s">
        <v>35</v>
      </c>
      <c r="I13" s="39"/>
      <c r="J13" s="41"/>
      <c r="K13" s="43"/>
      <c r="L13" s="44" t="s">
        <v>36</v>
      </c>
      <c r="M13" s="45"/>
    </row>
    <row r="14" spans="1:13" ht="45" customHeight="1" thickBot="1">
      <c r="A14" s="5"/>
      <c r="B14" s="37" t="s">
        <v>37</v>
      </c>
      <c r="C14" s="38" t="s">
        <v>38</v>
      </c>
      <c r="D14" s="37" t="s">
        <v>39</v>
      </c>
      <c r="E14" s="37" t="s">
        <v>40</v>
      </c>
      <c r="F14" s="37" t="s">
        <v>41</v>
      </c>
      <c r="G14" s="37" t="s">
        <v>42</v>
      </c>
      <c r="H14" s="38" t="s">
        <v>43</v>
      </c>
      <c r="I14" s="37" t="s">
        <v>44</v>
      </c>
      <c r="J14" s="38" t="s">
        <v>45</v>
      </c>
      <c r="K14" s="37" t="s">
        <v>46</v>
      </c>
      <c r="L14" s="38" t="s">
        <v>47</v>
      </c>
      <c r="M14" s="37" t="s">
        <v>48</v>
      </c>
    </row>
    <row r="15" spans="1:13" ht="207" customHeight="1" thickBot="1">
      <c r="A15" s="5"/>
      <c r="B15" s="6" t="s">
        <v>49</v>
      </c>
      <c r="C15" s="17" t="s">
        <v>50</v>
      </c>
      <c r="D15" s="6" t="s">
        <v>51</v>
      </c>
      <c r="E15" s="6" t="s">
        <v>52</v>
      </c>
      <c r="F15" s="74" t="s">
        <v>234</v>
      </c>
      <c r="G15" s="74" t="s">
        <v>53</v>
      </c>
      <c r="H15" s="6" t="s">
        <v>54</v>
      </c>
      <c r="I15" s="7" t="s">
        <v>55</v>
      </c>
      <c r="J15" s="17" t="s">
        <v>56</v>
      </c>
      <c r="K15" s="62">
        <v>43831</v>
      </c>
      <c r="L15" s="47">
        <v>43951</v>
      </c>
      <c r="M15" s="6" t="s">
        <v>202</v>
      </c>
    </row>
    <row r="16" spans="1:13" s="64" customFormat="1" ht="20.100000000000001" customHeight="1">
      <c r="A16" s="63"/>
      <c r="B16" s="129" t="s">
        <v>49</v>
      </c>
      <c r="C16" s="132" t="s">
        <v>50</v>
      </c>
      <c r="D16" s="129" t="s">
        <v>203</v>
      </c>
      <c r="E16" s="129" t="s">
        <v>52</v>
      </c>
      <c r="F16" s="135" t="s">
        <v>204</v>
      </c>
      <c r="G16" s="135" t="s">
        <v>205</v>
      </c>
      <c r="H16" s="126" t="s">
        <v>206</v>
      </c>
      <c r="I16" s="138" t="s">
        <v>207</v>
      </c>
      <c r="J16" s="141" t="s">
        <v>208</v>
      </c>
      <c r="K16" s="144">
        <v>43831</v>
      </c>
      <c r="L16" s="147">
        <v>43951</v>
      </c>
      <c r="M16" s="126" t="s">
        <v>202</v>
      </c>
    </row>
    <row r="17" spans="1:13" s="64" customFormat="1" ht="3" customHeight="1">
      <c r="A17" s="63"/>
      <c r="B17" s="130"/>
      <c r="C17" s="133"/>
      <c r="D17" s="130"/>
      <c r="E17" s="130"/>
      <c r="F17" s="136"/>
      <c r="G17" s="136"/>
      <c r="H17" s="127"/>
      <c r="I17" s="139"/>
      <c r="J17" s="142"/>
      <c r="K17" s="145"/>
      <c r="L17" s="148"/>
      <c r="M17" s="127"/>
    </row>
    <row r="18" spans="1:13" s="64" customFormat="1" ht="39.950000000000003" customHeight="1">
      <c r="A18" s="63"/>
      <c r="B18" s="130"/>
      <c r="C18" s="133"/>
      <c r="D18" s="130"/>
      <c r="E18" s="130"/>
      <c r="F18" s="136"/>
      <c r="G18" s="136"/>
      <c r="H18" s="127"/>
      <c r="I18" s="139"/>
      <c r="J18" s="142"/>
      <c r="K18" s="145"/>
      <c r="L18" s="148"/>
      <c r="M18" s="127"/>
    </row>
    <row r="19" spans="1:13" s="64" customFormat="1" ht="39.950000000000003" customHeight="1">
      <c r="A19" s="63"/>
      <c r="B19" s="130"/>
      <c r="C19" s="133"/>
      <c r="D19" s="130"/>
      <c r="E19" s="130"/>
      <c r="F19" s="136"/>
      <c r="G19" s="136"/>
      <c r="H19" s="127"/>
      <c r="I19" s="139"/>
      <c r="J19" s="142"/>
      <c r="K19" s="145"/>
      <c r="L19" s="148"/>
      <c r="M19" s="127"/>
    </row>
    <row r="20" spans="1:13" s="64" customFormat="1" ht="39.950000000000003" customHeight="1">
      <c r="A20" s="63"/>
      <c r="B20" s="130"/>
      <c r="C20" s="133"/>
      <c r="D20" s="130"/>
      <c r="E20" s="130"/>
      <c r="F20" s="136"/>
      <c r="G20" s="136"/>
      <c r="H20" s="127"/>
      <c r="I20" s="139"/>
      <c r="J20" s="142"/>
      <c r="K20" s="145"/>
      <c r="L20" s="148"/>
      <c r="M20" s="127"/>
    </row>
    <row r="21" spans="1:13" s="64" customFormat="1" ht="39.950000000000003" customHeight="1">
      <c r="A21" s="63"/>
      <c r="B21" s="130"/>
      <c r="C21" s="133"/>
      <c r="D21" s="130"/>
      <c r="E21" s="130"/>
      <c r="F21" s="136"/>
      <c r="G21" s="136"/>
      <c r="H21" s="127"/>
      <c r="I21" s="139"/>
      <c r="J21" s="142"/>
      <c r="K21" s="145"/>
      <c r="L21" s="148"/>
      <c r="M21" s="127"/>
    </row>
    <row r="22" spans="1:13" s="64" customFormat="1" ht="85.5" customHeight="1" thickBot="1">
      <c r="A22" s="63"/>
      <c r="B22" s="131"/>
      <c r="C22" s="134"/>
      <c r="D22" s="131"/>
      <c r="E22" s="131"/>
      <c r="F22" s="137"/>
      <c r="G22" s="137"/>
      <c r="H22" s="128"/>
      <c r="I22" s="140"/>
      <c r="J22" s="143"/>
      <c r="K22" s="146"/>
      <c r="L22" s="149"/>
      <c r="M22" s="128"/>
    </row>
  </sheetData>
  <mergeCells count="14">
    <mergeCell ref="J7:K7"/>
    <mergeCell ref="J9:K9"/>
    <mergeCell ref="M16:M22"/>
    <mergeCell ref="B16:B22"/>
    <mergeCell ref="C16:C22"/>
    <mergeCell ref="D16:D22"/>
    <mergeCell ref="E16:E22"/>
    <mergeCell ref="F16:F22"/>
    <mergeCell ref="G16:G22"/>
    <mergeCell ref="H16:H22"/>
    <mergeCell ref="I16:I22"/>
    <mergeCell ref="J16:J22"/>
    <mergeCell ref="K16:K22"/>
    <mergeCell ref="L16:L22"/>
  </mergeCells>
  <pageMargins left="0.3888888888888889" right="0.3888888888888889" top="0.3888888888888889" bottom="0.3888888888888889" header="0" footer="0"/>
  <pageSetup paperSize="9" firstPageNumber="0" fitToWidth="0" fitToHeight="0" pageOrder="overThenDown"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5AFF-18B3-4C90-96C1-973A5D21CACB}">
  <sheetPr>
    <pageSetUpPr fitToPage="1"/>
  </sheetPr>
  <dimension ref="A1:HY74"/>
  <sheetViews>
    <sheetView showGridLines="0" zoomScale="50" zoomScaleNormal="50" zoomScaleSheetLayoutView="40" workbookViewId="0">
      <pane xSplit="39" ySplit="7" topLeftCell="AP68" activePane="bottomRight" state="frozen"/>
      <selection pane="topRight" activeCell="AN1" sqref="AN1"/>
      <selection pane="bottomLeft" activeCell="A8" sqref="A8"/>
      <selection pane="bottomRight" activeCell="AP68" sqref="AP68"/>
    </sheetView>
  </sheetViews>
  <sheetFormatPr baseColWidth="10" defaultColWidth="54.5703125" defaultRowHeight="45" customHeight="1"/>
  <cols>
    <col min="1" max="1" width="8.140625" style="443" customWidth="1"/>
    <col min="2" max="2" width="44" style="444" customWidth="1"/>
    <col min="3" max="3" width="76.7109375" style="445" customWidth="1"/>
    <col min="4" max="5" width="21.42578125" style="446" hidden="1" customWidth="1"/>
    <col min="6" max="6" width="34" style="446" hidden="1" customWidth="1"/>
    <col min="7" max="7" width="21.42578125" style="446" hidden="1" customWidth="1"/>
    <col min="8" max="8" width="15" style="447" hidden="1" customWidth="1"/>
    <col min="9" max="9" width="22.85546875" style="444" hidden="1" customWidth="1"/>
    <col min="10" max="10" width="50.42578125" style="448" hidden="1" customWidth="1"/>
    <col min="11" max="12" width="13.5703125" style="449" customWidth="1"/>
    <col min="13" max="14" width="15.42578125" style="449" hidden="1" customWidth="1"/>
    <col min="15" max="15" width="25.140625" style="449" hidden="1" customWidth="1"/>
    <col min="16" max="17" width="15.42578125" style="449" hidden="1" customWidth="1"/>
    <col min="18" max="18" width="16.140625" style="449" hidden="1" customWidth="1"/>
    <col min="19" max="19" width="16.5703125" style="449" hidden="1" customWidth="1"/>
    <col min="20" max="20" width="15.42578125" style="449" hidden="1" customWidth="1"/>
    <col min="21" max="21" width="18.5703125" style="449" hidden="1" customWidth="1"/>
    <col min="22" max="30" width="15.42578125" style="449" hidden="1" customWidth="1"/>
    <col min="31" max="32" width="20.42578125" style="449" hidden="1" customWidth="1"/>
    <col min="33" max="34" width="22.140625" style="450" hidden="1" customWidth="1"/>
    <col min="35" max="35" width="27.140625" style="450" hidden="1" customWidth="1"/>
    <col min="36" max="36" width="22.140625" style="450" customWidth="1"/>
    <col min="37" max="37" width="20.140625" style="450" customWidth="1"/>
    <col min="38" max="38" width="24.7109375" style="449" customWidth="1"/>
    <col min="39" max="39" width="24.42578125" style="449" customWidth="1"/>
    <col min="40" max="40" width="54.140625" style="449" customWidth="1"/>
    <col min="41" max="41" width="106.140625" style="449" customWidth="1"/>
    <col min="42" max="42" width="25.28515625" style="449" customWidth="1"/>
    <col min="43" max="43" width="34.5703125" style="449" customWidth="1"/>
    <col min="44" max="44" width="34.5703125" style="454" customWidth="1"/>
    <col min="45" max="45" width="48.140625" style="454" customWidth="1"/>
    <col min="46" max="46" width="34.5703125" style="454" customWidth="1"/>
    <col min="47" max="47" width="63" style="454" customWidth="1"/>
    <col min="48" max="54" width="8.7109375" style="454" hidden="1" customWidth="1"/>
    <col min="55" max="55" width="20" style="455" customWidth="1"/>
    <col min="56" max="58" width="22.140625" style="455" hidden="1" customWidth="1"/>
    <col min="59" max="59" width="21.42578125" style="455" customWidth="1"/>
    <col min="60" max="62" width="19.28515625" style="455" hidden="1" customWidth="1"/>
    <col min="63" max="63" width="19.28515625" style="455" customWidth="1"/>
    <col min="64" max="64" width="15.28515625" style="456" customWidth="1"/>
    <col min="65" max="65" width="42.5703125" style="455" customWidth="1"/>
    <col min="66" max="66" width="36.28515625" style="455" hidden="1" customWidth="1"/>
    <col min="67" max="67" width="29.42578125" style="455" hidden="1" customWidth="1"/>
    <col min="68" max="68" width="34" style="455" hidden="1" customWidth="1"/>
    <col min="69" max="69" width="31.140625" style="455" hidden="1" customWidth="1"/>
    <col min="70" max="70" width="26.28515625" style="455" customWidth="1"/>
    <col min="71" max="71" width="29.140625" style="455" customWidth="1"/>
    <col min="72" max="72" width="20.7109375" style="455" customWidth="1"/>
    <col min="73" max="73" width="21.28515625" style="455" customWidth="1"/>
    <col min="74" max="74" width="40" style="443" customWidth="1"/>
    <col min="75" max="256" width="54.5703125" style="457"/>
    <col min="257" max="257" width="8.140625" style="457" customWidth="1"/>
    <col min="258" max="258" width="44" style="457" customWidth="1"/>
    <col min="259" max="259" width="76.7109375" style="457" customWidth="1"/>
    <col min="260" max="266" width="0" style="457" hidden="1" customWidth="1"/>
    <col min="267" max="268" width="13.5703125" style="457" customWidth="1"/>
    <col min="269" max="291" width="0" style="457" hidden="1" customWidth="1"/>
    <col min="292" max="292" width="22.140625" style="457" customWidth="1"/>
    <col min="293" max="293" width="20.140625" style="457" customWidth="1"/>
    <col min="294" max="294" width="24.7109375" style="457" customWidth="1"/>
    <col min="295" max="295" width="24.42578125" style="457" customWidth="1"/>
    <col min="296" max="296" width="54.140625" style="457" customWidth="1"/>
    <col min="297" max="297" width="106.140625" style="457" customWidth="1"/>
    <col min="298" max="298" width="25.28515625" style="457" customWidth="1"/>
    <col min="299" max="300" width="34.5703125" style="457" customWidth="1"/>
    <col min="301" max="301" width="48.140625" style="457" customWidth="1"/>
    <col min="302" max="302" width="34.5703125" style="457" customWidth="1"/>
    <col min="303" max="303" width="63" style="457" customWidth="1"/>
    <col min="304" max="310" width="0" style="457" hidden="1" customWidth="1"/>
    <col min="311" max="311" width="20" style="457" customWidth="1"/>
    <col min="312" max="314" width="0" style="457" hidden="1" customWidth="1"/>
    <col min="315" max="315" width="21.42578125" style="457" customWidth="1"/>
    <col min="316" max="318" width="0" style="457" hidden="1" customWidth="1"/>
    <col min="319" max="319" width="19.28515625" style="457" customWidth="1"/>
    <col min="320" max="320" width="15.28515625" style="457" customWidth="1"/>
    <col min="321" max="321" width="42.5703125" style="457" customWidth="1"/>
    <col min="322" max="325" width="0" style="457" hidden="1" customWidth="1"/>
    <col min="326" max="326" width="26.28515625" style="457" customWidth="1"/>
    <col min="327" max="327" width="29.140625" style="457" customWidth="1"/>
    <col min="328" max="328" width="20.7109375" style="457" customWidth="1"/>
    <col min="329" max="329" width="21.28515625" style="457" customWidth="1"/>
    <col min="330" max="330" width="40" style="457" customWidth="1"/>
    <col min="331" max="512" width="54.5703125" style="457"/>
    <col min="513" max="513" width="8.140625" style="457" customWidth="1"/>
    <col min="514" max="514" width="44" style="457" customWidth="1"/>
    <col min="515" max="515" width="76.7109375" style="457" customWidth="1"/>
    <col min="516" max="522" width="0" style="457" hidden="1" customWidth="1"/>
    <col min="523" max="524" width="13.5703125" style="457" customWidth="1"/>
    <col min="525" max="547" width="0" style="457" hidden="1" customWidth="1"/>
    <col min="548" max="548" width="22.140625" style="457" customWidth="1"/>
    <col min="549" max="549" width="20.140625" style="457" customWidth="1"/>
    <col min="550" max="550" width="24.7109375" style="457" customWidth="1"/>
    <col min="551" max="551" width="24.42578125" style="457" customWidth="1"/>
    <col min="552" max="552" width="54.140625" style="457" customWidth="1"/>
    <col min="553" max="553" width="106.140625" style="457" customWidth="1"/>
    <col min="554" max="554" width="25.28515625" style="457" customWidth="1"/>
    <col min="555" max="556" width="34.5703125" style="457" customWidth="1"/>
    <col min="557" max="557" width="48.140625" style="457" customWidth="1"/>
    <col min="558" max="558" width="34.5703125" style="457" customWidth="1"/>
    <col min="559" max="559" width="63" style="457" customWidth="1"/>
    <col min="560" max="566" width="0" style="457" hidden="1" customWidth="1"/>
    <col min="567" max="567" width="20" style="457" customWidth="1"/>
    <col min="568" max="570" width="0" style="457" hidden="1" customWidth="1"/>
    <col min="571" max="571" width="21.42578125" style="457" customWidth="1"/>
    <col min="572" max="574" width="0" style="457" hidden="1" customWidth="1"/>
    <col min="575" max="575" width="19.28515625" style="457" customWidth="1"/>
    <col min="576" max="576" width="15.28515625" style="457" customWidth="1"/>
    <col min="577" max="577" width="42.5703125" style="457" customWidth="1"/>
    <col min="578" max="581" width="0" style="457" hidden="1" customWidth="1"/>
    <col min="582" max="582" width="26.28515625" style="457" customWidth="1"/>
    <col min="583" max="583" width="29.140625" style="457" customWidth="1"/>
    <col min="584" max="584" width="20.7109375" style="457" customWidth="1"/>
    <col min="585" max="585" width="21.28515625" style="457" customWidth="1"/>
    <col min="586" max="586" width="40" style="457" customWidth="1"/>
    <col min="587" max="768" width="54.5703125" style="457"/>
    <col min="769" max="769" width="8.140625" style="457" customWidth="1"/>
    <col min="770" max="770" width="44" style="457" customWidth="1"/>
    <col min="771" max="771" width="76.7109375" style="457" customWidth="1"/>
    <col min="772" max="778" width="0" style="457" hidden="1" customWidth="1"/>
    <col min="779" max="780" width="13.5703125" style="457" customWidth="1"/>
    <col min="781" max="803" width="0" style="457" hidden="1" customWidth="1"/>
    <col min="804" max="804" width="22.140625" style="457" customWidth="1"/>
    <col min="805" max="805" width="20.140625" style="457" customWidth="1"/>
    <col min="806" max="806" width="24.7109375" style="457" customWidth="1"/>
    <col min="807" max="807" width="24.42578125" style="457" customWidth="1"/>
    <col min="808" max="808" width="54.140625" style="457" customWidth="1"/>
    <col min="809" max="809" width="106.140625" style="457" customWidth="1"/>
    <col min="810" max="810" width="25.28515625" style="457" customWidth="1"/>
    <col min="811" max="812" width="34.5703125" style="457" customWidth="1"/>
    <col min="813" max="813" width="48.140625" style="457" customWidth="1"/>
    <col min="814" max="814" width="34.5703125" style="457" customWidth="1"/>
    <col min="815" max="815" width="63" style="457" customWidth="1"/>
    <col min="816" max="822" width="0" style="457" hidden="1" customWidth="1"/>
    <col min="823" max="823" width="20" style="457" customWidth="1"/>
    <col min="824" max="826" width="0" style="457" hidden="1" customWidth="1"/>
    <col min="827" max="827" width="21.42578125" style="457" customWidth="1"/>
    <col min="828" max="830" width="0" style="457" hidden="1" customWidth="1"/>
    <col min="831" max="831" width="19.28515625" style="457" customWidth="1"/>
    <col min="832" max="832" width="15.28515625" style="457" customWidth="1"/>
    <col min="833" max="833" width="42.5703125" style="457" customWidth="1"/>
    <col min="834" max="837" width="0" style="457" hidden="1" customWidth="1"/>
    <col min="838" max="838" width="26.28515625" style="457" customWidth="1"/>
    <col min="839" max="839" width="29.140625" style="457" customWidth="1"/>
    <col min="840" max="840" width="20.7109375" style="457" customWidth="1"/>
    <col min="841" max="841" width="21.28515625" style="457" customWidth="1"/>
    <col min="842" max="842" width="40" style="457" customWidth="1"/>
    <col min="843" max="1024" width="54.5703125" style="457"/>
    <col min="1025" max="1025" width="8.140625" style="457" customWidth="1"/>
    <col min="1026" max="1026" width="44" style="457" customWidth="1"/>
    <col min="1027" max="1027" width="76.7109375" style="457" customWidth="1"/>
    <col min="1028" max="1034" width="0" style="457" hidden="1" customWidth="1"/>
    <col min="1035" max="1036" width="13.5703125" style="457" customWidth="1"/>
    <col min="1037" max="1059" width="0" style="457" hidden="1" customWidth="1"/>
    <col min="1060" max="1060" width="22.140625" style="457" customWidth="1"/>
    <col min="1061" max="1061" width="20.140625" style="457" customWidth="1"/>
    <col min="1062" max="1062" width="24.7109375" style="457" customWidth="1"/>
    <col min="1063" max="1063" width="24.42578125" style="457" customWidth="1"/>
    <col min="1064" max="1064" width="54.140625" style="457" customWidth="1"/>
    <col min="1065" max="1065" width="106.140625" style="457" customWidth="1"/>
    <col min="1066" max="1066" width="25.28515625" style="457" customWidth="1"/>
    <col min="1067" max="1068" width="34.5703125" style="457" customWidth="1"/>
    <col min="1069" max="1069" width="48.140625" style="457" customWidth="1"/>
    <col min="1070" max="1070" width="34.5703125" style="457" customWidth="1"/>
    <col min="1071" max="1071" width="63" style="457" customWidth="1"/>
    <col min="1072" max="1078" width="0" style="457" hidden="1" customWidth="1"/>
    <col min="1079" max="1079" width="20" style="457" customWidth="1"/>
    <col min="1080" max="1082" width="0" style="457" hidden="1" customWidth="1"/>
    <col min="1083" max="1083" width="21.42578125" style="457" customWidth="1"/>
    <col min="1084" max="1086" width="0" style="457" hidden="1" customWidth="1"/>
    <col min="1087" max="1087" width="19.28515625" style="457" customWidth="1"/>
    <col min="1088" max="1088" width="15.28515625" style="457" customWidth="1"/>
    <col min="1089" max="1089" width="42.5703125" style="457" customWidth="1"/>
    <col min="1090" max="1093" width="0" style="457" hidden="1" customWidth="1"/>
    <col min="1094" max="1094" width="26.28515625" style="457" customWidth="1"/>
    <col min="1095" max="1095" width="29.140625" style="457" customWidth="1"/>
    <col min="1096" max="1096" width="20.7109375" style="457" customWidth="1"/>
    <col min="1097" max="1097" width="21.28515625" style="457" customWidth="1"/>
    <col min="1098" max="1098" width="40" style="457" customWidth="1"/>
    <col min="1099" max="1280" width="54.5703125" style="457"/>
    <col min="1281" max="1281" width="8.140625" style="457" customWidth="1"/>
    <col min="1282" max="1282" width="44" style="457" customWidth="1"/>
    <col min="1283" max="1283" width="76.7109375" style="457" customWidth="1"/>
    <col min="1284" max="1290" width="0" style="457" hidden="1" customWidth="1"/>
    <col min="1291" max="1292" width="13.5703125" style="457" customWidth="1"/>
    <col min="1293" max="1315" width="0" style="457" hidden="1" customWidth="1"/>
    <col min="1316" max="1316" width="22.140625" style="457" customWidth="1"/>
    <col min="1317" max="1317" width="20.140625" style="457" customWidth="1"/>
    <col min="1318" max="1318" width="24.7109375" style="457" customWidth="1"/>
    <col min="1319" max="1319" width="24.42578125" style="457" customWidth="1"/>
    <col min="1320" max="1320" width="54.140625" style="457" customWidth="1"/>
    <col min="1321" max="1321" width="106.140625" style="457" customWidth="1"/>
    <col min="1322" max="1322" width="25.28515625" style="457" customWidth="1"/>
    <col min="1323" max="1324" width="34.5703125" style="457" customWidth="1"/>
    <col min="1325" max="1325" width="48.140625" style="457" customWidth="1"/>
    <col min="1326" max="1326" width="34.5703125" style="457" customWidth="1"/>
    <col min="1327" max="1327" width="63" style="457" customWidth="1"/>
    <col min="1328" max="1334" width="0" style="457" hidden="1" customWidth="1"/>
    <col min="1335" max="1335" width="20" style="457" customWidth="1"/>
    <col min="1336" max="1338" width="0" style="457" hidden="1" customWidth="1"/>
    <col min="1339" max="1339" width="21.42578125" style="457" customWidth="1"/>
    <col min="1340" max="1342" width="0" style="457" hidden="1" customWidth="1"/>
    <col min="1343" max="1343" width="19.28515625" style="457" customWidth="1"/>
    <col min="1344" max="1344" width="15.28515625" style="457" customWidth="1"/>
    <col min="1345" max="1345" width="42.5703125" style="457" customWidth="1"/>
    <col min="1346" max="1349" width="0" style="457" hidden="1" customWidth="1"/>
    <col min="1350" max="1350" width="26.28515625" style="457" customWidth="1"/>
    <col min="1351" max="1351" width="29.140625" style="457" customWidth="1"/>
    <col min="1352" max="1352" width="20.7109375" style="457" customWidth="1"/>
    <col min="1353" max="1353" width="21.28515625" style="457" customWidth="1"/>
    <col min="1354" max="1354" width="40" style="457" customWidth="1"/>
    <col min="1355" max="1536" width="54.5703125" style="457"/>
    <col min="1537" max="1537" width="8.140625" style="457" customWidth="1"/>
    <col min="1538" max="1538" width="44" style="457" customWidth="1"/>
    <col min="1539" max="1539" width="76.7109375" style="457" customWidth="1"/>
    <col min="1540" max="1546" width="0" style="457" hidden="1" customWidth="1"/>
    <col min="1547" max="1548" width="13.5703125" style="457" customWidth="1"/>
    <col min="1549" max="1571" width="0" style="457" hidden="1" customWidth="1"/>
    <col min="1572" max="1572" width="22.140625" style="457" customWidth="1"/>
    <col min="1573" max="1573" width="20.140625" style="457" customWidth="1"/>
    <col min="1574" max="1574" width="24.7109375" style="457" customWidth="1"/>
    <col min="1575" max="1575" width="24.42578125" style="457" customWidth="1"/>
    <col min="1576" max="1576" width="54.140625" style="457" customWidth="1"/>
    <col min="1577" max="1577" width="106.140625" style="457" customWidth="1"/>
    <col min="1578" max="1578" width="25.28515625" style="457" customWidth="1"/>
    <col min="1579" max="1580" width="34.5703125" style="457" customWidth="1"/>
    <col min="1581" max="1581" width="48.140625" style="457" customWidth="1"/>
    <col min="1582" max="1582" width="34.5703125" style="457" customWidth="1"/>
    <col min="1583" max="1583" width="63" style="457" customWidth="1"/>
    <col min="1584" max="1590" width="0" style="457" hidden="1" customWidth="1"/>
    <col min="1591" max="1591" width="20" style="457" customWidth="1"/>
    <col min="1592" max="1594" width="0" style="457" hidden="1" customWidth="1"/>
    <col min="1595" max="1595" width="21.42578125" style="457" customWidth="1"/>
    <col min="1596" max="1598" width="0" style="457" hidden="1" customWidth="1"/>
    <col min="1599" max="1599" width="19.28515625" style="457" customWidth="1"/>
    <col min="1600" max="1600" width="15.28515625" style="457" customWidth="1"/>
    <col min="1601" max="1601" width="42.5703125" style="457" customWidth="1"/>
    <col min="1602" max="1605" width="0" style="457" hidden="1" customWidth="1"/>
    <col min="1606" max="1606" width="26.28515625" style="457" customWidth="1"/>
    <col min="1607" max="1607" width="29.140625" style="457" customWidth="1"/>
    <col min="1608" max="1608" width="20.7109375" style="457" customWidth="1"/>
    <col min="1609" max="1609" width="21.28515625" style="457" customWidth="1"/>
    <col min="1610" max="1610" width="40" style="457" customWidth="1"/>
    <col min="1611" max="1792" width="54.5703125" style="457"/>
    <col min="1793" max="1793" width="8.140625" style="457" customWidth="1"/>
    <col min="1794" max="1794" width="44" style="457" customWidth="1"/>
    <col min="1795" max="1795" width="76.7109375" style="457" customWidth="1"/>
    <col min="1796" max="1802" width="0" style="457" hidden="1" customWidth="1"/>
    <col min="1803" max="1804" width="13.5703125" style="457" customWidth="1"/>
    <col min="1805" max="1827" width="0" style="457" hidden="1" customWidth="1"/>
    <col min="1828" max="1828" width="22.140625" style="457" customWidth="1"/>
    <col min="1829" max="1829" width="20.140625" style="457" customWidth="1"/>
    <col min="1830" max="1830" width="24.7109375" style="457" customWidth="1"/>
    <col min="1831" max="1831" width="24.42578125" style="457" customWidth="1"/>
    <col min="1832" max="1832" width="54.140625" style="457" customWidth="1"/>
    <col min="1833" max="1833" width="106.140625" style="457" customWidth="1"/>
    <col min="1834" max="1834" width="25.28515625" style="457" customWidth="1"/>
    <col min="1835" max="1836" width="34.5703125" style="457" customWidth="1"/>
    <col min="1837" max="1837" width="48.140625" style="457" customWidth="1"/>
    <col min="1838" max="1838" width="34.5703125" style="457" customWidth="1"/>
    <col min="1839" max="1839" width="63" style="457" customWidth="1"/>
    <col min="1840" max="1846" width="0" style="457" hidden="1" customWidth="1"/>
    <col min="1847" max="1847" width="20" style="457" customWidth="1"/>
    <col min="1848" max="1850" width="0" style="457" hidden="1" customWidth="1"/>
    <col min="1851" max="1851" width="21.42578125" style="457" customWidth="1"/>
    <col min="1852" max="1854" width="0" style="457" hidden="1" customWidth="1"/>
    <col min="1855" max="1855" width="19.28515625" style="457" customWidth="1"/>
    <col min="1856" max="1856" width="15.28515625" style="457" customWidth="1"/>
    <col min="1857" max="1857" width="42.5703125" style="457" customWidth="1"/>
    <col min="1858" max="1861" width="0" style="457" hidden="1" customWidth="1"/>
    <col min="1862" max="1862" width="26.28515625" style="457" customWidth="1"/>
    <col min="1863" max="1863" width="29.140625" style="457" customWidth="1"/>
    <col min="1864" max="1864" width="20.7109375" style="457" customWidth="1"/>
    <col min="1865" max="1865" width="21.28515625" style="457" customWidth="1"/>
    <col min="1866" max="1866" width="40" style="457" customWidth="1"/>
    <col min="1867" max="2048" width="54.5703125" style="457"/>
    <col min="2049" max="2049" width="8.140625" style="457" customWidth="1"/>
    <col min="2050" max="2050" width="44" style="457" customWidth="1"/>
    <col min="2051" max="2051" width="76.7109375" style="457" customWidth="1"/>
    <col min="2052" max="2058" width="0" style="457" hidden="1" customWidth="1"/>
    <col min="2059" max="2060" width="13.5703125" style="457" customWidth="1"/>
    <col min="2061" max="2083" width="0" style="457" hidden="1" customWidth="1"/>
    <col min="2084" max="2084" width="22.140625" style="457" customWidth="1"/>
    <col min="2085" max="2085" width="20.140625" style="457" customWidth="1"/>
    <col min="2086" max="2086" width="24.7109375" style="457" customWidth="1"/>
    <col min="2087" max="2087" width="24.42578125" style="457" customWidth="1"/>
    <col min="2088" max="2088" width="54.140625" style="457" customWidth="1"/>
    <col min="2089" max="2089" width="106.140625" style="457" customWidth="1"/>
    <col min="2090" max="2090" width="25.28515625" style="457" customWidth="1"/>
    <col min="2091" max="2092" width="34.5703125" style="457" customWidth="1"/>
    <col min="2093" max="2093" width="48.140625" style="457" customWidth="1"/>
    <col min="2094" max="2094" width="34.5703125" style="457" customWidth="1"/>
    <col min="2095" max="2095" width="63" style="457" customWidth="1"/>
    <col min="2096" max="2102" width="0" style="457" hidden="1" customWidth="1"/>
    <col min="2103" max="2103" width="20" style="457" customWidth="1"/>
    <col min="2104" max="2106" width="0" style="457" hidden="1" customWidth="1"/>
    <col min="2107" max="2107" width="21.42578125" style="457" customWidth="1"/>
    <col min="2108" max="2110" width="0" style="457" hidden="1" customWidth="1"/>
    <col min="2111" max="2111" width="19.28515625" style="457" customWidth="1"/>
    <col min="2112" max="2112" width="15.28515625" style="457" customWidth="1"/>
    <col min="2113" max="2113" width="42.5703125" style="457" customWidth="1"/>
    <col min="2114" max="2117" width="0" style="457" hidden="1" customWidth="1"/>
    <col min="2118" max="2118" width="26.28515625" style="457" customWidth="1"/>
    <col min="2119" max="2119" width="29.140625" style="457" customWidth="1"/>
    <col min="2120" max="2120" width="20.7109375" style="457" customWidth="1"/>
    <col min="2121" max="2121" width="21.28515625" style="457" customWidth="1"/>
    <col min="2122" max="2122" width="40" style="457" customWidth="1"/>
    <col min="2123" max="2304" width="54.5703125" style="457"/>
    <col min="2305" max="2305" width="8.140625" style="457" customWidth="1"/>
    <col min="2306" max="2306" width="44" style="457" customWidth="1"/>
    <col min="2307" max="2307" width="76.7109375" style="457" customWidth="1"/>
    <col min="2308" max="2314" width="0" style="457" hidden="1" customWidth="1"/>
    <col min="2315" max="2316" width="13.5703125" style="457" customWidth="1"/>
    <col min="2317" max="2339" width="0" style="457" hidden="1" customWidth="1"/>
    <col min="2340" max="2340" width="22.140625" style="457" customWidth="1"/>
    <col min="2341" max="2341" width="20.140625" style="457" customWidth="1"/>
    <col min="2342" max="2342" width="24.7109375" style="457" customWidth="1"/>
    <col min="2343" max="2343" width="24.42578125" style="457" customWidth="1"/>
    <col min="2344" max="2344" width="54.140625" style="457" customWidth="1"/>
    <col min="2345" max="2345" width="106.140625" style="457" customWidth="1"/>
    <col min="2346" max="2346" width="25.28515625" style="457" customWidth="1"/>
    <col min="2347" max="2348" width="34.5703125" style="457" customWidth="1"/>
    <col min="2349" max="2349" width="48.140625" style="457" customWidth="1"/>
    <col min="2350" max="2350" width="34.5703125" style="457" customWidth="1"/>
    <col min="2351" max="2351" width="63" style="457" customWidth="1"/>
    <col min="2352" max="2358" width="0" style="457" hidden="1" customWidth="1"/>
    <col min="2359" max="2359" width="20" style="457" customWidth="1"/>
    <col min="2360" max="2362" width="0" style="457" hidden="1" customWidth="1"/>
    <col min="2363" max="2363" width="21.42578125" style="457" customWidth="1"/>
    <col min="2364" max="2366" width="0" style="457" hidden="1" customWidth="1"/>
    <col min="2367" max="2367" width="19.28515625" style="457" customWidth="1"/>
    <col min="2368" max="2368" width="15.28515625" style="457" customWidth="1"/>
    <col min="2369" max="2369" width="42.5703125" style="457" customWidth="1"/>
    <col min="2370" max="2373" width="0" style="457" hidden="1" customWidth="1"/>
    <col min="2374" max="2374" width="26.28515625" style="457" customWidth="1"/>
    <col min="2375" max="2375" width="29.140625" style="457" customWidth="1"/>
    <col min="2376" max="2376" width="20.7109375" style="457" customWidth="1"/>
    <col min="2377" max="2377" width="21.28515625" style="457" customWidth="1"/>
    <col min="2378" max="2378" width="40" style="457" customWidth="1"/>
    <col min="2379" max="2560" width="54.5703125" style="457"/>
    <col min="2561" max="2561" width="8.140625" style="457" customWidth="1"/>
    <col min="2562" max="2562" width="44" style="457" customWidth="1"/>
    <col min="2563" max="2563" width="76.7109375" style="457" customWidth="1"/>
    <col min="2564" max="2570" width="0" style="457" hidden="1" customWidth="1"/>
    <col min="2571" max="2572" width="13.5703125" style="457" customWidth="1"/>
    <col min="2573" max="2595" width="0" style="457" hidden="1" customWidth="1"/>
    <col min="2596" max="2596" width="22.140625" style="457" customWidth="1"/>
    <col min="2597" max="2597" width="20.140625" style="457" customWidth="1"/>
    <col min="2598" max="2598" width="24.7109375" style="457" customWidth="1"/>
    <col min="2599" max="2599" width="24.42578125" style="457" customWidth="1"/>
    <col min="2600" max="2600" width="54.140625" style="457" customWidth="1"/>
    <col min="2601" max="2601" width="106.140625" style="457" customWidth="1"/>
    <col min="2602" max="2602" width="25.28515625" style="457" customWidth="1"/>
    <col min="2603" max="2604" width="34.5703125" style="457" customWidth="1"/>
    <col min="2605" max="2605" width="48.140625" style="457" customWidth="1"/>
    <col min="2606" max="2606" width="34.5703125" style="457" customWidth="1"/>
    <col min="2607" max="2607" width="63" style="457" customWidth="1"/>
    <col min="2608" max="2614" width="0" style="457" hidden="1" customWidth="1"/>
    <col min="2615" max="2615" width="20" style="457" customWidth="1"/>
    <col min="2616" max="2618" width="0" style="457" hidden="1" customWidth="1"/>
    <col min="2619" max="2619" width="21.42578125" style="457" customWidth="1"/>
    <col min="2620" max="2622" width="0" style="457" hidden="1" customWidth="1"/>
    <col min="2623" max="2623" width="19.28515625" style="457" customWidth="1"/>
    <col min="2624" max="2624" width="15.28515625" style="457" customWidth="1"/>
    <col min="2625" max="2625" width="42.5703125" style="457" customWidth="1"/>
    <col min="2626" max="2629" width="0" style="457" hidden="1" customWidth="1"/>
    <col min="2630" max="2630" width="26.28515625" style="457" customWidth="1"/>
    <col min="2631" max="2631" width="29.140625" style="457" customWidth="1"/>
    <col min="2632" max="2632" width="20.7109375" style="457" customWidth="1"/>
    <col min="2633" max="2633" width="21.28515625" style="457" customWidth="1"/>
    <col min="2634" max="2634" width="40" style="457" customWidth="1"/>
    <col min="2635" max="2816" width="54.5703125" style="457"/>
    <col min="2817" max="2817" width="8.140625" style="457" customWidth="1"/>
    <col min="2818" max="2818" width="44" style="457" customWidth="1"/>
    <col min="2819" max="2819" width="76.7109375" style="457" customWidth="1"/>
    <col min="2820" max="2826" width="0" style="457" hidden="1" customWidth="1"/>
    <col min="2827" max="2828" width="13.5703125" style="457" customWidth="1"/>
    <col min="2829" max="2851" width="0" style="457" hidden="1" customWidth="1"/>
    <col min="2852" max="2852" width="22.140625" style="457" customWidth="1"/>
    <col min="2853" max="2853" width="20.140625" style="457" customWidth="1"/>
    <col min="2854" max="2854" width="24.7109375" style="457" customWidth="1"/>
    <col min="2855" max="2855" width="24.42578125" style="457" customWidth="1"/>
    <col min="2856" max="2856" width="54.140625" style="457" customWidth="1"/>
    <col min="2857" max="2857" width="106.140625" style="457" customWidth="1"/>
    <col min="2858" max="2858" width="25.28515625" style="457" customWidth="1"/>
    <col min="2859" max="2860" width="34.5703125" style="457" customWidth="1"/>
    <col min="2861" max="2861" width="48.140625" style="457" customWidth="1"/>
    <col min="2862" max="2862" width="34.5703125" style="457" customWidth="1"/>
    <col min="2863" max="2863" width="63" style="457" customWidth="1"/>
    <col min="2864" max="2870" width="0" style="457" hidden="1" customWidth="1"/>
    <col min="2871" max="2871" width="20" style="457" customWidth="1"/>
    <col min="2872" max="2874" width="0" style="457" hidden="1" customWidth="1"/>
    <col min="2875" max="2875" width="21.42578125" style="457" customWidth="1"/>
    <col min="2876" max="2878" width="0" style="457" hidden="1" customWidth="1"/>
    <col min="2879" max="2879" width="19.28515625" style="457" customWidth="1"/>
    <col min="2880" max="2880" width="15.28515625" style="457" customWidth="1"/>
    <col min="2881" max="2881" width="42.5703125" style="457" customWidth="1"/>
    <col min="2882" max="2885" width="0" style="457" hidden="1" customWidth="1"/>
    <col min="2886" max="2886" width="26.28515625" style="457" customWidth="1"/>
    <col min="2887" max="2887" width="29.140625" style="457" customWidth="1"/>
    <col min="2888" max="2888" width="20.7109375" style="457" customWidth="1"/>
    <col min="2889" max="2889" width="21.28515625" style="457" customWidth="1"/>
    <col min="2890" max="2890" width="40" style="457" customWidth="1"/>
    <col min="2891" max="3072" width="54.5703125" style="457"/>
    <col min="3073" max="3073" width="8.140625" style="457" customWidth="1"/>
    <col min="3074" max="3074" width="44" style="457" customWidth="1"/>
    <col min="3075" max="3075" width="76.7109375" style="457" customWidth="1"/>
    <col min="3076" max="3082" width="0" style="457" hidden="1" customWidth="1"/>
    <col min="3083" max="3084" width="13.5703125" style="457" customWidth="1"/>
    <col min="3085" max="3107" width="0" style="457" hidden="1" customWidth="1"/>
    <col min="3108" max="3108" width="22.140625" style="457" customWidth="1"/>
    <col min="3109" max="3109" width="20.140625" style="457" customWidth="1"/>
    <col min="3110" max="3110" width="24.7109375" style="457" customWidth="1"/>
    <col min="3111" max="3111" width="24.42578125" style="457" customWidth="1"/>
    <col min="3112" max="3112" width="54.140625" style="457" customWidth="1"/>
    <col min="3113" max="3113" width="106.140625" style="457" customWidth="1"/>
    <col min="3114" max="3114" width="25.28515625" style="457" customWidth="1"/>
    <col min="3115" max="3116" width="34.5703125" style="457" customWidth="1"/>
    <col min="3117" max="3117" width="48.140625" style="457" customWidth="1"/>
    <col min="3118" max="3118" width="34.5703125" style="457" customWidth="1"/>
    <col min="3119" max="3119" width="63" style="457" customWidth="1"/>
    <col min="3120" max="3126" width="0" style="457" hidden="1" customWidth="1"/>
    <col min="3127" max="3127" width="20" style="457" customWidth="1"/>
    <col min="3128" max="3130" width="0" style="457" hidden="1" customWidth="1"/>
    <col min="3131" max="3131" width="21.42578125" style="457" customWidth="1"/>
    <col min="3132" max="3134" width="0" style="457" hidden="1" customWidth="1"/>
    <col min="3135" max="3135" width="19.28515625" style="457" customWidth="1"/>
    <col min="3136" max="3136" width="15.28515625" style="457" customWidth="1"/>
    <col min="3137" max="3137" width="42.5703125" style="457" customWidth="1"/>
    <col min="3138" max="3141" width="0" style="457" hidden="1" customWidth="1"/>
    <col min="3142" max="3142" width="26.28515625" style="457" customWidth="1"/>
    <col min="3143" max="3143" width="29.140625" style="457" customWidth="1"/>
    <col min="3144" max="3144" width="20.7109375" style="457" customWidth="1"/>
    <col min="3145" max="3145" width="21.28515625" style="457" customWidth="1"/>
    <col min="3146" max="3146" width="40" style="457" customWidth="1"/>
    <col min="3147" max="3328" width="54.5703125" style="457"/>
    <col min="3329" max="3329" width="8.140625" style="457" customWidth="1"/>
    <col min="3330" max="3330" width="44" style="457" customWidth="1"/>
    <col min="3331" max="3331" width="76.7109375" style="457" customWidth="1"/>
    <col min="3332" max="3338" width="0" style="457" hidden="1" customWidth="1"/>
    <col min="3339" max="3340" width="13.5703125" style="457" customWidth="1"/>
    <col min="3341" max="3363" width="0" style="457" hidden="1" customWidth="1"/>
    <col min="3364" max="3364" width="22.140625" style="457" customWidth="1"/>
    <col min="3365" max="3365" width="20.140625" style="457" customWidth="1"/>
    <col min="3366" max="3366" width="24.7109375" style="457" customWidth="1"/>
    <col min="3367" max="3367" width="24.42578125" style="457" customWidth="1"/>
    <col min="3368" max="3368" width="54.140625" style="457" customWidth="1"/>
    <col min="3369" max="3369" width="106.140625" style="457" customWidth="1"/>
    <col min="3370" max="3370" width="25.28515625" style="457" customWidth="1"/>
    <col min="3371" max="3372" width="34.5703125" style="457" customWidth="1"/>
    <col min="3373" max="3373" width="48.140625" style="457" customWidth="1"/>
    <col min="3374" max="3374" width="34.5703125" style="457" customWidth="1"/>
    <col min="3375" max="3375" width="63" style="457" customWidth="1"/>
    <col min="3376" max="3382" width="0" style="457" hidden="1" customWidth="1"/>
    <col min="3383" max="3383" width="20" style="457" customWidth="1"/>
    <col min="3384" max="3386" width="0" style="457" hidden="1" customWidth="1"/>
    <col min="3387" max="3387" width="21.42578125" style="457" customWidth="1"/>
    <col min="3388" max="3390" width="0" style="457" hidden="1" customWidth="1"/>
    <col min="3391" max="3391" width="19.28515625" style="457" customWidth="1"/>
    <col min="3392" max="3392" width="15.28515625" style="457" customWidth="1"/>
    <col min="3393" max="3393" width="42.5703125" style="457" customWidth="1"/>
    <col min="3394" max="3397" width="0" style="457" hidden="1" customWidth="1"/>
    <col min="3398" max="3398" width="26.28515625" style="457" customWidth="1"/>
    <col min="3399" max="3399" width="29.140625" style="457" customWidth="1"/>
    <col min="3400" max="3400" width="20.7109375" style="457" customWidth="1"/>
    <col min="3401" max="3401" width="21.28515625" style="457" customWidth="1"/>
    <col min="3402" max="3402" width="40" style="457" customWidth="1"/>
    <col min="3403" max="3584" width="54.5703125" style="457"/>
    <col min="3585" max="3585" width="8.140625" style="457" customWidth="1"/>
    <col min="3586" max="3586" width="44" style="457" customWidth="1"/>
    <col min="3587" max="3587" width="76.7109375" style="457" customWidth="1"/>
    <col min="3588" max="3594" width="0" style="457" hidden="1" customWidth="1"/>
    <col min="3595" max="3596" width="13.5703125" style="457" customWidth="1"/>
    <col min="3597" max="3619" width="0" style="457" hidden="1" customWidth="1"/>
    <col min="3620" max="3620" width="22.140625" style="457" customWidth="1"/>
    <col min="3621" max="3621" width="20.140625" style="457" customWidth="1"/>
    <col min="3622" max="3622" width="24.7109375" style="457" customWidth="1"/>
    <col min="3623" max="3623" width="24.42578125" style="457" customWidth="1"/>
    <col min="3624" max="3624" width="54.140625" style="457" customWidth="1"/>
    <col min="3625" max="3625" width="106.140625" style="457" customWidth="1"/>
    <col min="3626" max="3626" width="25.28515625" style="457" customWidth="1"/>
    <col min="3627" max="3628" width="34.5703125" style="457" customWidth="1"/>
    <col min="3629" max="3629" width="48.140625" style="457" customWidth="1"/>
    <col min="3630" max="3630" width="34.5703125" style="457" customWidth="1"/>
    <col min="3631" max="3631" width="63" style="457" customWidth="1"/>
    <col min="3632" max="3638" width="0" style="457" hidden="1" customWidth="1"/>
    <col min="3639" max="3639" width="20" style="457" customWidth="1"/>
    <col min="3640" max="3642" width="0" style="457" hidden="1" customWidth="1"/>
    <col min="3643" max="3643" width="21.42578125" style="457" customWidth="1"/>
    <col min="3644" max="3646" width="0" style="457" hidden="1" customWidth="1"/>
    <col min="3647" max="3647" width="19.28515625" style="457" customWidth="1"/>
    <col min="3648" max="3648" width="15.28515625" style="457" customWidth="1"/>
    <col min="3649" max="3649" width="42.5703125" style="457" customWidth="1"/>
    <col min="3650" max="3653" width="0" style="457" hidden="1" customWidth="1"/>
    <col min="3654" max="3654" width="26.28515625" style="457" customWidth="1"/>
    <col min="3655" max="3655" width="29.140625" style="457" customWidth="1"/>
    <col min="3656" max="3656" width="20.7109375" style="457" customWidth="1"/>
    <col min="3657" max="3657" width="21.28515625" style="457" customWidth="1"/>
    <col min="3658" max="3658" width="40" style="457" customWidth="1"/>
    <col min="3659" max="3840" width="54.5703125" style="457"/>
    <col min="3841" max="3841" width="8.140625" style="457" customWidth="1"/>
    <col min="3842" max="3842" width="44" style="457" customWidth="1"/>
    <col min="3843" max="3843" width="76.7109375" style="457" customWidth="1"/>
    <col min="3844" max="3850" width="0" style="457" hidden="1" customWidth="1"/>
    <col min="3851" max="3852" width="13.5703125" style="457" customWidth="1"/>
    <col min="3853" max="3875" width="0" style="457" hidden="1" customWidth="1"/>
    <col min="3876" max="3876" width="22.140625" style="457" customWidth="1"/>
    <col min="3877" max="3877" width="20.140625" style="457" customWidth="1"/>
    <col min="3878" max="3878" width="24.7109375" style="457" customWidth="1"/>
    <col min="3879" max="3879" width="24.42578125" style="457" customWidth="1"/>
    <col min="3880" max="3880" width="54.140625" style="457" customWidth="1"/>
    <col min="3881" max="3881" width="106.140625" style="457" customWidth="1"/>
    <col min="3882" max="3882" width="25.28515625" style="457" customWidth="1"/>
    <col min="3883" max="3884" width="34.5703125" style="457" customWidth="1"/>
    <col min="3885" max="3885" width="48.140625" style="457" customWidth="1"/>
    <col min="3886" max="3886" width="34.5703125" style="457" customWidth="1"/>
    <col min="3887" max="3887" width="63" style="457" customWidth="1"/>
    <col min="3888" max="3894" width="0" style="457" hidden="1" customWidth="1"/>
    <col min="3895" max="3895" width="20" style="457" customWidth="1"/>
    <col min="3896" max="3898" width="0" style="457" hidden="1" customWidth="1"/>
    <col min="3899" max="3899" width="21.42578125" style="457" customWidth="1"/>
    <col min="3900" max="3902" width="0" style="457" hidden="1" customWidth="1"/>
    <col min="3903" max="3903" width="19.28515625" style="457" customWidth="1"/>
    <col min="3904" max="3904" width="15.28515625" style="457" customWidth="1"/>
    <col min="3905" max="3905" width="42.5703125" style="457" customWidth="1"/>
    <col min="3906" max="3909" width="0" style="457" hidden="1" customWidth="1"/>
    <col min="3910" max="3910" width="26.28515625" style="457" customWidth="1"/>
    <col min="3911" max="3911" width="29.140625" style="457" customWidth="1"/>
    <col min="3912" max="3912" width="20.7109375" style="457" customWidth="1"/>
    <col min="3913" max="3913" width="21.28515625" style="457" customWidth="1"/>
    <col min="3914" max="3914" width="40" style="457" customWidth="1"/>
    <col min="3915" max="4096" width="54.5703125" style="457"/>
    <col min="4097" max="4097" width="8.140625" style="457" customWidth="1"/>
    <col min="4098" max="4098" width="44" style="457" customWidth="1"/>
    <col min="4099" max="4099" width="76.7109375" style="457" customWidth="1"/>
    <col min="4100" max="4106" width="0" style="457" hidden="1" customWidth="1"/>
    <col min="4107" max="4108" width="13.5703125" style="457" customWidth="1"/>
    <col min="4109" max="4131" width="0" style="457" hidden="1" customWidth="1"/>
    <col min="4132" max="4132" width="22.140625" style="457" customWidth="1"/>
    <col min="4133" max="4133" width="20.140625" style="457" customWidth="1"/>
    <col min="4134" max="4134" width="24.7109375" style="457" customWidth="1"/>
    <col min="4135" max="4135" width="24.42578125" style="457" customWidth="1"/>
    <col min="4136" max="4136" width="54.140625" style="457" customWidth="1"/>
    <col min="4137" max="4137" width="106.140625" style="457" customWidth="1"/>
    <col min="4138" max="4138" width="25.28515625" style="457" customWidth="1"/>
    <col min="4139" max="4140" width="34.5703125" style="457" customWidth="1"/>
    <col min="4141" max="4141" width="48.140625" style="457" customWidth="1"/>
    <col min="4142" max="4142" width="34.5703125" style="457" customWidth="1"/>
    <col min="4143" max="4143" width="63" style="457" customWidth="1"/>
    <col min="4144" max="4150" width="0" style="457" hidden="1" customWidth="1"/>
    <col min="4151" max="4151" width="20" style="457" customWidth="1"/>
    <col min="4152" max="4154" width="0" style="457" hidden="1" customWidth="1"/>
    <col min="4155" max="4155" width="21.42578125" style="457" customWidth="1"/>
    <col min="4156" max="4158" width="0" style="457" hidden="1" customWidth="1"/>
    <col min="4159" max="4159" width="19.28515625" style="457" customWidth="1"/>
    <col min="4160" max="4160" width="15.28515625" style="457" customWidth="1"/>
    <col min="4161" max="4161" width="42.5703125" style="457" customWidth="1"/>
    <col min="4162" max="4165" width="0" style="457" hidden="1" customWidth="1"/>
    <col min="4166" max="4166" width="26.28515625" style="457" customWidth="1"/>
    <col min="4167" max="4167" width="29.140625" style="457" customWidth="1"/>
    <col min="4168" max="4168" width="20.7109375" style="457" customWidth="1"/>
    <col min="4169" max="4169" width="21.28515625" style="457" customWidth="1"/>
    <col min="4170" max="4170" width="40" style="457" customWidth="1"/>
    <col min="4171" max="4352" width="54.5703125" style="457"/>
    <col min="4353" max="4353" width="8.140625" style="457" customWidth="1"/>
    <col min="4354" max="4354" width="44" style="457" customWidth="1"/>
    <col min="4355" max="4355" width="76.7109375" style="457" customWidth="1"/>
    <col min="4356" max="4362" width="0" style="457" hidden="1" customWidth="1"/>
    <col min="4363" max="4364" width="13.5703125" style="457" customWidth="1"/>
    <col min="4365" max="4387" width="0" style="457" hidden="1" customWidth="1"/>
    <col min="4388" max="4388" width="22.140625" style="457" customWidth="1"/>
    <col min="4389" max="4389" width="20.140625" style="457" customWidth="1"/>
    <col min="4390" max="4390" width="24.7109375" style="457" customWidth="1"/>
    <col min="4391" max="4391" width="24.42578125" style="457" customWidth="1"/>
    <col min="4392" max="4392" width="54.140625" style="457" customWidth="1"/>
    <col min="4393" max="4393" width="106.140625" style="457" customWidth="1"/>
    <col min="4394" max="4394" width="25.28515625" style="457" customWidth="1"/>
    <col min="4395" max="4396" width="34.5703125" style="457" customWidth="1"/>
    <col min="4397" max="4397" width="48.140625" style="457" customWidth="1"/>
    <col min="4398" max="4398" width="34.5703125" style="457" customWidth="1"/>
    <col min="4399" max="4399" width="63" style="457" customWidth="1"/>
    <col min="4400" max="4406" width="0" style="457" hidden="1" customWidth="1"/>
    <col min="4407" max="4407" width="20" style="457" customWidth="1"/>
    <col min="4408" max="4410" width="0" style="457" hidden="1" customWidth="1"/>
    <col min="4411" max="4411" width="21.42578125" style="457" customWidth="1"/>
    <col min="4412" max="4414" width="0" style="457" hidden="1" customWidth="1"/>
    <col min="4415" max="4415" width="19.28515625" style="457" customWidth="1"/>
    <col min="4416" max="4416" width="15.28515625" style="457" customWidth="1"/>
    <col min="4417" max="4417" width="42.5703125" style="457" customWidth="1"/>
    <col min="4418" max="4421" width="0" style="457" hidden="1" customWidth="1"/>
    <col min="4422" max="4422" width="26.28515625" style="457" customWidth="1"/>
    <col min="4423" max="4423" width="29.140625" style="457" customWidth="1"/>
    <col min="4424" max="4424" width="20.7109375" style="457" customWidth="1"/>
    <col min="4425" max="4425" width="21.28515625" style="457" customWidth="1"/>
    <col min="4426" max="4426" width="40" style="457" customWidth="1"/>
    <col min="4427" max="4608" width="54.5703125" style="457"/>
    <col min="4609" max="4609" width="8.140625" style="457" customWidth="1"/>
    <col min="4610" max="4610" width="44" style="457" customWidth="1"/>
    <col min="4611" max="4611" width="76.7109375" style="457" customWidth="1"/>
    <col min="4612" max="4618" width="0" style="457" hidden="1" customWidth="1"/>
    <col min="4619" max="4620" width="13.5703125" style="457" customWidth="1"/>
    <col min="4621" max="4643" width="0" style="457" hidden="1" customWidth="1"/>
    <col min="4644" max="4644" width="22.140625" style="457" customWidth="1"/>
    <col min="4645" max="4645" width="20.140625" style="457" customWidth="1"/>
    <col min="4646" max="4646" width="24.7109375" style="457" customWidth="1"/>
    <col min="4647" max="4647" width="24.42578125" style="457" customWidth="1"/>
    <col min="4648" max="4648" width="54.140625" style="457" customWidth="1"/>
    <col min="4649" max="4649" width="106.140625" style="457" customWidth="1"/>
    <col min="4650" max="4650" width="25.28515625" style="457" customWidth="1"/>
    <col min="4651" max="4652" width="34.5703125" style="457" customWidth="1"/>
    <col min="4653" max="4653" width="48.140625" style="457" customWidth="1"/>
    <col min="4654" max="4654" width="34.5703125" style="457" customWidth="1"/>
    <col min="4655" max="4655" width="63" style="457" customWidth="1"/>
    <col min="4656" max="4662" width="0" style="457" hidden="1" customWidth="1"/>
    <col min="4663" max="4663" width="20" style="457" customWidth="1"/>
    <col min="4664" max="4666" width="0" style="457" hidden="1" customWidth="1"/>
    <col min="4667" max="4667" width="21.42578125" style="457" customWidth="1"/>
    <col min="4668" max="4670" width="0" style="457" hidden="1" customWidth="1"/>
    <col min="4671" max="4671" width="19.28515625" style="457" customWidth="1"/>
    <col min="4672" max="4672" width="15.28515625" style="457" customWidth="1"/>
    <col min="4673" max="4673" width="42.5703125" style="457" customWidth="1"/>
    <col min="4674" max="4677" width="0" style="457" hidden="1" customWidth="1"/>
    <col min="4678" max="4678" width="26.28515625" style="457" customWidth="1"/>
    <col min="4679" max="4679" width="29.140625" style="457" customWidth="1"/>
    <col min="4680" max="4680" width="20.7109375" style="457" customWidth="1"/>
    <col min="4681" max="4681" width="21.28515625" style="457" customWidth="1"/>
    <col min="4682" max="4682" width="40" style="457" customWidth="1"/>
    <col min="4683" max="4864" width="54.5703125" style="457"/>
    <col min="4865" max="4865" width="8.140625" style="457" customWidth="1"/>
    <col min="4866" max="4866" width="44" style="457" customWidth="1"/>
    <col min="4867" max="4867" width="76.7109375" style="457" customWidth="1"/>
    <col min="4868" max="4874" width="0" style="457" hidden="1" customWidth="1"/>
    <col min="4875" max="4876" width="13.5703125" style="457" customWidth="1"/>
    <col min="4877" max="4899" width="0" style="457" hidden="1" customWidth="1"/>
    <col min="4900" max="4900" width="22.140625" style="457" customWidth="1"/>
    <col min="4901" max="4901" width="20.140625" style="457" customWidth="1"/>
    <col min="4902" max="4902" width="24.7109375" style="457" customWidth="1"/>
    <col min="4903" max="4903" width="24.42578125" style="457" customWidth="1"/>
    <col min="4904" max="4904" width="54.140625" style="457" customWidth="1"/>
    <col min="4905" max="4905" width="106.140625" style="457" customWidth="1"/>
    <col min="4906" max="4906" width="25.28515625" style="457" customWidth="1"/>
    <col min="4907" max="4908" width="34.5703125" style="457" customWidth="1"/>
    <col min="4909" max="4909" width="48.140625" style="457" customWidth="1"/>
    <col min="4910" max="4910" width="34.5703125" style="457" customWidth="1"/>
    <col min="4911" max="4911" width="63" style="457" customWidth="1"/>
    <col min="4912" max="4918" width="0" style="457" hidden="1" customWidth="1"/>
    <col min="4919" max="4919" width="20" style="457" customWidth="1"/>
    <col min="4920" max="4922" width="0" style="457" hidden="1" customWidth="1"/>
    <col min="4923" max="4923" width="21.42578125" style="457" customWidth="1"/>
    <col min="4924" max="4926" width="0" style="457" hidden="1" customWidth="1"/>
    <col min="4927" max="4927" width="19.28515625" style="457" customWidth="1"/>
    <col min="4928" max="4928" width="15.28515625" style="457" customWidth="1"/>
    <col min="4929" max="4929" width="42.5703125" style="457" customWidth="1"/>
    <col min="4930" max="4933" width="0" style="457" hidden="1" customWidth="1"/>
    <col min="4934" max="4934" width="26.28515625" style="457" customWidth="1"/>
    <col min="4935" max="4935" width="29.140625" style="457" customWidth="1"/>
    <col min="4936" max="4936" width="20.7109375" style="457" customWidth="1"/>
    <col min="4937" max="4937" width="21.28515625" style="457" customWidth="1"/>
    <col min="4938" max="4938" width="40" style="457" customWidth="1"/>
    <col min="4939" max="5120" width="54.5703125" style="457"/>
    <col min="5121" max="5121" width="8.140625" style="457" customWidth="1"/>
    <col min="5122" max="5122" width="44" style="457" customWidth="1"/>
    <col min="5123" max="5123" width="76.7109375" style="457" customWidth="1"/>
    <col min="5124" max="5130" width="0" style="457" hidden="1" customWidth="1"/>
    <col min="5131" max="5132" width="13.5703125" style="457" customWidth="1"/>
    <col min="5133" max="5155" width="0" style="457" hidden="1" customWidth="1"/>
    <col min="5156" max="5156" width="22.140625" style="457" customWidth="1"/>
    <col min="5157" max="5157" width="20.140625" style="457" customWidth="1"/>
    <col min="5158" max="5158" width="24.7109375" style="457" customWidth="1"/>
    <col min="5159" max="5159" width="24.42578125" style="457" customWidth="1"/>
    <col min="5160" max="5160" width="54.140625" style="457" customWidth="1"/>
    <col min="5161" max="5161" width="106.140625" style="457" customWidth="1"/>
    <col min="5162" max="5162" width="25.28515625" style="457" customWidth="1"/>
    <col min="5163" max="5164" width="34.5703125" style="457" customWidth="1"/>
    <col min="5165" max="5165" width="48.140625" style="457" customWidth="1"/>
    <col min="5166" max="5166" width="34.5703125" style="457" customWidth="1"/>
    <col min="5167" max="5167" width="63" style="457" customWidth="1"/>
    <col min="5168" max="5174" width="0" style="457" hidden="1" customWidth="1"/>
    <col min="5175" max="5175" width="20" style="457" customWidth="1"/>
    <col min="5176" max="5178" width="0" style="457" hidden="1" customWidth="1"/>
    <col min="5179" max="5179" width="21.42578125" style="457" customWidth="1"/>
    <col min="5180" max="5182" width="0" style="457" hidden="1" customWidth="1"/>
    <col min="5183" max="5183" width="19.28515625" style="457" customWidth="1"/>
    <col min="5184" max="5184" width="15.28515625" style="457" customWidth="1"/>
    <col min="5185" max="5185" width="42.5703125" style="457" customWidth="1"/>
    <col min="5186" max="5189" width="0" style="457" hidden="1" customWidth="1"/>
    <col min="5190" max="5190" width="26.28515625" style="457" customWidth="1"/>
    <col min="5191" max="5191" width="29.140625" style="457" customWidth="1"/>
    <col min="5192" max="5192" width="20.7109375" style="457" customWidth="1"/>
    <col min="5193" max="5193" width="21.28515625" style="457" customWidth="1"/>
    <col min="5194" max="5194" width="40" style="457" customWidth="1"/>
    <col min="5195" max="5376" width="54.5703125" style="457"/>
    <col min="5377" max="5377" width="8.140625" style="457" customWidth="1"/>
    <col min="5378" max="5378" width="44" style="457" customWidth="1"/>
    <col min="5379" max="5379" width="76.7109375" style="457" customWidth="1"/>
    <col min="5380" max="5386" width="0" style="457" hidden="1" customWidth="1"/>
    <col min="5387" max="5388" width="13.5703125" style="457" customWidth="1"/>
    <col min="5389" max="5411" width="0" style="457" hidden="1" customWidth="1"/>
    <col min="5412" max="5412" width="22.140625" style="457" customWidth="1"/>
    <col min="5413" max="5413" width="20.140625" style="457" customWidth="1"/>
    <col min="5414" max="5414" width="24.7109375" style="457" customWidth="1"/>
    <col min="5415" max="5415" width="24.42578125" style="457" customWidth="1"/>
    <col min="5416" max="5416" width="54.140625" style="457" customWidth="1"/>
    <col min="5417" max="5417" width="106.140625" style="457" customWidth="1"/>
    <col min="5418" max="5418" width="25.28515625" style="457" customWidth="1"/>
    <col min="5419" max="5420" width="34.5703125" style="457" customWidth="1"/>
    <col min="5421" max="5421" width="48.140625" style="457" customWidth="1"/>
    <col min="5422" max="5422" width="34.5703125" style="457" customWidth="1"/>
    <col min="5423" max="5423" width="63" style="457" customWidth="1"/>
    <col min="5424" max="5430" width="0" style="457" hidden="1" customWidth="1"/>
    <col min="5431" max="5431" width="20" style="457" customWidth="1"/>
    <col min="5432" max="5434" width="0" style="457" hidden="1" customWidth="1"/>
    <col min="5435" max="5435" width="21.42578125" style="457" customWidth="1"/>
    <col min="5436" max="5438" width="0" style="457" hidden="1" customWidth="1"/>
    <col min="5439" max="5439" width="19.28515625" style="457" customWidth="1"/>
    <col min="5440" max="5440" width="15.28515625" style="457" customWidth="1"/>
    <col min="5441" max="5441" width="42.5703125" style="457" customWidth="1"/>
    <col min="5442" max="5445" width="0" style="457" hidden="1" customWidth="1"/>
    <col min="5446" max="5446" width="26.28515625" style="457" customWidth="1"/>
    <col min="5447" max="5447" width="29.140625" style="457" customWidth="1"/>
    <col min="5448" max="5448" width="20.7109375" style="457" customWidth="1"/>
    <col min="5449" max="5449" width="21.28515625" style="457" customWidth="1"/>
    <col min="5450" max="5450" width="40" style="457" customWidth="1"/>
    <col min="5451" max="5632" width="54.5703125" style="457"/>
    <col min="5633" max="5633" width="8.140625" style="457" customWidth="1"/>
    <col min="5634" max="5634" width="44" style="457" customWidth="1"/>
    <col min="5635" max="5635" width="76.7109375" style="457" customWidth="1"/>
    <col min="5636" max="5642" width="0" style="457" hidden="1" customWidth="1"/>
    <col min="5643" max="5644" width="13.5703125" style="457" customWidth="1"/>
    <col min="5645" max="5667" width="0" style="457" hidden="1" customWidth="1"/>
    <col min="5668" max="5668" width="22.140625" style="457" customWidth="1"/>
    <col min="5669" max="5669" width="20.140625" style="457" customWidth="1"/>
    <col min="5670" max="5670" width="24.7109375" style="457" customWidth="1"/>
    <col min="5671" max="5671" width="24.42578125" style="457" customWidth="1"/>
    <col min="5672" max="5672" width="54.140625" style="457" customWidth="1"/>
    <col min="5673" max="5673" width="106.140625" style="457" customWidth="1"/>
    <col min="5674" max="5674" width="25.28515625" style="457" customWidth="1"/>
    <col min="5675" max="5676" width="34.5703125" style="457" customWidth="1"/>
    <col min="5677" max="5677" width="48.140625" style="457" customWidth="1"/>
    <col min="5678" max="5678" width="34.5703125" style="457" customWidth="1"/>
    <col min="5679" max="5679" width="63" style="457" customWidth="1"/>
    <col min="5680" max="5686" width="0" style="457" hidden="1" customWidth="1"/>
    <col min="5687" max="5687" width="20" style="457" customWidth="1"/>
    <col min="5688" max="5690" width="0" style="457" hidden="1" customWidth="1"/>
    <col min="5691" max="5691" width="21.42578125" style="457" customWidth="1"/>
    <col min="5692" max="5694" width="0" style="457" hidden="1" customWidth="1"/>
    <col min="5695" max="5695" width="19.28515625" style="457" customWidth="1"/>
    <col min="5696" max="5696" width="15.28515625" style="457" customWidth="1"/>
    <col min="5697" max="5697" width="42.5703125" style="457" customWidth="1"/>
    <col min="5698" max="5701" width="0" style="457" hidden="1" customWidth="1"/>
    <col min="5702" max="5702" width="26.28515625" style="457" customWidth="1"/>
    <col min="5703" max="5703" width="29.140625" style="457" customWidth="1"/>
    <col min="5704" max="5704" width="20.7109375" style="457" customWidth="1"/>
    <col min="5705" max="5705" width="21.28515625" style="457" customWidth="1"/>
    <col min="5706" max="5706" width="40" style="457" customWidth="1"/>
    <col min="5707" max="5888" width="54.5703125" style="457"/>
    <col min="5889" max="5889" width="8.140625" style="457" customWidth="1"/>
    <col min="5890" max="5890" width="44" style="457" customWidth="1"/>
    <col min="5891" max="5891" width="76.7109375" style="457" customWidth="1"/>
    <col min="5892" max="5898" width="0" style="457" hidden="1" customWidth="1"/>
    <col min="5899" max="5900" width="13.5703125" style="457" customWidth="1"/>
    <col min="5901" max="5923" width="0" style="457" hidden="1" customWidth="1"/>
    <col min="5924" max="5924" width="22.140625" style="457" customWidth="1"/>
    <col min="5925" max="5925" width="20.140625" style="457" customWidth="1"/>
    <col min="5926" max="5926" width="24.7109375" style="457" customWidth="1"/>
    <col min="5927" max="5927" width="24.42578125" style="457" customWidth="1"/>
    <col min="5928" max="5928" width="54.140625" style="457" customWidth="1"/>
    <col min="5929" max="5929" width="106.140625" style="457" customWidth="1"/>
    <col min="5930" max="5930" width="25.28515625" style="457" customWidth="1"/>
    <col min="5931" max="5932" width="34.5703125" style="457" customWidth="1"/>
    <col min="5933" max="5933" width="48.140625" style="457" customWidth="1"/>
    <col min="5934" max="5934" width="34.5703125" style="457" customWidth="1"/>
    <col min="5935" max="5935" width="63" style="457" customWidth="1"/>
    <col min="5936" max="5942" width="0" style="457" hidden="1" customWidth="1"/>
    <col min="5943" max="5943" width="20" style="457" customWidth="1"/>
    <col min="5944" max="5946" width="0" style="457" hidden="1" customWidth="1"/>
    <col min="5947" max="5947" width="21.42578125" style="457" customWidth="1"/>
    <col min="5948" max="5950" width="0" style="457" hidden="1" customWidth="1"/>
    <col min="5951" max="5951" width="19.28515625" style="457" customWidth="1"/>
    <col min="5952" max="5952" width="15.28515625" style="457" customWidth="1"/>
    <col min="5953" max="5953" width="42.5703125" style="457" customWidth="1"/>
    <col min="5954" max="5957" width="0" style="457" hidden="1" customWidth="1"/>
    <col min="5958" max="5958" width="26.28515625" style="457" customWidth="1"/>
    <col min="5959" max="5959" width="29.140625" style="457" customWidth="1"/>
    <col min="5960" max="5960" width="20.7109375" style="457" customWidth="1"/>
    <col min="5961" max="5961" width="21.28515625" style="457" customWidth="1"/>
    <col min="5962" max="5962" width="40" style="457" customWidth="1"/>
    <col min="5963" max="6144" width="54.5703125" style="457"/>
    <col min="6145" max="6145" width="8.140625" style="457" customWidth="1"/>
    <col min="6146" max="6146" width="44" style="457" customWidth="1"/>
    <col min="6147" max="6147" width="76.7109375" style="457" customWidth="1"/>
    <col min="6148" max="6154" width="0" style="457" hidden="1" customWidth="1"/>
    <col min="6155" max="6156" width="13.5703125" style="457" customWidth="1"/>
    <col min="6157" max="6179" width="0" style="457" hidden="1" customWidth="1"/>
    <col min="6180" max="6180" width="22.140625" style="457" customWidth="1"/>
    <col min="6181" max="6181" width="20.140625" style="457" customWidth="1"/>
    <col min="6182" max="6182" width="24.7109375" style="457" customWidth="1"/>
    <col min="6183" max="6183" width="24.42578125" style="457" customWidth="1"/>
    <col min="6184" max="6184" width="54.140625" style="457" customWidth="1"/>
    <col min="6185" max="6185" width="106.140625" style="457" customWidth="1"/>
    <col min="6186" max="6186" width="25.28515625" style="457" customWidth="1"/>
    <col min="6187" max="6188" width="34.5703125" style="457" customWidth="1"/>
    <col min="6189" max="6189" width="48.140625" style="457" customWidth="1"/>
    <col min="6190" max="6190" width="34.5703125" style="457" customWidth="1"/>
    <col min="6191" max="6191" width="63" style="457" customWidth="1"/>
    <col min="6192" max="6198" width="0" style="457" hidden="1" customWidth="1"/>
    <col min="6199" max="6199" width="20" style="457" customWidth="1"/>
    <col min="6200" max="6202" width="0" style="457" hidden="1" customWidth="1"/>
    <col min="6203" max="6203" width="21.42578125" style="457" customWidth="1"/>
    <col min="6204" max="6206" width="0" style="457" hidden="1" customWidth="1"/>
    <col min="6207" max="6207" width="19.28515625" style="457" customWidth="1"/>
    <col min="6208" max="6208" width="15.28515625" style="457" customWidth="1"/>
    <col min="6209" max="6209" width="42.5703125" style="457" customWidth="1"/>
    <col min="6210" max="6213" width="0" style="457" hidden="1" customWidth="1"/>
    <col min="6214" max="6214" width="26.28515625" style="457" customWidth="1"/>
    <col min="6215" max="6215" width="29.140625" style="457" customWidth="1"/>
    <col min="6216" max="6216" width="20.7109375" style="457" customWidth="1"/>
    <col min="6217" max="6217" width="21.28515625" style="457" customWidth="1"/>
    <col min="6218" max="6218" width="40" style="457" customWidth="1"/>
    <col min="6219" max="6400" width="54.5703125" style="457"/>
    <col min="6401" max="6401" width="8.140625" style="457" customWidth="1"/>
    <col min="6402" max="6402" width="44" style="457" customWidth="1"/>
    <col min="6403" max="6403" width="76.7109375" style="457" customWidth="1"/>
    <col min="6404" max="6410" width="0" style="457" hidden="1" customWidth="1"/>
    <col min="6411" max="6412" width="13.5703125" style="457" customWidth="1"/>
    <col min="6413" max="6435" width="0" style="457" hidden="1" customWidth="1"/>
    <col min="6436" max="6436" width="22.140625" style="457" customWidth="1"/>
    <col min="6437" max="6437" width="20.140625" style="457" customWidth="1"/>
    <col min="6438" max="6438" width="24.7109375" style="457" customWidth="1"/>
    <col min="6439" max="6439" width="24.42578125" style="457" customWidth="1"/>
    <col min="6440" max="6440" width="54.140625" style="457" customWidth="1"/>
    <col min="6441" max="6441" width="106.140625" style="457" customWidth="1"/>
    <col min="6442" max="6442" width="25.28515625" style="457" customWidth="1"/>
    <col min="6443" max="6444" width="34.5703125" style="457" customWidth="1"/>
    <col min="6445" max="6445" width="48.140625" style="457" customWidth="1"/>
    <col min="6446" max="6446" width="34.5703125" style="457" customWidth="1"/>
    <col min="6447" max="6447" width="63" style="457" customWidth="1"/>
    <col min="6448" max="6454" width="0" style="457" hidden="1" customWidth="1"/>
    <col min="6455" max="6455" width="20" style="457" customWidth="1"/>
    <col min="6456" max="6458" width="0" style="457" hidden="1" customWidth="1"/>
    <col min="6459" max="6459" width="21.42578125" style="457" customWidth="1"/>
    <col min="6460" max="6462" width="0" style="457" hidden="1" customWidth="1"/>
    <col min="6463" max="6463" width="19.28515625" style="457" customWidth="1"/>
    <col min="6464" max="6464" width="15.28515625" style="457" customWidth="1"/>
    <col min="6465" max="6465" width="42.5703125" style="457" customWidth="1"/>
    <col min="6466" max="6469" width="0" style="457" hidden="1" customWidth="1"/>
    <col min="6470" max="6470" width="26.28515625" style="457" customWidth="1"/>
    <col min="6471" max="6471" width="29.140625" style="457" customWidth="1"/>
    <col min="6472" max="6472" width="20.7109375" style="457" customWidth="1"/>
    <col min="6473" max="6473" width="21.28515625" style="457" customWidth="1"/>
    <col min="6474" max="6474" width="40" style="457" customWidth="1"/>
    <col min="6475" max="6656" width="54.5703125" style="457"/>
    <col min="6657" max="6657" width="8.140625" style="457" customWidth="1"/>
    <col min="6658" max="6658" width="44" style="457" customWidth="1"/>
    <col min="6659" max="6659" width="76.7109375" style="457" customWidth="1"/>
    <col min="6660" max="6666" width="0" style="457" hidden="1" customWidth="1"/>
    <col min="6667" max="6668" width="13.5703125" style="457" customWidth="1"/>
    <col min="6669" max="6691" width="0" style="457" hidden="1" customWidth="1"/>
    <col min="6692" max="6692" width="22.140625" style="457" customWidth="1"/>
    <col min="6693" max="6693" width="20.140625" style="457" customWidth="1"/>
    <col min="6694" max="6694" width="24.7109375" style="457" customWidth="1"/>
    <col min="6695" max="6695" width="24.42578125" style="457" customWidth="1"/>
    <col min="6696" max="6696" width="54.140625" style="457" customWidth="1"/>
    <col min="6697" max="6697" width="106.140625" style="457" customWidth="1"/>
    <col min="6698" max="6698" width="25.28515625" style="457" customWidth="1"/>
    <col min="6699" max="6700" width="34.5703125" style="457" customWidth="1"/>
    <col min="6701" max="6701" width="48.140625" style="457" customWidth="1"/>
    <col min="6702" max="6702" width="34.5703125" style="457" customWidth="1"/>
    <col min="6703" max="6703" width="63" style="457" customWidth="1"/>
    <col min="6704" max="6710" width="0" style="457" hidden="1" customWidth="1"/>
    <col min="6711" max="6711" width="20" style="457" customWidth="1"/>
    <col min="6712" max="6714" width="0" style="457" hidden="1" customWidth="1"/>
    <col min="6715" max="6715" width="21.42578125" style="457" customWidth="1"/>
    <col min="6716" max="6718" width="0" style="457" hidden="1" customWidth="1"/>
    <col min="6719" max="6719" width="19.28515625" style="457" customWidth="1"/>
    <col min="6720" max="6720" width="15.28515625" style="457" customWidth="1"/>
    <col min="6721" max="6721" width="42.5703125" style="457" customWidth="1"/>
    <col min="6722" max="6725" width="0" style="457" hidden="1" customWidth="1"/>
    <col min="6726" max="6726" width="26.28515625" style="457" customWidth="1"/>
    <col min="6727" max="6727" width="29.140625" style="457" customWidth="1"/>
    <col min="6728" max="6728" width="20.7109375" style="457" customWidth="1"/>
    <col min="6729" max="6729" width="21.28515625" style="457" customWidth="1"/>
    <col min="6730" max="6730" width="40" style="457" customWidth="1"/>
    <col min="6731" max="6912" width="54.5703125" style="457"/>
    <col min="6913" max="6913" width="8.140625" style="457" customWidth="1"/>
    <col min="6914" max="6914" width="44" style="457" customWidth="1"/>
    <col min="6915" max="6915" width="76.7109375" style="457" customWidth="1"/>
    <col min="6916" max="6922" width="0" style="457" hidden="1" customWidth="1"/>
    <col min="6923" max="6924" width="13.5703125" style="457" customWidth="1"/>
    <col min="6925" max="6947" width="0" style="457" hidden="1" customWidth="1"/>
    <col min="6948" max="6948" width="22.140625" style="457" customWidth="1"/>
    <col min="6949" max="6949" width="20.140625" style="457" customWidth="1"/>
    <col min="6950" max="6950" width="24.7109375" style="457" customWidth="1"/>
    <col min="6951" max="6951" width="24.42578125" style="457" customWidth="1"/>
    <col min="6952" max="6952" width="54.140625" style="457" customWidth="1"/>
    <col min="6953" max="6953" width="106.140625" style="457" customWidth="1"/>
    <col min="6954" max="6954" width="25.28515625" style="457" customWidth="1"/>
    <col min="6955" max="6956" width="34.5703125" style="457" customWidth="1"/>
    <col min="6957" max="6957" width="48.140625" style="457" customWidth="1"/>
    <col min="6958" max="6958" width="34.5703125" style="457" customWidth="1"/>
    <col min="6959" max="6959" width="63" style="457" customWidth="1"/>
    <col min="6960" max="6966" width="0" style="457" hidden="1" customWidth="1"/>
    <col min="6967" max="6967" width="20" style="457" customWidth="1"/>
    <col min="6968" max="6970" width="0" style="457" hidden="1" customWidth="1"/>
    <col min="6971" max="6971" width="21.42578125" style="457" customWidth="1"/>
    <col min="6972" max="6974" width="0" style="457" hidden="1" customWidth="1"/>
    <col min="6975" max="6975" width="19.28515625" style="457" customWidth="1"/>
    <col min="6976" max="6976" width="15.28515625" style="457" customWidth="1"/>
    <col min="6977" max="6977" width="42.5703125" style="457" customWidth="1"/>
    <col min="6978" max="6981" width="0" style="457" hidden="1" customWidth="1"/>
    <col min="6982" max="6982" width="26.28515625" style="457" customWidth="1"/>
    <col min="6983" max="6983" width="29.140625" style="457" customWidth="1"/>
    <col min="6984" max="6984" width="20.7109375" style="457" customWidth="1"/>
    <col min="6985" max="6985" width="21.28515625" style="457" customWidth="1"/>
    <col min="6986" max="6986" width="40" style="457" customWidth="1"/>
    <col min="6987" max="7168" width="54.5703125" style="457"/>
    <col min="7169" max="7169" width="8.140625" style="457" customWidth="1"/>
    <col min="7170" max="7170" width="44" style="457" customWidth="1"/>
    <col min="7171" max="7171" width="76.7109375" style="457" customWidth="1"/>
    <col min="7172" max="7178" width="0" style="457" hidden="1" customWidth="1"/>
    <col min="7179" max="7180" width="13.5703125" style="457" customWidth="1"/>
    <col min="7181" max="7203" width="0" style="457" hidden="1" customWidth="1"/>
    <col min="7204" max="7204" width="22.140625" style="457" customWidth="1"/>
    <col min="7205" max="7205" width="20.140625" style="457" customWidth="1"/>
    <col min="7206" max="7206" width="24.7109375" style="457" customWidth="1"/>
    <col min="7207" max="7207" width="24.42578125" style="457" customWidth="1"/>
    <col min="7208" max="7208" width="54.140625" style="457" customWidth="1"/>
    <col min="7209" max="7209" width="106.140625" style="457" customWidth="1"/>
    <col min="7210" max="7210" width="25.28515625" style="457" customWidth="1"/>
    <col min="7211" max="7212" width="34.5703125" style="457" customWidth="1"/>
    <col min="7213" max="7213" width="48.140625" style="457" customWidth="1"/>
    <col min="7214" max="7214" width="34.5703125" style="457" customWidth="1"/>
    <col min="7215" max="7215" width="63" style="457" customWidth="1"/>
    <col min="7216" max="7222" width="0" style="457" hidden="1" customWidth="1"/>
    <col min="7223" max="7223" width="20" style="457" customWidth="1"/>
    <col min="7224" max="7226" width="0" style="457" hidden="1" customWidth="1"/>
    <col min="7227" max="7227" width="21.42578125" style="457" customWidth="1"/>
    <col min="7228" max="7230" width="0" style="457" hidden="1" customWidth="1"/>
    <col min="7231" max="7231" width="19.28515625" style="457" customWidth="1"/>
    <col min="7232" max="7232" width="15.28515625" style="457" customWidth="1"/>
    <col min="7233" max="7233" width="42.5703125" style="457" customWidth="1"/>
    <col min="7234" max="7237" width="0" style="457" hidden="1" customWidth="1"/>
    <col min="7238" max="7238" width="26.28515625" style="457" customWidth="1"/>
    <col min="7239" max="7239" width="29.140625" style="457" customWidth="1"/>
    <col min="7240" max="7240" width="20.7109375" style="457" customWidth="1"/>
    <col min="7241" max="7241" width="21.28515625" style="457" customWidth="1"/>
    <col min="7242" max="7242" width="40" style="457" customWidth="1"/>
    <col min="7243" max="7424" width="54.5703125" style="457"/>
    <col min="7425" max="7425" width="8.140625" style="457" customWidth="1"/>
    <col min="7426" max="7426" width="44" style="457" customWidth="1"/>
    <col min="7427" max="7427" width="76.7109375" style="457" customWidth="1"/>
    <col min="7428" max="7434" width="0" style="457" hidden="1" customWidth="1"/>
    <col min="7435" max="7436" width="13.5703125" style="457" customWidth="1"/>
    <col min="7437" max="7459" width="0" style="457" hidden="1" customWidth="1"/>
    <col min="7460" max="7460" width="22.140625" style="457" customWidth="1"/>
    <col min="7461" max="7461" width="20.140625" style="457" customWidth="1"/>
    <col min="7462" max="7462" width="24.7109375" style="457" customWidth="1"/>
    <col min="7463" max="7463" width="24.42578125" style="457" customWidth="1"/>
    <col min="7464" max="7464" width="54.140625" style="457" customWidth="1"/>
    <col min="7465" max="7465" width="106.140625" style="457" customWidth="1"/>
    <col min="7466" max="7466" width="25.28515625" style="457" customWidth="1"/>
    <col min="7467" max="7468" width="34.5703125" style="457" customWidth="1"/>
    <col min="7469" max="7469" width="48.140625" style="457" customWidth="1"/>
    <col min="7470" max="7470" width="34.5703125" style="457" customWidth="1"/>
    <col min="7471" max="7471" width="63" style="457" customWidth="1"/>
    <col min="7472" max="7478" width="0" style="457" hidden="1" customWidth="1"/>
    <col min="7479" max="7479" width="20" style="457" customWidth="1"/>
    <col min="7480" max="7482" width="0" style="457" hidden="1" customWidth="1"/>
    <col min="7483" max="7483" width="21.42578125" style="457" customWidth="1"/>
    <col min="7484" max="7486" width="0" style="457" hidden="1" customWidth="1"/>
    <col min="7487" max="7487" width="19.28515625" style="457" customWidth="1"/>
    <col min="7488" max="7488" width="15.28515625" style="457" customWidth="1"/>
    <col min="7489" max="7489" width="42.5703125" style="457" customWidth="1"/>
    <col min="7490" max="7493" width="0" style="457" hidden="1" customWidth="1"/>
    <col min="7494" max="7494" width="26.28515625" style="457" customWidth="1"/>
    <col min="7495" max="7495" width="29.140625" style="457" customWidth="1"/>
    <col min="7496" max="7496" width="20.7109375" style="457" customWidth="1"/>
    <col min="7497" max="7497" width="21.28515625" style="457" customWidth="1"/>
    <col min="7498" max="7498" width="40" style="457" customWidth="1"/>
    <col min="7499" max="7680" width="54.5703125" style="457"/>
    <col min="7681" max="7681" width="8.140625" style="457" customWidth="1"/>
    <col min="7682" max="7682" width="44" style="457" customWidth="1"/>
    <col min="7683" max="7683" width="76.7109375" style="457" customWidth="1"/>
    <col min="7684" max="7690" width="0" style="457" hidden="1" customWidth="1"/>
    <col min="7691" max="7692" width="13.5703125" style="457" customWidth="1"/>
    <col min="7693" max="7715" width="0" style="457" hidden="1" customWidth="1"/>
    <col min="7716" max="7716" width="22.140625" style="457" customWidth="1"/>
    <col min="7717" max="7717" width="20.140625" style="457" customWidth="1"/>
    <col min="7718" max="7718" width="24.7109375" style="457" customWidth="1"/>
    <col min="7719" max="7719" width="24.42578125" style="457" customWidth="1"/>
    <col min="7720" max="7720" width="54.140625" style="457" customWidth="1"/>
    <col min="7721" max="7721" width="106.140625" style="457" customWidth="1"/>
    <col min="7722" max="7722" width="25.28515625" style="457" customWidth="1"/>
    <col min="7723" max="7724" width="34.5703125" style="457" customWidth="1"/>
    <col min="7725" max="7725" width="48.140625" style="457" customWidth="1"/>
    <col min="7726" max="7726" width="34.5703125" style="457" customWidth="1"/>
    <col min="7727" max="7727" width="63" style="457" customWidth="1"/>
    <col min="7728" max="7734" width="0" style="457" hidden="1" customWidth="1"/>
    <col min="7735" max="7735" width="20" style="457" customWidth="1"/>
    <col min="7736" max="7738" width="0" style="457" hidden="1" customWidth="1"/>
    <col min="7739" max="7739" width="21.42578125" style="457" customWidth="1"/>
    <col min="7740" max="7742" width="0" style="457" hidden="1" customWidth="1"/>
    <col min="7743" max="7743" width="19.28515625" style="457" customWidth="1"/>
    <col min="7744" max="7744" width="15.28515625" style="457" customWidth="1"/>
    <col min="7745" max="7745" width="42.5703125" style="457" customWidth="1"/>
    <col min="7746" max="7749" width="0" style="457" hidden="1" customWidth="1"/>
    <col min="7750" max="7750" width="26.28515625" style="457" customWidth="1"/>
    <col min="7751" max="7751" width="29.140625" style="457" customWidth="1"/>
    <col min="7752" max="7752" width="20.7109375" style="457" customWidth="1"/>
    <col min="7753" max="7753" width="21.28515625" style="457" customWidth="1"/>
    <col min="7754" max="7754" width="40" style="457" customWidth="1"/>
    <col min="7755" max="7936" width="54.5703125" style="457"/>
    <col min="7937" max="7937" width="8.140625" style="457" customWidth="1"/>
    <col min="7938" max="7938" width="44" style="457" customWidth="1"/>
    <col min="7939" max="7939" width="76.7109375" style="457" customWidth="1"/>
    <col min="7940" max="7946" width="0" style="457" hidden="1" customWidth="1"/>
    <col min="7947" max="7948" width="13.5703125" style="457" customWidth="1"/>
    <col min="7949" max="7971" width="0" style="457" hidden="1" customWidth="1"/>
    <col min="7972" max="7972" width="22.140625" style="457" customWidth="1"/>
    <col min="7973" max="7973" width="20.140625" style="457" customWidth="1"/>
    <col min="7974" max="7974" width="24.7109375" style="457" customWidth="1"/>
    <col min="7975" max="7975" width="24.42578125" style="457" customWidth="1"/>
    <col min="7976" max="7976" width="54.140625" style="457" customWidth="1"/>
    <col min="7977" max="7977" width="106.140625" style="457" customWidth="1"/>
    <col min="7978" max="7978" width="25.28515625" style="457" customWidth="1"/>
    <col min="7979" max="7980" width="34.5703125" style="457" customWidth="1"/>
    <col min="7981" max="7981" width="48.140625" style="457" customWidth="1"/>
    <col min="7982" max="7982" width="34.5703125" style="457" customWidth="1"/>
    <col min="7983" max="7983" width="63" style="457" customWidth="1"/>
    <col min="7984" max="7990" width="0" style="457" hidden="1" customWidth="1"/>
    <col min="7991" max="7991" width="20" style="457" customWidth="1"/>
    <col min="7992" max="7994" width="0" style="457" hidden="1" customWidth="1"/>
    <col min="7995" max="7995" width="21.42578125" style="457" customWidth="1"/>
    <col min="7996" max="7998" width="0" style="457" hidden="1" customWidth="1"/>
    <col min="7999" max="7999" width="19.28515625" style="457" customWidth="1"/>
    <col min="8000" max="8000" width="15.28515625" style="457" customWidth="1"/>
    <col min="8001" max="8001" width="42.5703125" style="457" customWidth="1"/>
    <col min="8002" max="8005" width="0" style="457" hidden="1" customWidth="1"/>
    <col min="8006" max="8006" width="26.28515625" style="457" customWidth="1"/>
    <col min="8007" max="8007" width="29.140625" style="457" customWidth="1"/>
    <col min="8008" max="8008" width="20.7109375" style="457" customWidth="1"/>
    <col min="8009" max="8009" width="21.28515625" style="457" customWidth="1"/>
    <col min="8010" max="8010" width="40" style="457" customWidth="1"/>
    <col min="8011" max="8192" width="54.5703125" style="457"/>
    <col min="8193" max="8193" width="8.140625" style="457" customWidth="1"/>
    <col min="8194" max="8194" width="44" style="457" customWidth="1"/>
    <col min="8195" max="8195" width="76.7109375" style="457" customWidth="1"/>
    <col min="8196" max="8202" width="0" style="457" hidden="1" customWidth="1"/>
    <col min="8203" max="8204" width="13.5703125" style="457" customWidth="1"/>
    <col min="8205" max="8227" width="0" style="457" hidden="1" customWidth="1"/>
    <col min="8228" max="8228" width="22.140625" style="457" customWidth="1"/>
    <col min="8229" max="8229" width="20.140625" style="457" customWidth="1"/>
    <col min="8230" max="8230" width="24.7109375" style="457" customWidth="1"/>
    <col min="8231" max="8231" width="24.42578125" style="457" customWidth="1"/>
    <col min="8232" max="8232" width="54.140625" style="457" customWidth="1"/>
    <col min="8233" max="8233" width="106.140625" style="457" customWidth="1"/>
    <col min="8234" max="8234" width="25.28515625" style="457" customWidth="1"/>
    <col min="8235" max="8236" width="34.5703125" style="457" customWidth="1"/>
    <col min="8237" max="8237" width="48.140625" style="457" customWidth="1"/>
    <col min="8238" max="8238" width="34.5703125" style="457" customWidth="1"/>
    <col min="8239" max="8239" width="63" style="457" customWidth="1"/>
    <col min="8240" max="8246" width="0" style="457" hidden="1" customWidth="1"/>
    <col min="8247" max="8247" width="20" style="457" customWidth="1"/>
    <col min="8248" max="8250" width="0" style="457" hidden="1" customWidth="1"/>
    <col min="8251" max="8251" width="21.42578125" style="457" customWidth="1"/>
    <col min="8252" max="8254" width="0" style="457" hidden="1" customWidth="1"/>
    <col min="8255" max="8255" width="19.28515625" style="457" customWidth="1"/>
    <col min="8256" max="8256" width="15.28515625" style="457" customWidth="1"/>
    <col min="8257" max="8257" width="42.5703125" style="457" customWidth="1"/>
    <col min="8258" max="8261" width="0" style="457" hidden="1" customWidth="1"/>
    <col min="8262" max="8262" width="26.28515625" style="457" customWidth="1"/>
    <col min="8263" max="8263" width="29.140625" style="457" customWidth="1"/>
    <col min="8264" max="8264" width="20.7109375" style="457" customWidth="1"/>
    <col min="8265" max="8265" width="21.28515625" style="457" customWidth="1"/>
    <col min="8266" max="8266" width="40" style="457" customWidth="1"/>
    <col min="8267" max="8448" width="54.5703125" style="457"/>
    <col min="8449" max="8449" width="8.140625" style="457" customWidth="1"/>
    <col min="8450" max="8450" width="44" style="457" customWidth="1"/>
    <col min="8451" max="8451" width="76.7109375" style="457" customWidth="1"/>
    <col min="8452" max="8458" width="0" style="457" hidden="1" customWidth="1"/>
    <col min="8459" max="8460" width="13.5703125" style="457" customWidth="1"/>
    <col min="8461" max="8483" width="0" style="457" hidden="1" customWidth="1"/>
    <col min="8484" max="8484" width="22.140625" style="457" customWidth="1"/>
    <col min="8485" max="8485" width="20.140625" style="457" customWidth="1"/>
    <col min="8486" max="8486" width="24.7109375" style="457" customWidth="1"/>
    <col min="8487" max="8487" width="24.42578125" style="457" customWidth="1"/>
    <col min="8488" max="8488" width="54.140625" style="457" customWidth="1"/>
    <col min="8489" max="8489" width="106.140625" style="457" customWidth="1"/>
    <col min="8490" max="8490" width="25.28515625" style="457" customWidth="1"/>
    <col min="8491" max="8492" width="34.5703125" style="457" customWidth="1"/>
    <col min="8493" max="8493" width="48.140625" style="457" customWidth="1"/>
    <col min="8494" max="8494" width="34.5703125" style="457" customWidth="1"/>
    <col min="8495" max="8495" width="63" style="457" customWidth="1"/>
    <col min="8496" max="8502" width="0" style="457" hidden="1" customWidth="1"/>
    <col min="8503" max="8503" width="20" style="457" customWidth="1"/>
    <col min="8504" max="8506" width="0" style="457" hidden="1" customWidth="1"/>
    <col min="8507" max="8507" width="21.42578125" style="457" customWidth="1"/>
    <col min="8508" max="8510" width="0" style="457" hidden="1" customWidth="1"/>
    <col min="8511" max="8511" width="19.28515625" style="457" customWidth="1"/>
    <col min="8512" max="8512" width="15.28515625" style="457" customWidth="1"/>
    <col min="8513" max="8513" width="42.5703125" style="457" customWidth="1"/>
    <col min="8514" max="8517" width="0" style="457" hidden="1" customWidth="1"/>
    <col min="8518" max="8518" width="26.28515625" style="457" customWidth="1"/>
    <col min="8519" max="8519" width="29.140625" style="457" customWidth="1"/>
    <col min="8520" max="8520" width="20.7109375" style="457" customWidth="1"/>
    <col min="8521" max="8521" width="21.28515625" style="457" customWidth="1"/>
    <col min="8522" max="8522" width="40" style="457" customWidth="1"/>
    <col min="8523" max="8704" width="54.5703125" style="457"/>
    <col min="8705" max="8705" width="8.140625" style="457" customWidth="1"/>
    <col min="8706" max="8706" width="44" style="457" customWidth="1"/>
    <col min="8707" max="8707" width="76.7109375" style="457" customWidth="1"/>
    <col min="8708" max="8714" width="0" style="457" hidden="1" customWidth="1"/>
    <col min="8715" max="8716" width="13.5703125" style="457" customWidth="1"/>
    <col min="8717" max="8739" width="0" style="457" hidden="1" customWidth="1"/>
    <col min="8740" max="8740" width="22.140625" style="457" customWidth="1"/>
    <col min="8741" max="8741" width="20.140625" style="457" customWidth="1"/>
    <col min="8742" max="8742" width="24.7109375" style="457" customWidth="1"/>
    <col min="8743" max="8743" width="24.42578125" style="457" customWidth="1"/>
    <col min="8744" max="8744" width="54.140625" style="457" customWidth="1"/>
    <col min="8745" max="8745" width="106.140625" style="457" customWidth="1"/>
    <col min="8746" max="8746" width="25.28515625" style="457" customWidth="1"/>
    <col min="8747" max="8748" width="34.5703125" style="457" customWidth="1"/>
    <col min="8749" max="8749" width="48.140625" style="457" customWidth="1"/>
    <col min="8750" max="8750" width="34.5703125" style="457" customWidth="1"/>
    <col min="8751" max="8751" width="63" style="457" customWidth="1"/>
    <col min="8752" max="8758" width="0" style="457" hidden="1" customWidth="1"/>
    <col min="8759" max="8759" width="20" style="457" customWidth="1"/>
    <col min="8760" max="8762" width="0" style="457" hidden="1" customWidth="1"/>
    <col min="8763" max="8763" width="21.42578125" style="457" customWidth="1"/>
    <col min="8764" max="8766" width="0" style="457" hidden="1" customWidth="1"/>
    <col min="8767" max="8767" width="19.28515625" style="457" customWidth="1"/>
    <col min="8768" max="8768" width="15.28515625" style="457" customWidth="1"/>
    <col min="8769" max="8769" width="42.5703125" style="457" customWidth="1"/>
    <col min="8770" max="8773" width="0" style="457" hidden="1" customWidth="1"/>
    <col min="8774" max="8774" width="26.28515625" style="457" customWidth="1"/>
    <col min="8775" max="8775" width="29.140625" style="457" customWidth="1"/>
    <col min="8776" max="8776" width="20.7109375" style="457" customWidth="1"/>
    <col min="8777" max="8777" width="21.28515625" style="457" customWidth="1"/>
    <col min="8778" max="8778" width="40" style="457" customWidth="1"/>
    <col min="8779" max="8960" width="54.5703125" style="457"/>
    <col min="8961" max="8961" width="8.140625" style="457" customWidth="1"/>
    <col min="8962" max="8962" width="44" style="457" customWidth="1"/>
    <col min="8963" max="8963" width="76.7109375" style="457" customWidth="1"/>
    <col min="8964" max="8970" width="0" style="457" hidden="1" customWidth="1"/>
    <col min="8971" max="8972" width="13.5703125" style="457" customWidth="1"/>
    <col min="8973" max="8995" width="0" style="457" hidden="1" customWidth="1"/>
    <col min="8996" max="8996" width="22.140625" style="457" customWidth="1"/>
    <col min="8997" max="8997" width="20.140625" style="457" customWidth="1"/>
    <col min="8998" max="8998" width="24.7109375" style="457" customWidth="1"/>
    <col min="8999" max="8999" width="24.42578125" style="457" customWidth="1"/>
    <col min="9000" max="9000" width="54.140625" style="457" customWidth="1"/>
    <col min="9001" max="9001" width="106.140625" style="457" customWidth="1"/>
    <col min="9002" max="9002" width="25.28515625" style="457" customWidth="1"/>
    <col min="9003" max="9004" width="34.5703125" style="457" customWidth="1"/>
    <col min="9005" max="9005" width="48.140625" style="457" customWidth="1"/>
    <col min="9006" max="9006" width="34.5703125" style="457" customWidth="1"/>
    <col min="9007" max="9007" width="63" style="457" customWidth="1"/>
    <col min="9008" max="9014" width="0" style="457" hidden="1" customWidth="1"/>
    <col min="9015" max="9015" width="20" style="457" customWidth="1"/>
    <col min="9016" max="9018" width="0" style="457" hidden="1" customWidth="1"/>
    <col min="9019" max="9019" width="21.42578125" style="457" customWidth="1"/>
    <col min="9020" max="9022" width="0" style="457" hidden="1" customWidth="1"/>
    <col min="9023" max="9023" width="19.28515625" style="457" customWidth="1"/>
    <col min="9024" max="9024" width="15.28515625" style="457" customWidth="1"/>
    <col min="9025" max="9025" width="42.5703125" style="457" customWidth="1"/>
    <col min="9026" max="9029" width="0" style="457" hidden="1" customWidth="1"/>
    <col min="9030" max="9030" width="26.28515625" style="457" customWidth="1"/>
    <col min="9031" max="9031" width="29.140625" style="457" customWidth="1"/>
    <col min="9032" max="9032" width="20.7109375" style="457" customWidth="1"/>
    <col min="9033" max="9033" width="21.28515625" style="457" customWidth="1"/>
    <col min="9034" max="9034" width="40" style="457" customWidth="1"/>
    <col min="9035" max="9216" width="54.5703125" style="457"/>
    <col min="9217" max="9217" width="8.140625" style="457" customWidth="1"/>
    <col min="9218" max="9218" width="44" style="457" customWidth="1"/>
    <col min="9219" max="9219" width="76.7109375" style="457" customWidth="1"/>
    <col min="9220" max="9226" width="0" style="457" hidden="1" customWidth="1"/>
    <col min="9227" max="9228" width="13.5703125" style="457" customWidth="1"/>
    <col min="9229" max="9251" width="0" style="457" hidden="1" customWidth="1"/>
    <col min="9252" max="9252" width="22.140625" style="457" customWidth="1"/>
    <col min="9253" max="9253" width="20.140625" style="457" customWidth="1"/>
    <col min="9254" max="9254" width="24.7109375" style="457" customWidth="1"/>
    <col min="9255" max="9255" width="24.42578125" style="457" customWidth="1"/>
    <col min="9256" max="9256" width="54.140625" style="457" customWidth="1"/>
    <col min="9257" max="9257" width="106.140625" style="457" customWidth="1"/>
    <col min="9258" max="9258" width="25.28515625" style="457" customWidth="1"/>
    <col min="9259" max="9260" width="34.5703125" style="457" customWidth="1"/>
    <col min="9261" max="9261" width="48.140625" style="457" customWidth="1"/>
    <col min="9262" max="9262" width="34.5703125" style="457" customWidth="1"/>
    <col min="9263" max="9263" width="63" style="457" customWidth="1"/>
    <col min="9264" max="9270" width="0" style="457" hidden="1" customWidth="1"/>
    <col min="9271" max="9271" width="20" style="457" customWidth="1"/>
    <col min="9272" max="9274" width="0" style="457" hidden="1" customWidth="1"/>
    <col min="9275" max="9275" width="21.42578125" style="457" customWidth="1"/>
    <col min="9276" max="9278" width="0" style="457" hidden="1" customWidth="1"/>
    <col min="9279" max="9279" width="19.28515625" style="457" customWidth="1"/>
    <col min="9280" max="9280" width="15.28515625" style="457" customWidth="1"/>
    <col min="9281" max="9281" width="42.5703125" style="457" customWidth="1"/>
    <col min="9282" max="9285" width="0" style="457" hidden="1" customWidth="1"/>
    <col min="9286" max="9286" width="26.28515625" style="457" customWidth="1"/>
    <col min="9287" max="9287" width="29.140625" style="457" customWidth="1"/>
    <col min="9288" max="9288" width="20.7109375" style="457" customWidth="1"/>
    <col min="9289" max="9289" width="21.28515625" style="457" customWidth="1"/>
    <col min="9290" max="9290" width="40" style="457" customWidth="1"/>
    <col min="9291" max="9472" width="54.5703125" style="457"/>
    <col min="9473" max="9473" width="8.140625" style="457" customWidth="1"/>
    <col min="9474" max="9474" width="44" style="457" customWidth="1"/>
    <col min="9475" max="9475" width="76.7109375" style="457" customWidth="1"/>
    <col min="9476" max="9482" width="0" style="457" hidden="1" customWidth="1"/>
    <col min="9483" max="9484" width="13.5703125" style="457" customWidth="1"/>
    <col min="9485" max="9507" width="0" style="457" hidden="1" customWidth="1"/>
    <col min="9508" max="9508" width="22.140625" style="457" customWidth="1"/>
    <col min="9509" max="9509" width="20.140625" style="457" customWidth="1"/>
    <col min="9510" max="9510" width="24.7109375" style="457" customWidth="1"/>
    <col min="9511" max="9511" width="24.42578125" style="457" customWidth="1"/>
    <col min="9512" max="9512" width="54.140625" style="457" customWidth="1"/>
    <col min="9513" max="9513" width="106.140625" style="457" customWidth="1"/>
    <col min="9514" max="9514" width="25.28515625" style="457" customWidth="1"/>
    <col min="9515" max="9516" width="34.5703125" style="457" customWidth="1"/>
    <col min="9517" max="9517" width="48.140625" style="457" customWidth="1"/>
    <col min="9518" max="9518" width="34.5703125" style="457" customWidth="1"/>
    <col min="9519" max="9519" width="63" style="457" customWidth="1"/>
    <col min="9520" max="9526" width="0" style="457" hidden="1" customWidth="1"/>
    <col min="9527" max="9527" width="20" style="457" customWidth="1"/>
    <col min="9528" max="9530" width="0" style="457" hidden="1" customWidth="1"/>
    <col min="9531" max="9531" width="21.42578125" style="457" customWidth="1"/>
    <col min="9532" max="9534" width="0" style="457" hidden="1" customWidth="1"/>
    <col min="9535" max="9535" width="19.28515625" style="457" customWidth="1"/>
    <col min="9536" max="9536" width="15.28515625" style="457" customWidth="1"/>
    <col min="9537" max="9537" width="42.5703125" style="457" customWidth="1"/>
    <col min="9538" max="9541" width="0" style="457" hidden="1" customWidth="1"/>
    <col min="9542" max="9542" width="26.28515625" style="457" customWidth="1"/>
    <col min="9543" max="9543" width="29.140625" style="457" customWidth="1"/>
    <col min="9544" max="9544" width="20.7109375" style="457" customWidth="1"/>
    <col min="9545" max="9545" width="21.28515625" style="457" customWidth="1"/>
    <col min="9546" max="9546" width="40" style="457" customWidth="1"/>
    <col min="9547" max="9728" width="54.5703125" style="457"/>
    <col min="9729" max="9729" width="8.140625" style="457" customWidth="1"/>
    <col min="9730" max="9730" width="44" style="457" customWidth="1"/>
    <col min="9731" max="9731" width="76.7109375" style="457" customWidth="1"/>
    <col min="9732" max="9738" width="0" style="457" hidden="1" customWidth="1"/>
    <col min="9739" max="9740" width="13.5703125" style="457" customWidth="1"/>
    <col min="9741" max="9763" width="0" style="457" hidden="1" customWidth="1"/>
    <col min="9764" max="9764" width="22.140625" style="457" customWidth="1"/>
    <col min="9765" max="9765" width="20.140625" style="457" customWidth="1"/>
    <col min="9766" max="9766" width="24.7109375" style="457" customWidth="1"/>
    <col min="9767" max="9767" width="24.42578125" style="457" customWidth="1"/>
    <col min="9768" max="9768" width="54.140625" style="457" customWidth="1"/>
    <col min="9769" max="9769" width="106.140625" style="457" customWidth="1"/>
    <col min="9770" max="9770" width="25.28515625" style="457" customWidth="1"/>
    <col min="9771" max="9772" width="34.5703125" style="457" customWidth="1"/>
    <col min="9773" max="9773" width="48.140625" style="457" customWidth="1"/>
    <col min="9774" max="9774" width="34.5703125" style="457" customWidth="1"/>
    <col min="9775" max="9775" width="63" style="457" customWidth="1"/>
    <col min="9776" max="9782" width="0" style="457" hidden="1" customWidth="1"/>
    <col min="9783" max="9783" width="20" style="457" customWidth="1"/>
    <col min="9784" max="9786" width="0" style="457" hidden="1" customWidth="1"/>
    <col min="9787" max="9787" width="21.42578125" style="457" customWidth="1"/>
    <col min="9788" max="9790" width="0" style="457" hidden="1" customWidth="1"/>
    <col min="9791" max="9791" width="19.28515625" style="457" customWidth="1"/>
    <col min="9792" max="9792" width="15.28515625" style="457" customWidth="1"/>
    <col min="9793" max="9793" width="42.5703125" style="457" customWidth="1"/>
    <col min="9794" max="9797" width="0" style="457" hidden="1" customWidth="1"/>
    <col min="9798" max="9798" width="26.28515625" style="457" customWidth="1"/>
    <col min="9799" max="9799" width="29.140625" style="457" customWidth="1"/>
    <col min="9800" max="9800" width="20.7109375" style="457" customWidth="1"/>
    <col min="9801" max="9801" width="21.28515625" style="457" customWidth="1"/>
    <col min="9802" max="9802" width="40" style="457" customWidth="1"/>
    <col min="9803" max="9984" width="54.5703125" style="457"/>
    <col min="9985" max="9985" width="8.140625" style="457" customWidth="1"/>
    <col min="9986" max="9986" width="44" style="457" customWidth="1"/>
    <col min="9987" max="9987" width="76.7109375" style="457" customWidth="1"/>
    <col min="9988" max="9994" width="0" style="457" hidden="1" customWidth="1"/>
    <col min="9995" max="9996" width="13.5703125" style="457" customWidth="1"/>
    <col min="9997" max="10019" width="0" style="457" hidden="1" customWidth="1"/>
    <col min="10020" max="10020" width="22.140625" style="457" customWidth="1"/>
    <col min="10021" max="10021" width="20.140625" style="457" customWidth="1"/>
    <col min="10022" max="10022" width="24.7109375" style="457" customWidth="1"/>
    <col min="10023" max="10023" width="24.42578125" style="457" customWidth="1"/>
    <col min="10024" max="10024" width="54.140625" style="457" customWidth="1"/>
    <col min="10025" max="10025" width="106.140625" style="457" customWidth="1"/>
    <col min="10026" max="10026" width="25.28515625" style="457" customWidth="1"/>
    <col min="10027" max="10028" width="34.5703125" style="457" customWidth="1"/>
    <col min="10029" max="10029" width="48.140625" style="457" customWidth="1"/>
    <col min="10030" max="10030" width="34.5703125" style="457" customWidth="1"/>
    <col min="10031" max="10031" width="63" style="457" customWidth="1"/>
    <col min="10032" max="10038" width="0" style="457" hidden="1" customWidth="1"/>
    <col min="10039" max="10039" width="20" style="457" customWidth="1"/>
    <col min="10040" max="10042" width="0" style="457" hidden="1" customWidth="1"/>
    <col min="10043" max="10043" width="21.42578125" style="457" customWidth="1"/>
    <col min="10044" max="10046" width="0" style="457" hidden="1" customWidth="1"/>
    <col min="10047" max="10047" width="19.28515625" style="457" customWidth="1"/>
    <col min="10048" max="10048" width="15.28515625" style="457" customWidth="1"/>
    <col min="10049" max="10049" width="42.5703125" style="457" customWidth="1"/>
    <col min="10050" max="10053" width="0" style="457" hidden="1" customWidth="1"/>
    <col min="10054" max="10054" width="26.28515625" style="457" customWidth="1"/>
    <col min="10055" max="10055" width="29.140625" style="457" customWidth="1"/>
    <col min="10056" max="10056" width="20.7109375" style="457" customWidth="1"/>
    <col min="10057" max="10057" width="21.28515625" style="457" customWidth="1"/>
    <col min="10058" max="10058" width="40" style="457" customWidth="1"/>
    <col min="10059" max="10240" width="54.5703125" style="457"/>
    <col min="10241" max="10241" width="8.140625" style="457" customWidth="1"/>
    <col min="10242" max="10242" width="44" style="457" customWidth="1"/>
    <col min="10243" max="10243" width="76.7109375" style="457" customWidth="1"/>
    <col min="10244" max="10250" width="0" style="457" hidden="1" customWidth="1"/>
    <col min="10251" max="10252" width="13.5703125" style="457" customWidth="1"/>
    <col min="10253" max="10275" width="0" style="457" hidden="1" customWidth="1"/>
    <col min="10276" max="10276" width="22.140625" style="457" customWidth="1"/>
    <col min="10277" max="10277" width="20.140625" style="457" customWidth="1"/>
    <col min="10278" max="10278" width="24.7109375" style="457" customWidth="1"/>
    <col min="10279" max="10279" width="24.42578125" style="457" customWidth="1"/>
    <col min="10280" max="10280" width="54.140625" style="457" customWidth="1"/>
    <col min="10281" max="10281" width="106.140625" style="457" customWidth="1"/>
    <col min="10282" max="10282" width="25.28515625" style="457" customWidth="1"/>
    <col min="10283" max="10284" width="34.5703125" style="457" customWidth="1"/>
    <col min="10285" max="10285" width="48.140625" style="457" customWidth="1"/>
    <col min="10286" max="10286" width="34.5703125" style="457" customWidth="1"/>
    <col min="10287" max="10287" width="63" style="457" customWidth="1"/>
    <col min="10288" max="10294" width="0" style="457" hidden="1" customWidth="1"/>
    <col min="10295" max="10295" width="20" style="457" customWidth="1"/>
    <col min="10296" max="10298" width="0" style="457" hidden="1" customWidth="1"/>
    <col min="10299" max="10299" width="21.42578125" style="457" customWidth="1"/>
    <col min="10300" max="10302" width="0" style="457" hidden="1" customWidth="1"/>
    <col min="10303" max="10303" width="19.28515625" style="457" customWidth="1"/>
    <col min="10304" max="10304" width="15.28515625" style="457" customWidth="1"/>
    <col min="10305" max="10305" width="42.5703125" style="457" customWidth="1"/>
    <col min="10306" max="10309" width="0" style="457" hidden="1" customWidth="1"/>
    <col min="10310" max="10310" width="26.28515625" style="457" customWidth="1"/>
    <col min="10311" max="10311" width="29.140625" style="457" customWidth="1"/>
    <col min="10312" max="10312" width="20.7109375" style="457" customWidth="1"/>
    <col min="10313" max="10313" width="21.28515625" style="457" customWidth="1"/>
    <col min="10314" max="10314" width="40" style="457" customWidth="1"/>
    <col min="10315" max="10496" width="54.5703125" style="457"/>
    <col min="10497" max="10497" width="8.140625" style="457" customWidth="1"/>
    <col min="10498" max="10498" width="44" style="457" customWidth="1"/>
    <col min="10499" max="10499" width="76.7109375" style="457" customWidth="1"/>
    <col min="10500" max="10506" width="0" style="457" hidden="1" customWidth="1"/>
    <col min="10507" max="10508" width="13.5703125" style="457" customWidth="1"/>
    <col min="10509" max="10531" width="0" style="457" hidden="1" customWidth="1"/>
    <col min="10532" max="10532" width="22.140625" style="457" customWidth="1"/>
    <col min="10533" max="10533" width="20.140625" style="457" customWidth="1"/>
    <col min="10534" max="10534" width="24.7109375" style="457" customWidth="1"/>
    <col min="10535" max="10535" width="24.42578125" style="457" customWidth="1"/>
    <col min="10536" max="10536" width="54.140625" style="457" customWidth="1"/>
    <col min="10537" max="10537" width="106.140625" style="457" customWidth="1"/>
    <col min="10538" max="10538" width="25.28515625" style="457" customWidth="1"/>
    <col min="10539" max="10540" width="34.5703125" style="457" customWidth="1"/>
    <col min="10541" max="10541" width="48.140625" style="457" customWidth="1"/>
    <col min="10542" max="10542" width="34.5703125" style="457" customWidth="1"/>
    <col min="10543" max="10543" width="63" style="457" customWidth="1"/>
    <col min="10544" max="10550" width="0" style="457" hidden="1" customWidth="1"/>
    <col min="10551" max="10551" width="20" style="457" customWidth="1"/>
    <col min="10552" max="10554" width="0" style="457" hidden="1" customWidth="1"/>
    <col min="10555" max="10555" width="21.42578125" style="457" customWidth="1"/>
    <col min="10556" max="10558" width="0" style="457" hidden="1" customWidth="1"/>
    <col min="10559" max="10559" width="19.28515625" style="457" customWidth="1"/>
    <col min="10560" max="10560" width="15.28515625" style="457" customWidth="1"/>
    <col min="10561" max="10561" width="42.5703125" style="457" customWidth="1"/>
    <col min="10562" max="10565" width="0" style="457" hidden="1" customWidth="1"/>
    <col min="10566" max="10566" width="26.28515625" style="457" customWidth="1"/>
    <col min="10567" max="10567" width="29.140625" style="457" customWidth="1"/>
    <col min="10568" max="10568" width="20.7109375" style="457" customWidth="1"/>
    <col min="10569" max="10569" width="21.28515625" style="457" customWidth="1"/>
    <col min="10570" max="10570" width="40" style="457" customWidth="1"/>
    <col min="10571" max="10752" width="54.5703125" style="457"/>
    <col min="10753" max="10753" width="8.140625" style="457" customWidth="1"/>
    <col min="10754" max="10754" width="44" style="457" customWidth="1"/>
    <col min="10755" max="10755" width="76.7109375" style="457" customWidth="1"/>
    <col min="10756" max="10762" width="0" style="457" hidden="1" customWidth="1"/>
    <col min="10763" max="10764" width="13.5703125" style="457" customWidth="1"/>
    <col min="10765" max="10787" width="0" style="457" hidden="1" customWidth="1"/>
    <col min="10788" max="10788" width="22.140625" style="457" customWidth="1"/>
    <col min="10789" max="10789" width="20.140625" style="457" customWidth="1"/>
    <col min="10790" max="10790" width="24.7109375" style="457" customWidth="1"/>
    <col min="10791" max="10791" width="24.42578125" style="457" customWidth="1"/>
    <col min="10792" max="10792" width="54.140625" style="457" customWidth="1"/>
    <col min="10793" max="10793" width="106.140625" style="457" customWidth="1"/>
    <col min="10794" max="10794" width="25.28515625" style="457" customWidth="1"/>
    <col min="10795" max="10796" width="34.5703125" style="457" customWidth="1"/>
    <col min="10797" max="10797" width="48.140625" style="457" customWidth="1"/>
    <col min="10798" max="10798" width="34.5703125" style="457" customWidth="1"/>
    <col min="10799" max="10799" width="63" style="457" customWidth="1"/>
    <col min="10800" max="10806" width="0" style="457" hidden="1" customWidth="1"/>
    <col min="10807" max="10807" width="20" style="457" customWidth="1"/>
    <col min="10808" max="10810" width="0" style="457" hidden="1" customWidth="1"/>
    <col min="10811" max="10811" width="21.42578125" style="457" customWidth="1"/>
    <col min="10812" max="10814" width="0" style="457" hidden="1" customWidth="1"/>
    <col min="10815" max="10815" width="19.28515625" style="457" customWidth="1"/>
    <col min="10816" max="10816" width="15.28515625" style="457" customWidth="1"/>
    <col min="10817" max="10817" width="42.5703125" style="457" customWidth="1"/>
    <col min="10818" max="10821" width="0" style="457" hidden="1" customWidth="1"/>
    <col min="10822" max="10822" width="26.28515625" style="457" customWidth="1"/>
    <col min="10823" max="10823" width="29.140625" style="457" customWidth="1"/>
    <col min="10824" max="10824" width="20.7109375" style="457" customWidth="1"/>
    <col min="10825" max="10825" width="21.28515625" style="457" customWidth="1"/>
    <col min="10826" max="10826" width="40" style="457" customWidth="1"/>
    <col min="10827" max="11008" width="54.5703125" style="457"/>
    <col min="11009" max="11009" width="8.140625" style="457" customWidth="1"/>
    <col min="11010" max="11010" width="44" style="457" customWidth="1"/>
    <col min="11011" max="11011" width="76.7109375" style="457" customWidth="1"/>
    <col min="11012" max="11018" width="0" style="457" hidden="1" customWidth="1"/>
    <col min="11019" max="11020" width="13.5703125" style="457" customWidth="1"/>
    <col min="11021" max="11043" width="0" style="457" hidden="1" customWidth="1"/>
    <col min="11044" max="11044" width="22.140625" style="457" customWidth="1"/>
    <col min="11045" max="11045" width="20.140625" style="457" customWidth="1"/>
    <col min="11046" max="11046" width="24.7109375" style="457" customWidth="1"/>
    <col min="11047" max="11047" width="24.42578125" style="457" customWidth="1"/>
    <col min="11048" max="11048" width="54.140625" style="457" customWidth="1"/>
    <col min="11049" max="11049" width="106.140625" style="457" customWidth="1"/>
    <col min="11050" max="11050" width="25.28515625" style="457" customWidth="1"/>
    <col min="11051" max="11052" width="34.5703125" style="457" customWidth="1"/>
    <col min="11053" max="11053" width="48.140625" style="457" customWidth="1"/>
    <col min="11054" max="11054" width="34.5703125" style="457" customWidth="1"/>
    <col min="11055" max="11055" width="63" style="457" customWidth="1"/>
    <col min="11056" max="11062" width="0" style="457" hidden="1" customWidth="1"/>
    <col min="11063" max="11063" width="20" style="457" customWidth="1"/>
    <col min="11064" max="11066" width="0" style="457" hidden="1" customWidth="1"/>
    <col min="11067" max="11067" width="21.42578125" style="457" customWidth="1"/>
    <col min="11068" max="11070" width="0" style="457" hidden="1" customWidth="1"/>
    <col min="11071" max="11071" width="19.28515625" style="457" customWidth="1"/>
    <col min="11072" max="11072" width="15.28515625" style="457" customWidth="1"/>
    <col min="11073" max="11073" width="42.5703125" style="457" customWidth="1"/>
    <col min="11074" max="11077" width="0" style="457" hidden="1" customWidth="1"/>
    <col min="11078" max="11078" width="26.28515625" style="457" customWidth="1"/>
    <col min="11079" max="11079" width="29.140625" style="457" customWidth="1"/>
    <col min="11080" max="11080" width="20.7109375" style="457" customWidth="1"/>
    <col min="11081" max="11081" width="21.28515625" style="457" customWidth="1"/>
    <col min="11082" max="11082" width="40" style="457" customWidth="1"/>
    <col min="11083" max="11264" width="54.5703125" style="457"/>
    <col min="11265" max="11265" width="8.140625" style="457" customWidth="1"/>
    <col min="11266" max="11266" width="44" style="457" customWidth="1"/>
    <col min="11267" max="11267" width="76.7109375" style="457" customWidth="1"/>
    <col min="11268" max="11274" width="0" style="457" hidden="1" customWidth="1"/>
    <col min="11275" max="11276" width="13.5703125" style="457" customWidth="1"/>
    <col min="11277" max="11299" width="0" style="457" hidden="1" customWidth="1"/>
    <col min="11300" max="11300" width="22.140625" style="457" customWidth="1"/>
    <col min="11301" max="11301" width="20.140625" style="457" customWidth="1"/>
    <col min="11302" max="11302" width="24.7109375" style="457" customWidth="1"/>
    <col min="11303" max="11303" width="24.42578125" style="457" customWidth="1"/>
    <col min="11304" max="11304" width="54.140625" style="457" customWidth="1"/>
    <col min="11305" max="11305" width="106.140625" style="457" customWidth="1"/>
    <col min="11306" max="11306" width="25.28515625" style="457" customWidth="1"/>
    <col min="11307" max="11308" width="34.5703125" style="457" customWidth="1"/>
    <col min="11309" max="11309" width="48.140625" style="457" customWidth="1"/>
    <col min="11310" max="11310" width="34.5703125" style="457" customWidth="1"/>
    <col min="11311" max="11311" width="63" style="457" customWidth="1"/>
    <col min="11312" max="11318" width="0" style="457" hidden="1" customWidth="1"/>
    <col min="11319" max="11319" width="20" style="457" customWidth="1"/>
    <col min="11320" max="11322" width="0" style="457" hidden="1" customWidth="1"/>
    <col min="11323" max="11323" width="21.42578125" style="457" customWidth="1"/>
    <col min="11324" max="11326" width="0" style="457" hidden="1" customWidth="1"/>
    <col min="11327" max="11327" width="19.28515625" style="457" customWidth="1"/>
    <col min="11328" max="11328" width="15.28515625" style="457" customWidth="1"/>
    <col min="11329" max="11329" width="42.5703125" style="457" customWidth="1"/>
    <col min="11330" max="11333" width="0" style="457" hidden="1" customWidth="1"/>
    <col min="11334" max="11334" width="26.28515625" style="457" customWidth="1"/>
    <col min="11335" max="11335" width="29.140625" style="457" customWidth="1"/>
    <col min="11336" max="11336" width="20.7109375" style="457" customWidth="1"/>
    <col min="11337" max="11337" width="21.28515625" style="457" customWidth="1"/>
    <col min="11338" max="11338" width="40" style="457" customWidth="1"/>
    <col min="11339" max="11520" width="54.5703125" style="457"/>
    <col min="11521" max="11521" width="8.140625" style="457" customWidth="1"/>
    <col min="11522" max="11522" width="44" style="457" customWidth="1"/>
    <col min="11523" max="11523" width="76.7109375" style="457" customWidth="1"/>
    <col min="11524" max="11530" width="0" style="457" hidden="1" customWidth="1"/>
    <col min="11531" max="11532" width="13.5703125" style="457" customWidth="1"/>
    <col min="11533" max="11555" width="0" style="457" hidden="1" customWidth="1"/>
    <col min="11556" max="11556" width="22.140625" style="457" customWidth="1"/>
    <col min="11557" max="11557" width="20.140625" style="457" customWidth="1"/>
    <col min="11558" max="11558" width="24.7109375" style="457" customWidth="1"/>
    <col min="11559" max="11559" width="24.42578125" style="457" customWidth="1"/>
    <col min="11560" max="11560" width="54.140625" style="457" customWidth="1"/>
    <col min="11561" max="11561" width="106.140625" style="457" customWidth="1"/>
    <col min="11562" max="11562" width="25.28515625" style="457" customWidth="1"/>
    <col min="11563" max="11564" width="34.5703125" style="457" customWidth="1"/>
    <col min="11565" max="11565" width="48.140625" style="457" customWidth="1"/>
    <col min="11566" max="11566" width="34.5703125" style="457" customWidth="1"/>
    <col min="11567" max="11567" width="63" style="457" customWidth="1"/>
    <col min="11568" max="11574" width="0" style="457" hidden="1" customWidth="1"/>
    <col min="11575" max="11575" width="20" style="457" customWidth="1"/>
    <col min="11576" max="11578" width="0" style="457" hidden="1" customWidth="1"/>
    <col min="11579" max="11579" width="21.42578125" style="457" customWidth="1"/>
    <col min="11580" max="11582" width="0" style="457" hidden="1" customWidth="1"/>
    <col min="11583" max="11583" width="19.28515625" style="457" customWidth="1"/>
    <col min="11584" max="11584" width="15.28515625" style="457" customWidth="1"/>
    <col min="11585" max="11585" width="42.5703125" style="457" customWidth="1"/>
    <col min="11586" max="11589" width="0" style="457" hidden="1" customWidth="1"/>
    <col min="11590" max="11590" width="26.28515625" style="457" customWidth="1"/>
    <col min="11591" max="11591" width="29.140625" style="457" customWidth="1"/>
    <col min="11592" max="11592" width="20.7109375" style="457" customWidth="1"/>
    <col min="11593" max="11593" width="21.28515625" style="457" customWidth="1"/>
    <col min="11594" max="11594" width="40" style="457" customWidth="1"/>
    <col min="11595" max="11776" width="54.5703125" style="457"/>
    <col min="11777" max="11777" width="8.140625" style="457" customWidth="1"/>
    <col min="11778" max="11778" width="44" style="457" customWidth="1"/>
    <col min="11779" max="11779" width="76.7109375" style="457" customWidth="1"/>
    <col min="11780" max="11786" width="0" style="457" hidden="1" customWidth="1"/>
    <col min="11787" max="11788" width="13.5703125" style="457" customWidth="1"/>
    <col min="11789" max="11811" width="0" style="457" hidden="1" customWidth="1"/>
    <col min="11812" max="11812" width="22.140625" style="457" customWidth="1"/>
    <col min="11813" max="11813" width="20.140625" style="457" customWidth="1"/>
    <col min="11814" max="11814" width="24.7109375" style="457" customWidth="1"/>
    <col min="11815" max="11815" width="24.42578125" style="457" customWidth="1"/>
    <col min="11816" max="11816" width="54.140625" style="457" customWidth="1"/>
    <col min="11817" max="11817" width="106.140625" style="457" customWidth="1"/>
    <col min="11818" max="11818" width="25.28515625" style="457" customWidth="1"/>
    <col min="11819" max="11820" width="34.5703125" style="457" customWidth="1"/>
    <col min="11821" max="11821" width="48.140625" style="457" customWidth="1"/>
    <col min="11822" max="11822" width="34.5703125" style="457" customWidth="1"/>
    <col min="11823" max="11823" width="63" style="457" customWidth="1"/>
    <col min="11824" max="11830" width="0" style="457" hidden="1" customWidth="1"/>
    <col min="11831" max="11831" width="20" style="457" customWidth="1"/>
    <col min="11832" max="11834" width="0" style="457" hidden="1" customWidth="1"/>
    <col min="11835" max="11835" width="21.42578125" style="457" customWidth="1"/>
    <col min="11836" max="11838" width="0" style="457" hidden="1" customWidth="1"/>
    <col min="11839" max="11839" width="19.28515625" style="457" customWidth="1"/>
    <col min="11840" max="11840" width="15.28515625" style="457" customWidth="1"/>
    <col min="11841" max="11841" width="42.5703125" style="457" customWidth="1"/>
    <col min="11842" max="11845" width="0" style="457" hidden="1" customWidth="1"/>
    <col min="11846" max="11846" width="26.28515625" style="457" customWidth="1"/>
    <col min="11847" max="11847" width="29.140625" style="457" customWidth="1"/>
    <col min="11848" max="11848" width="20.7109375" style="457" customWidth="1"/>
    <col min="11849" max="11849" width="21.28515625" style="457" customWidth="1"/>
    <col min="11850" max="11850" width="40" style="457" customWidth="1"/>
    <col min="11851" max="12032" width="54.5703125" style="457"/>
    <col min="12033" max="12033" width="8.140625" style="457" customWidth="1"/>
    <col min="12034" max="12034" width="44" style="457" customWidth="1"/>
    <col min="12035" max="12035" width="76.7109375" style="457" customWidth="1"/>
    <col min="12036" max="12042" width="0" style="457" hidden="1" customWidth="1"/>
    <col min="12043" max="12044" width="13.5703125" style="457" customWidth="1"/>
    <col min="12045" max="12067" width="0" style="457" hidden="1" customWidth="1"/>
    <col min="12068" max="12068" width="22.140625" style="457" customWidth="1"/>
    <col min="12069" max="12069" width="20.140625" style="457" customWidth="1"/>
    <col min="12070" max="12070" width="24.7109375" style="457" customWidth="1"/>
    <col min="12071" max="12071" width="24.42578125" style="457" customWidth="1"/>
    <col min="12072" max="12072" width="54.140625" style="457" customWidth="1"/>
    <col min="12073" max="12073" width="106.140625" style="457" customWidth="1"/>
    <col min="12074" max="12074" width="25.28515625" style="457" customWidth="1"/>
    <col min="12075" max="12076" width="34.5703125" style="457" customWidth="1"/>
    <col min="12077" max="12077" width="48.140625" style="457" customWidth="1"/>
    <col min="12078" max="12078" width="34.5703125" style="457" customWidth="1"/>
    <col min="12079" max="12079" width="63" style="457" customWidth="1"/>
    <col min="12080" max="12086" width="0" style="457" hidden="1" customWidth="1"/>
    <col min="12087" max="12087" width="20" style="457" customWidth="1"/>
    <col min="12088" max="12090" width="0" style="457" hidden="1" customWidth="1"/>
    <col min="12091" max="12091" width="21.42578125" style="457" customWidth="1"/>
    <col min="12092" max="12094" width="0" style="457" hidden="1" customWidth="1"/>
    <col min="12095" max="12095" width="19.28515625" style="457" customWidth="1"/>
    <col min="12096" max="12096" width="15.28515625" style="457" customWidth="1"/>
    <col min="12097" max="12097" width="42.5703125" style="457" customWidth="1"/>
    <col min="12098" max="12101" width="0" style="457" hidden="1" customWidth="1"/>
    <col min="12102" max="12102" width="26.28515625" style="457" customWidth="1"/>
    <col min="12103" max="12103" width="29.140625" style="457" customWidth="1"/>
    <col min="12104" max="12104" width="20.7109375" style="457" customWidth="1"/>
    <col min="12105" max="12105" width="21.28515625" style="457" customWidth="1"/>
    <col min="12106" max="12106" width="40" style="457" customWidth="1"/>
    <col min="12107" max="12288" width="54.5703125" style="457"/>
    <col min="12289" max="12289" width="8.140625" style="457" customWidth="1"/>
    <col min="12290" max="12290" width="44" style="457" customWidth="1"/>
    <col min="12291" max="12291" width="76.7109375" style="457" customWidth="1"/>
    <col min="12292" max="12298" width="0" style="457" hidden="1" customWidth="1"/>
    <col min="12299" max="12300" width="13.5703125" style="457" customWidth="1"/>
    <col min="12301" max="12323" width="0" style="457" hidden="1" customWidth="1"/>
    <col min="12324" max="12324" width="22.140625" style="457" customWidth="1"/>
    <col min="12325" max="12325" width="20.140625" style="457" customWidth="1"/>
    <col min="12326" max="12326" width="24.7109375" style="457" customWidth="1"/>
    <col min="12327" max="12327" width="24.42578125" style="457" customWidth="1"/>
    <col min="12328" max="12328" width="54.140625" style="457" customWidth="1"/>
    <col min="12329" max="12329" width="106.140625" style="457" customWidth="1"/>
    <col min="12330" max="12330" width="25.28515625" style="457" customWidth="1"/>
    <col min="12331" max="12332" width="34.5703125" style="457" customWidth="1"/>
    <col min="12333" max="12333" width="48.140625" style="457" customWidth="1"/>
    <col min="12334" max="12334" width="34.5703125" style="457" customWidth="1"/>
    <col min="12335" max="12335" width="63" style="457" customWidth="1"/>
    <col min="12336" max="12342" width="0" style="457" hidden="1" customWidth="1"/>
    <col min="12343" max="12343" width="20" style="457" customWidth="1"/>
    <col min="12344" max="12346" width="0" style="457" hidden="1" customWidth="1"/>
    <col min="12347" max="12347" width="21.42578125" style="457" customWidth="1"/>
    <col min="12348" max="12350" width="0" style="457" hidden="1" customWidth="1"/>
    <col min="12351" max="12351" width="19.28515625" style="457" customWidth="1"/>
    <col min="12352" max="12352" width="15.28515625" style="457" customWidth="1"/>
    <col min="12353" max="12353" width="42.5703125" style="457" customWidth="1"/>
    <col min="12354" max="12357" width="0" style="457" hidden="1" customWidth="1"/>
    <col min="12358" max="12358" width="26.28515625" style="457" customWidth="1"/>
    <col min="12359" max="12359" width="29.140625" style="457" customWidth="1"/>
    <col min="12360" max="12360" width="20.7109375" style="457" customWidth="1"/>
    <col min="12361" max="12361" width="21.28515625" style="457" customWidth="1"/>
    <col min="12362" max="12362" width="40" style="457" customWidth="1"/>
    <col min="12363" max="12544" width="54.5703125" style="457"/>
    <col min="12545" max="12545" width="8.140625" style="457" customWidth="1"/>
    <col min="12546" max="12546" width="44" style="457" customWidth="1"/>
    <col min="12547" max="12547" width="76.7109375" style="457" customWidth="1"/>
    <col min="12548" max="12554" width="0" style="457" hidden="1" customWidth="1"/>
    <col min="12555" max="12556" width="13.5703125" style="457" customWidth="1"/>
    <col min="12557" max="12579" width="0" style="457" hidden="1" customWidth="1"/>
    <col min="12580" max="12580" width="22.140625" style="457" customWidth="1"/>
    <col min="12581" max="12581" width="20.140625" style="457" customWidth="1"/>
    <col min="12582" max="12582" width="24.7109375" style="457" customWidth="1"/>
    <col min="12583" max="12583" width="24.42578125" style="457" customWidth="1"/>
    <col min="12584" max="12584" width="54.140625" style="457" customWidth="1"/>
    <col min="12585" max="12585" width="106.140625" style="457" customWidth="1"/>
    <col min="12586" max="12586" width="25.28515625" style="457" customWidth="1"/>
    <col min="12587" max="12588" width="34.5703125" style="457" customWidth="1"/>
    <col min="12589" max="12589" width="48.140625" style="457" customWidth="1"/>
    <col min="12590" max="12590" width="34.5703125" style="457" customWidth="1"/>
    <col min="12591" max="12591" width="63" style="457" customWidth="1"/>
    <col min="12592" max="12598" width="0" style="457" hidden="1" customWidth="1"/>
    <col min="12599" max="12599" width="20" style="457" customWidth="1"/>
    <col min="12600" max="12602" width="0" style="457" hidden="1" customWidth="1"/>
    <col min="12603" max="12603" width="21.42578125" style="457" customWidth="1"/>
    <col min="12604" max="12606" width="0" style="457" hidden="1" customWidth="1"/>
    <col min="12607" max="12607" width="19.28515625" style="457" customWidth="1"/>
    <col min="12608" max="12608" width="15.28515625" style="457" customWidth="1"/>
    <col min="12609" max="12609" width="42.5703125" style="457" customWidth="1"/>
    <col min="12610" max="12613" width="0" style="457" hidden="1" customWidth="1"/>
    <col min="12614" max="12614" width="26.28515625" style="457" customWidth="1"/>
    <col min="12615" max="12615" width="29.140625" style="457" customWidth="1"/>
    <col min="12616" max="12616" width="20.7109375" style="457" customWidth="1"/>
    <col min="12617" max="12617" width="21.28515625" style="457" customWidth="1"/>
    <col min="12618" max="12618" width="40" style="457" customWidth="1"/>
    <col min="12619" max="12800" width="54.5703125" style="457"/>
    <col min="12801" max="12801" width="8.140625" style="457" customWidth="1"/>
    <col min="12802" max="12802" width="44" style="457" customWidth="1"/>
    <col min="12803" max="12803" width="76.7109375" style="457" customWidth="1"/>
    <col min="12804" max="12810" width="0" style="457" hidden="1" customWidth="1"/>
    <col min="12811" max="12812" width="13.5703125" style="457" customWidth="1"/>
    <col min="12813" max="12835" width="0" style="457" hidden="1" customWidth="1"/>
    <col min="12836" max="12836" width="22.140625" style="457" customWidth="1"/>
    <col min="12837" max="12837" width="20.140625" style="457" customWidth="1"/>
    <col min="12838" max="12838" width="24.7109375" style="457" customWidth="1"/>
    <col min="12839" max="12839" width="24.42578125" style="457" customWidth="1"/>
    <col min="12840" max="12840" width="54.140625" style="457" customWidth="1"/>
    <col min="12841" max="12841" width="106.140625" style="457" customWidth="1"/>
    <col min="12842" max="12842" width="25.28515625" style="457" customWidth="1"/>
    <col min="12843" max="12844" width="34.5703125" style="457" customWidth="1"/>
    <col min="12845" max="12845" width="48.140625" style="457" customWidth="1"/>
    <col min="12846" max="12846" width="34.5703125" style="457" customWidth="1"/>
    <col min="12847" max="12847" width="63" style="457" customWidth="1"/>
    <col min="12848" max="12854" width="0" style="457" hidden="1" customWidth="1"/>
    <col min="12855" max="12855" width="20" style="457" customWidth="1"/>
    <col min="12856" max="12858" width="0" style="457" hidden="1" customWidth="1"/>
    <col min="12859" max="12859" width="21.42578125" style="457" customWidth="1"/>
    <col min="12860" max="12862" width="0" style="457" hidden="1" customWidth="1"/>
    <col min="12863" max="12863" width="19.28515625" style="457" customWidth="1"/>
    <col min="12864" max="12864" width="15.28515625" style="457" customWidth="1"/>
    <col min="12865" max="12865" width="42.5703125" style="457" customWidth="1"/>
    <col min="12866" max="12869" width="0" style="457" hidden="1" customWidth="1"/>
    <col min="12870" max="12870" width="26.28515625" style="457" customWidth="1"/>
    <col min="12871" max="12871" width="29.140625" style="457" customWidth="1"/>
    <col min="12872" max="12872" width="20.7109375" style="457" customWidth="1"/>
    <col min="12873" max="12873" width="21.28515625" style="457" customWidth="1"/>
    <col min="12874" max="12874" width="40" style="457" customWidth="1"/>
    <col min="12875" max="13056" width="54.5703125" style="457"/>
    <col min="13057" max="13057" width="8.140625" style="457" customWidth="1"/>
    <col min="13058" max="13058" width="44" style="457" customWidth="1"/>
    <col min="13059" max="13059" width="76.7109375" style="457" customWidth="1"/>
    <col min="13060" max="13066" width="0" style="457" hidden="1" customWidth="1"/>
    <col min="13067" max="13068" width="13.5703125" style="457" customWidth="1"/>
    <col min="13069" max="13091" width="0" style="457" hidden="1" customWidth="1"/>
    <col min="13092" max="13092" width="22.140625" style="457" customWidth="1"/>
    <col min="13093" max="13093" width="20.140625" style="457" customWidth="1"/>
    <col min="13094" max="13094" width="24.7109375" style="457" customWidth="1"/>
    <col min="13095" max="13095" width="24.42578125" style="457" customWidth="1"/>
    <col min="13096" max="13096" width="54.140625" style="457" customWidth="1"/>
    <col min="13097" max="13097" width="106.140625" style="457" customWidth="1"/>
    <col min="13098" max="13098" width="25.28515625" style="457" customWidth="1"/>
    <col min="13099" max="13100" width="34.5703125" style="457" customWidth="1"/>
    <col min="13101" max="13101" width="48.140625" style="457" customWidth="1"/>
    <col min="13102" max="13102" width="34.5703125" style="457" customWidth="1"/>
    <col min="13103" max="13103" width="63" style="457" customWidth="1"/>
    <col min="13104" max="13110" width="0" style="457" hidden="1" customWidth="1"/>
    <col min="13111" max="13111" width="20" style="457" customWidth="1"/>
    <col min="13112" max="13114" width="0" style="457" hidden="1" customWidth="1"/>
    <col min="13115" max="13115" width="21.42578125" style="457" customWidth="1"/>
    <col min="13116" max="13118" width="0" style="457" hidden="1" customWidth="1"/>
    <col min="13119" max="13119" width="19.28515625" style="457" customWidth="1"/>
    <col min="13120" max="13120" width="15.28515625" style="457" customWidth="1"/>
    <col min="13121" max="13121" width="42.5703125" style="457" customWidth="1"/>
    <col min="13122" max="13125" width="0" style="457" hidden="1" customWidth="1"/>
    <col min="13126" max="13126" width="26.28515625" style="457" customWidth="1"/>
    <col min="13127" max="13127" width="29.140625" style="457" customWidth="1"/>
    <col min="13128" max="13128" width="20.7109375" style="457" customWidth="1"/>
    <col min="13129" max="13129" width="21.28515625" style="457" customWidth="1"/>
    <col min="13130" max="13130" width="40" style="457" customWidth="1"/>
    <col min="13131" max="13312" width="54.5703125" style="457"/>
    <col min="13313" max="13313" width="8.140625" style="457" customWidth="1"/>
    <col min="13314" max="13314" width="44" style="457" customWidth="1"/>
    <col min="13315" max="13315" width="76.7109375" style="457" customWidth="1"/>
    <col min="13316" max="13322" width="0" style="457" hidden="1" customWidth="1"/>
    <col min="13323" max="13324" width="13.5703125" style="457" customWidth="1"/>
    <col min="13325" max="13347" width="0" style="457" hidden="1" customWidth="1"/>
    <col min="13348" max="13348" width="22.140625" style="457" customWidth="1"/>
    <col min="13349" max="13349" width="20.140625" style="457" customWidth="1"/>
    <col min="13350" max="13350" width="24.7109375" style="457" customWidth="1"/>
    <col min="13351" max="13351" width="24.42578125" style="457" customWidth="1"/>
    <col min="13352" max="13352" width="54.140625" style="457" customWidth="1"/>
    <col min="13353" max="13353" width="106.140625" style="457" customWidth="1"/>
    <col min="13354" max="13354" width="25.28515625" style="457" customWidth="1"/>
    <col min="13355" max="13356" width="34.5703125" style="457" customWidth="1"/>
    <col min="13357" max="13357" width="48.140625" style="457" customWidth="1"/>
    <col min="13358" max="13358" width="34.5703125" style="457" customWidth="1"/>
    <col min="13359" max="13359" width="63" style="457" customWidth="1"/>
    <col min="13360" max="13366" width="0" style="457" hidden="1" customWidth="1"/>
    <col min="13367" max="13367" width="20" style="457" customWidth="1"/>
    <col min="13368" max="13370" width="0" style="457" hidden="1" customWidth="1"/>
    <col min="13371" max="13371" width="21.42578125" style="457" customWidth="1"/>
    <col min="13372" max="13374" width="0" style="457" hidden="1" customWidth="1"/>
    <col min="13375" max="13375" width="19.28515625" style="457" customWidth="1"/>
    <col min="13376" max="13376" width="15.28515625" style="457" customWidth="1"/>
    <col min="13377" max="13377" width="42.5703125" style="457" customWidth="1"/>
    <col min="13378" max="13381" width="0" style="457" hidden="1" customWidth="1"/>
    <col min="13382" max="13382" width="26.28515625" style="457" customWidth="1"/>
    <col min="13383" max="13383" width="29.140625" style="457" customWidth="1"/>
    <col min="13384" max="13384" width="20.7109375" style="457" customWidth="1"/>
    <col min="13385" max="13385" width="21.28515625" style="457" customWidth="1"/>
    <col min="13386" max="13386" width="40" style="457" customWidth="1"/>
    <col min="13387" max="13568" width="54.5703125" style="457"/>
    <col min="13569" max="13569" width="8.140625" style="457" customWidth="1"/>
    <col min="13570" max="13570" width="44" style="457" customWidth="1"/>
    <col min="13571" max="13571" width="76.7109375" style="457" customWidth="1"/>
    <col min="13572" max="13578" width="0" style="457" hidden="1" customWidth="1"/>
    <col min="13579" max="13580" width="13.5703125" style="457" customWidth="1"/>
    <col min="13581" max="13603" width="0" style="457" hidden="1" customWidth="1"/>
    <col min="13604" max="13604" width="22.140625" style="457" customWidth="1"/>
    <col min="13605" max="13605" width="20.140625" style="457" customWidth="1"/>
    <col min="13606" max="13606" width="24.7109375" style="457" customWidth="1"/>
    <col min="13607" max="13607" width="24.42578125" style="457" customWidth="1"/>
    <col min="13608" max="13608" width="54.140625" style="457" customWidth="1"/>
    <col min="13609" max="13609" width="106.140625" style="457" customWidth="1"/>
    <col min="13610" max="13610" width="25.28515625" style="457" customWidth="1"/>
    <col min="13611" max="13612" width="34.5703125" style="457" customWidth="1"/>
    <col min="13613" max="13613" width="48.140625" style="457" customWidth="1"/>
    <col min="13614" max="13614" width="34.5703125" style="457" customWidth="1"/>
    <col min="13615" max="13615" width="63" style="457" customWidth="1"/>
    <col min="13616" max="13622" width="0" style="457" hidden="1" customWidth="1"/>
    <col min="13623" max="13623" width="20" style="457" customWidth="1"/>
    <col min="13624" max="13626" width="0" style="457" hidden="1" customWidth="1"/>
    <col min="13627" max="13627" width="21.42578125" style="457" customWidth="1"/>
    <col min="13628" max="13630" width="0" style="457" hidden="1" customWidth="1"/>
    <col min="13631" max="13631" width="19.28515625" style="457" customWidth="1"/>
    <col min="13632" max="13632" width="15.28515625" style="457" customWidth="1"/>
    <col min="13633" max="13633" width="42.5703125" style="457" customWidth="1"/>
    <col min="13634" max="13637" width="0" style="457" hidden="1" customWidth="1"/>
    <col min="13638" max="13638" width="26.28515625" style="457" customWidth="1"/>
    <col min="13639" max="13639" width="29.140625" style="457" customWidth="1"/>
    <col min="13640" max="13640" width="20.7109375" style="457" customWidth="1"/>
    <col min="13641" max="13641" width="21.28515625" style="457" customWidth="1"/>
    <col min="13642" max="13642" width="40" style="457" customWidth="1"/>
    <col min="13643" max="13824" width="54.5703125" style="457"/>
    <col min="13825" max="13825" width="8.140625" style="457" customWidth="1"/>
    <col min="13826" max="13826" width="44" style="457" customWidth="1"/>
    <col min="13827" max="13827" width="76.7109375" style="457" customWidth="1"/>
    <col min="13828" max="13834" width="0" style="457" hidden="1" customWidth="1"/>
    <col min="13835" max="13836" width="13.5703125" style="457" customWidth="1"/>
    <col min="13837" max="13859" width="0" style="457" hidden="1" customWidth="1"/>
    <col min="13860" max="13860" width="22.140625" style="457" customWidth="1"/>
    <col min="13861" max="13861" width="20.140625" style="457" customWidth="1"/>
    <col min="13862" max="13862" width="24.7109375" style="457" customWidth="1"/>
    <col min="13863" max="13863" width="24.42578125" style="457" customWidth="1"/>
    <col min="13864" max="13864" width="54.140625" style="457" customWidth="1"/>
    <col min="13865" max="13865" width="106.140625" style="457" customWidth="1"/>
    <col min="13866" max="13866" width="25.28515625" style="457" customWidth="1"/>
    <col min="13867" max="13868" width="34.5703125" style="457" customWidth="1"/>
    <col min="13869" max="13869" width="48.140625" style="457" customWidth="1"/>
    <col min="13870" max="13870" width="34.5703125" style="457" customWidth="1"/>
    <col min="13871" max="13871" width="63" style="457" customWidth="1"/>
    <col min="13872" max="13878" width="0" style="457" hidden="1" customWidth="1"/>
    <col min="13879" max="13879" width="20" style="457" customWidth="1"/>
    <col min="13880" max="13882" width="0" style="457" hidden="1" customWidth="1"/>
    <col min="13883" max="13883" width="21.42578125" style="457" customWidth="1"/>
    <col min="13884" max="13886" width="0" style="457" hidden="1" customWidth="1"/>
    <col min="13887" max="13887" width="19.28515625" style="457" customWidth="1"/>
    <col min="13888" max="13888" width="15.28515625" style="457" customWidth="1"/>
    <col min="13889" max="13889" width="42.5703125" style="457" customWidth="1"/>
    <col min="13890" max="13893" width="0" style="457" hidden="1" customWidth="1"/>
    <col min="13894" max="13894" width="26.28515625" style="457" customWidth="1"/>
    <col min="13895" max="13895" width="29.140625" style="457" customWidth="1"/>
    <col min="13896" max="13896" width="20.7109375" style="457" customWidth="1"/>
    <col min="13897" max="13897" width="21.28515625" style="457" customWidth="1"/>
    <col min="13898" max="13898" width="40" style="457" customWidth="1"/>
    <col min="13899" max="14080" width="54.5703125" style="457"/>
    <col min="14081" max="14081" width="8.140625" style="457" customWidth="1"/>
    <col min="14082" max="14082" width="44" style="457" customWidth="1"/>
    <col min="14083" max="14083" width="76.7109375" style="457" customWidth="1"/>
    <col min="14084" max="14090" width="0" style="457" hidden="1" customWidth="1"/>
    <col min="14091" max="14092" width="13.5703125" style="457" customWidth="1"/>
    <col min="14093" max="14115" width="0" style="457" hidden="1" customWidth="1"/>
    <col min="14116" max="14116" width="22.140625" style="457" customWidth="1"/>
    <col min="14117" max="14117" width="20.140625" style="457" customWidth="1"/>
    <col min="14118" max="14118" width="24.7109375" style="457" customWidth="1"/>
    <col min="14119" max="14119" width="24.42578125" style="457" customWidth="1"/>
    <col min="14120" max="14120" width="54.140625" style="457" customWidth="1"/>
    <col min="14121" max="14121" width="106.140625" style="457" customWidth="1"/>
    <col min="14122" max="14122" width="25.28515625" style="457" customWidth="1"/>
    <col min="14123" max="14124" width="34.5703125" style="457" customWidth="1"/>
    <col min="14125" max="14125" width="48.140625" style="457" customWidth="1"/>
    <col min="14126" max="14126" width="34.5703125" style="457" customWidth="1"/>
    <col min="14127" max="14127" width="63" style="457" customWidth="1"/>
    <col min="14128" max="14134" width="0" style="457" hidden="1" customWidth="1"/>
    <col min="14135" max="14135" width="20" style="457" customWidth="1"/>
    <col min="14136" max="14138" width="0" style="457" hidden="1" customWidth="1"/>
    <col min="14139" max="14139" width="21.42578125" style="457" customWidth="1"/>
    <col min="14140" max="14142" width="0" style="457" hidden="1" customWidth="1"/>
    <col min="14143" max="14143" width="19.28515625" style="457" customWidth="1"/>
    <col min="14144" max="14144" width="15.28515625" style="457" customWidth="1"/>
    <col min="14145" max="14145" width="42.5703125" style="457" customWidth="1"/>
    <col min="14146" max="14149" width="0" style="457" hidden="1" customWidth="1"/>
    <col min="14150" max="14150" width="26.28515625" style="457" customWidth="1"/>
    <col min="14151" max="14151" width="29.140625" style="457" customWidth="1"/>
    <col min="14152" max="14152" width="20.7109375" style="457" customWidth="1"/>
    <col min="14153" max="14153" width="21.28515625" style="457" customWidth="1"/>
    <col min="14154" max="14154" width="40" style="457" customWidth="1"/>
    <col min="14155" max="14336" width="54.5703125" style="457"/>
    <col min="14337" max="14337" width="8.140625" style="457" customWidth="1"/>
    <col min="14338" max="14338" width="44" style="457" customWidth="1"/>
    <col min="14339" max="14339" width="76.7109375" style="457" customWidth="1"/>
    <col min="14340" max="14346" width="0" style="457" hidden="1" customWidth="1"/>
    <col min="14347" max="14348" width="13.5703125" style="457" customWidth="1"/>
    <col min="14349" max="14371" width="0" style="457" hidden="1" customWidth="1"/>
    <col min="14372" max="14372" width="22.140625" style="457" customWidth="1"/>
    <col min="14373" max="14373" width="20.140625" style="457" customWidth="1"/>
    <col min="14374" max="14374" width="24.7109375" style="457" customWidth="1"/>
    <col min="14375" max="14375" width="24.42578125" style="457" customWidth="1"/>
    <col min="14376" max="14376" width="54.140625" style="457" customWidth="1"/>
    <col min="14377" max="14377" width="106.140625" style="457" customWidth="1"/>
    <col min="14378" max="14378" width="25.28515625" style="457" customWidth="1"/>
    <col min="14379" max="14380" width="34.5703125" style="457" customWidth="1"/>
    <col min="14381" max="14381" width="48.140625" style="457" customWidth="1"/>
    <col min="14382" max="14382" width="34.5703125" style="457" customWidth="1"/>
    <col min="14383" max="14383" width="63" style="457" customWidth="1"/>
    <col min="14384" max="14390" width="0" style="457" hidden="1" customWidth="1"/>
    <col min="14391" max="14391" width="20" style="457" customWidth="1"/>
    <col min="14392" max="14394" width="0" style="457" hidden="1" customWidth="1"/>
    <col min="14395" max="14395" width="21.42578125" style="457" customWidth="1"/>
    <col min="14396" max="14398" width="0" style="457" hidden="1" customWidth="1"/>
    <col min="14399" max="14399" width="19.28515625" style="457" customWidth="1"/>
    <col min="14400" max="14400" width="15.28515625" style="457" customWidth="1"/>
    <col min="14401" max="14401" width="42.5703125" style="457" customWidth="1"/>
    <col min="14402" max="14405" width="0" style="457" hidden="1" customWidth="1"/>
    <col min="14406" max="14406" width="26.28515625" style="457" customWidth="1"/>
    <col min="14407" max="14407" width="29.140625" style="457" customWidth="1"/>
    <col min="14408" max="14408" width="20.7109375" style="457" customWidth="1"/>
    <col min="14409" max="14409" width="21.28515625" style="457" customWidth="1"/>
    <col min="14410" max="14410" width="40" style="457" customWidth="1"/>
    <col min="14411" max="14592" width="54.5703125" style="457"/>
    <col min="14593" max="14593" width="8.140625" style="457" customWidth="1"/>
    <col min="14594" max="14594" width="44" style="457" customWidth="1"/>
    <col min="14595" max="14595" width="76.7109375" style="457" customWidth="1"/>
    <col min="14596" max="14602" width="0" style="457" hidden="1" customWidth="1"/>
    <col min="14603" max="14604" width="13.5703125" style="457" customWidth="1"/>
    <col min="14605" max="14627" width="0" style="457" hidden="1" customWidth="1"/>
    <col min="14628" max="14628" width="22.140625" style="457" customWidth="1"/>
    <col min="14629" max="14629" width="20.140625" style="457" customWidth="1"/>
    <col min="14630" max="14630" width="24.7109375" style="457" customWidth="1"/>
    <col min="14631" max="14631" width="24.42578125" style="457" customWidth="1"/>
    <col min="14632" max="14632" width="54.140625" style="457" customWidth="1"/>
    <col min="14633" max="14633" width="106.140625" style="457" customWidth="1"/>
    <col min="14634" max="14634" width="25.28515625" style="457" customWidth="1"/>
    <col min="14635" max="14636" width="34.5703125" style="457" customWidth="1"/>
    <col min="14637" max="14637" width="48.140625" style="457" customWidth="1"/>
    <col min="14638" max="14638" width="34.5703125" style="457" customWidth="1"/>
    <col min="14639" max="14639" width="63" style="457" customWidth="1"/>
    <col min="14640" max="14646" width="0" style="457" hidden="1" customWidth="1"/>
    <col min="14647" max="14647" width="20" style="457" customWidth="1"/>
    <col min="14648" max="14650" width="0" style="457" hidden="1" customWidth="1"/>
    <col min="14651" max="14651" width="21.42578125" style="457" customWidth="1"/>
    <col min="14652" max="14654" width="0" style="457" hidden="1" customWidth="1"/>
    <col min="14655" max="14655" width="19.28515625" style="457" customWidth="1"/>
    <col min="14656" max="14656" width="15.28515625" style="457" customWidth="1"/>
    <col min="14657" max="14657" width="42.5703125" style="457" customWidth="1"/>
    <col min="14658" max="14661" width="0" style="457" hidden="1" customWidth="1"/>
    <col min="14662" max="14662" width="26.28515625" style="457" customWidth="1"/>
    <col min="14663" max="14663" width="29.140625" style="457" customWidth="1"/>
    <col min="14664" max="14664" width="20.7109375" style="457" customWidth="1"/>
    <col min="14665" max="14665" width="21.28515625" style="457" customWidth="1"/>
    <col min="14666" max="14666" width="40" style="457" customWidth="1"/>
    <col min="14667" max="14848" width="54.5703125" style="457"/>
    <col min="14849" max="14849" width="8.140625" style="457" customWidth="1"/>
    <col min="14850" max="14850" width="44" style="457" customWidth="1"/>
    <col min="14851" max="14851" width="76.7109375" style="457" customWidth="1"/>
    <col min="14852" max="14858" width="0" style="457" hidden="1" customWidth="1"/>
    <col min="14859" max="14860" width="13.5703125" style="457" customWidth="1"/>
    <col min="14861" max="14883" width="0" style="457" hidden="1" customWidth="1"/>
    <col min="14884" max="14884" width="22.140625" style="457" customWidth="1"/>
    <col min="14885" max="14885" width="20.140625" style="457" customWidth="1"/>
    <col min="14886" max="14886" width="24.7109375" style="457" customWidth="1"/>
    <col min="14887" max="14887" width="24.42578125" style="457" customWidth="1"/>
    <col min="14888" max="14888" width="54.140625" style="457" customWidth="1"/>
    <col min="14889" max="14889" width="106.140625" style="457" customWidth="1"/>
    <col min="14890" max="14890" width="25.28515625" style="457" customWidth="1"/>
    <col min="14891" max="14892" width="34.5703125" style="457" customWidth="1"/>
    <col min="14893" max="14893" width="48.140625" style="457" customWidth="1"/>
    <col min="14894" max="14894" width="34.5703125" style="457" customWidth="1"/>
    <col min="14895" max="14895" width="63" style="457" customWidth="1"/>
    <col min="14896" max="14902" width="0" style="457" hidden="1" customWidth="1"/>
    <col min="14903" max="14903" width="20" style="457" customWidth="1"/>
    <col min="14904" max="14906" width="0" style="457" hidden="1" customWidth="1"/>
    <col min="14907" max="14907" width="21.42578125" style="457" customWidth="1"/>
    <col min="14908" max="14910" width="0" style="457" hidden="1" customWidth="1"/>
    <col min="14911" max="14911" width="19.28515625" style="457" customWidth="1"/>
    <col min="14912" max="14912" width="15.28515625" style="457" customWidth="1"/>
    <col min="14913" max="14913" width="42.5703125" style="457" customWidth="1"/>
    <col min="14914" max="14917" width="0" style="457" hidden="1" customWidth="1"/>
    <col min="14918" max="14918" width="26.28515625" style="457" customWidth="1"/>
    <col min="14919" max="14919" width="29.140625" style="457" customWidth="1"/>
    <col min="14920" max="14920" width="20.7109375" style="457" customWidth="1"/>
    <col min="14921" max="14921" width="21.28515625" style="457" customWidth="1"/>
    <col min="14922" max="14922" width="40" style="457" customWidth="1"/>
    <col min="14923" max="15104" width="54.5703125" style="457"/>
    <col min="15105" max="15105" width="8.140625" style="457" customWidth="1"/>
    <col min="15106" max="15106" width="44" style="457" customWidth="1"/>
    <col min="15107" max="15107" width="76.7109375" style="457" customWidth="1"/>
    <col min="15108" max="15114" width="0" style="457" hidden="1" customWidth="1"/>
    <col min="15115" max="15116" width="13.5703125" style="457" customWidth="1"/>
    <col min="15117" max="15139" width="0" style="457" hidden="1" customWidth="1"/>
    <col min="15140" max="15140" width="22.140625" style="457" customWidth="1"/>
    <col min="15141" max="15141" width="20.140625" style="457" customWidth="1"/>
    <col min="15142" max="15142" width="24.7109375" style="457" customWidth="1"/>
    <col min="15143" max="15143" width="24.42578125" style="457" customWidth="1"/>
    <col min="15144" max="15144" width="54.140625" style="457" customWidth="1"/>
    <col min="15145" max="15145" width="106.140625" style="457" customWidth="1"/>
    <col min="15146" max="15146" width="25.28515625" style="457" customWidth="1"/>
    <col min="15147" max="15148" width="34.5703125" style="457" customWidth="1"/>
    <col min="15149" max="15149" width="48.140625" style="457" customWidth="1"/>
    <col min="15150" max="15150" width="34.5703125" style="457" customWidth="1"/>
    <col min="15151" max="15151" width="63" style="457" customWidth="1"/>
    <col min="15152" max="15158" width="0" style="457" hidden="1" customWidth="1"/>
    <col min="15159" max="15159" width="20" style="457" customWidth="1"/>
    <col min="15160" max="15162" width="0" style="457" hidden="1" customWidth="1"/>
    <col min="15163" max="15163" width="21.42578125" style="457" customWidth="1"/>
    <col min="15164" max="15166" width="0" style="457" hidden="1" customWidth="1"/>
    <col min="15167" max="15167" width="19.28515625" style="457" customWidth="1"/>
    <col min="15168" max="15168" width="15.28515625" style="457" customWidth="1"/>
    <col min="15169" max="15169" width="42.5703125" style="457" customWidth="1"/>
    <col min="15170" max="15173" width="0" style="457" hidden="1" customWidth="1"/>
    <col min="15174" max="15174" width="26.28515625" style="457" customWidth="1"/>
    <col min="15175" max="15175" width="29.140625" style="457" customWidth="1"/>
    <col min="15176" max="15176" width="20.7109375" style="457" customWidth="1"/>
    <col min="15177" max="15177" width="21.28515625" style="457" customWidth="1"/>
    <col min="15178" max="15178" width="40" style="457" customWidth="1"/>
    <col min="15179" max="15360" width="54.5703125" style="457"/>
    <col min="15361" max="15361" width="8.140625" style="457" customWidth="1"/>
    <col min="15362" max="15362" width="44" style="457" customWidth="1"/>
    <col min="15363" max="15363" width="76.7109375" style="457" customWidth="1"/>
    <col min="15364" max="15370" width="0" style="457" hidden="1" customWidth="1"/>
    <col min="15371" max="15372" width="13.5703125" style="457" customWidth="1"/>
    <col min="15373" max="15395" width="0" style="457" hidden="1" customWidth="1"/>
    <col min="15396" max="15396" width="22.140625" style="457" customWidth="1"/>
    <col min="15397" max="15397" width="20.140625" style="457" customWidth="1"/>
    <col min="15398" max="15398" width="24.7109375" style="457" customWidth="1"/>
    <col min="15399" max="15399" width="24.42578125" style="457" customWidth="1"/>
    <col min="15400" max="15400" width="54.140625" style="457" customWidth="1"/>
    <col min="15401" max="15401" width="106.140625" style="457" customWidth="1"/>
    <col min="15402" max="15402" width="25.28515625" style="457" customWidth="1"/>
    <col min="15403" max="15404" width="34.5703125" style="457" customWidth="1"/>
    <col min="15405" max="15405" width="48.140625" style="457" customWidth="1"/>
    <col min="15406" max="15406" width="34.5703125" style="457" customWidth="1"/>
    <col min="15407" max="15407" width="63" style="457" customWidth="1"/>
    <col min="15408" max="15414" width="0" style="457" hidden="1" customWidth="1"/>
    <col min="15415" max="15415" width="20" style="457" customWidth="1"/>
    <col min="15416" max="15418" width="0" style="457" hidden="1" customWidth="1"/>
    <col min="15419" max="15419" width="21.42578125" style="457" customWidth="1"/>
    <col min="15420" max="15422" width="0" style="457" hidden="1" customWidth="1"/>
    <col min="15423" max="15423" width="19.28515625" style="457" customWidth="1"/>
    <col min="15424" max="15424" width="15.28515625" style="457" customWidth="1"/>
    <col min="15425" max="15425" width="42.5703125" style="457" customWidth="1"/>
    <col min="15426" max="15429" width="0" style="457" hidden="1" customWidth="1"/>
    <col min="15430" max="15430" width="26.28515625" style="457" customWidth="1"/>
    <col min="15431" max="15431" width="29.140625" style="457" customWidth="1"/>
    <col min="15432" max="15432" width="20.7109375" style="457" customWidth="1"/>
    <col min="15433" max="15433" width="21.28515625" style="457" customWidth="1"/>
    <col min="15434" max="15434" width="40" style="457" customWidth="1"/>
    <col min="15435" max="15616" width="54.5703125" style="457"/>
    <col min="15617" max="15617" width="8.140625" style="457" customWidth="1"/>
    <col min="15618" max="15618" width="44" style="457" customWidth="1"/>
    <col min="15619" max="15619" width="76.7109375" style="457" customWidth="1"/>
    <col min="15620" max="15626" width="0" style="457" hidden="1" customWidth="1"/>
    <col min="15627" max="15628" width="13.5703125" style="457" customWidth="1"/>
    <col min="15629" max="15651" width="0" style="457" hidden="1" customWidth="1"/>
    <col min="15652" max="15652" width="22.140625" style="457" customWidth="1"/>
    <col min="15653" max="15653" width="20.140625" style="457" customWidth="1"/>
    <col min="15654" max="15654" width="24.7109375" style="457" customWidth="1"/>
    <col min="15655" max="15655" width="24.42578125" style="457" customWidth="1"/>
    <col min="15656" max="15656" width="54.140625" style="457" customWidth="1"/>
    <col min="15657" max="15657" width="106.140625" style="457" customWidth="1"/>
    <col min="15658" max="15658" width="25.28515625" style="457" customWidth="1"/>
    <col min="15659" max="15660" width="34.5703125" style="457" customWidth="1"/>
    <col min="15661" max="15661" width="48.140625" style="457" customWidth="1"/>
    <col min="15662" max="15662" width="34.5703125" style="457" customWidth="1"/>
    <col min="15663" max="15663" width="63" style="457" customWidth="1"/>
    <col min="15664" max="15670" width="0" style="457" hidden="1" customWidth="1"/>
    <col min="15671" max="15671" width="20" style="457" customWidth="1"/>
    <col min="15672" max="15674" width="0" style="457" hidden="1" customWidth="1"/>
    <col min="15675" max="15675" width="21.42578125" style="457" customWidth="1"/>
    <col min="15676" max="15678" width="0" style="457" hidden="1" customWidth="1"/>
    <col min="15679" max="15679" width="19.28515625" style="457" customWidth="1"/>
    <col min="15680" max="15680" width="15.28515625" style="457" customWidth="1"/>
    <col min="15681" max="15681" width="42.5703125" style="457" customWidth="1"/>
    <col min="15682" max="15685" width="0" style="457" hidden="1" customWidth="1"/>
    <col min="15686" max="15686" width="26.28515625" style="457" customWidth="1"/>
    <col min="15687" max="15687" width="29.140625" style="457" customWidth="1"/>
    <col min="15688" max="15688" width="20.7109375" style="457" customWidth="1"/>
    <col min="15689" max="15689" width="21.28515625" style="457" customWidth="1"/>
    <col min="15690" max="15690" width="40" style="457" customWidth="1"/>
    <col min="15691" max="15872" width="54.5703125" style="457"/>
    <col min="15873" max="15873" width="8.140625" style="457" customWidth="1"/>
    <col min="15874" max="15874" width="44" style="457" customWidth="1"/>
    <col min="15875" max="15875" width="76.7109375" style="457" customWidth="1"/>
    <col min="15876" max="15882" width="0" style="457" hidden="1" customWidth="1"/>
    <col min="15883" max="15884" width="13.5703125" style="457" customWidth="1"/>
    <col min="15885" max="15907" width="0" style="457" hidden="1" customWidth="1"/>
    <col min="15908" max="15908" width="22.140625" style="457" customWidth="1"/>
    <col min="15909" max="15909" width="20.140625" style="457" customWidth="1"/>
    <col min="15910" max="15910" width="24.7109375" style="457" customWidth="1"/>
    <col min="15911" max="15911" width="24.42578125" style="457" customWidth="1"/>
    <col min="15912" max="15912" width="54.140625" style="457" customWidth="1"/>
    <col min="15913" max="15913" width="106.140625" style="457" customWidth="1"/>
    <col min="15914" max="15914" width="25.28515625" style="457" customWidth="1"/>
    <col min="15915" max="15916" width="34.5703125" style="457" customWidth="1"/>
    <col min="15917" max="15917" width="48.140625" style="457" customWidth="1"/>
    <col min="15918" max="15918" width="34.5703125" style="457" customWidth="1"/>
    <col min="15919" max="15919" width="63" style="457" customWidth="1"/>
    <col min="15920" max="15926" width="0" style="457" hidden="1" customWidth="1"/>
    <col min="15927" max="15927" width="20" style="457" customWidth="1"/>
    <col min="15928" max="15930" width="0" style="457" hidden="1" customWidth="1"/>
    <col min="15931" max="15931" width="21.42578125" style="457" customWidth="1"/>
    <col min="15932" max="15934" width="0" style="457" hidden="1" customWidth="1"/>
    <col min="15935" max="15935" width="19.28515625" style="457" customWidth="1"/>
    <col min="15936" max="15936" width="15.28515625" style="457" customWidth="1"/>
    <col min="15937" max="15937" width="42.5703125" style="457" customWidth="1"/>
    <col min="15938" max="15941" width="0" style="457" hidden="1" customWidth="1"/>
    <col min="15942" max="15942" width="26.28515625" style="457" customWidth="1"/>
    <col min="15943" max="15943" width="29.140625" style="457" customWidth="1"/>
    <col min="15944" max="15944" width="20.7109375" style="457" customWidth="1"/>
    <col min="15945" max="15945" width="21.28515625" style="457" customWidth="1"/>
    <col min="15946" max="15946" width="40" style="457" customWidth="1"/>
    <col min="15947" max="16128" width="54.5703125" style="457"/>
    <col min="16129" max="16129" width="8.140625" style="457" customWidth="1"/>
    <col min="16130" max="16130" width="44" style="457" customWidth="1"/>
    <col min="16131" max="16131" width="76.7109375" style="457" customWidth="1"/>
    <col min="16132" max="16138" width="0" style="457" hidden="1" customWidth="1"/>
    <col min="16139" max="16140" width="13.5703125" style="457" customWidth="1"/>
    <col min="16141" max="16163" width="0" style="457" hidden="1" customWidth="1"/>
    <col min="16164" max="16164" width="22.140625" style="457" customWidth="1"/>
    <col min="16165" max="16165" width="20.140625" style="457" customWidth="1"/>
    <col min="16166" max="16166" width="24.7109375" style="457" customWidth="1"/>
    <col min="16167" max="16167" width="24.42578125" style="457" customWidth="1"/>
    <col min="16168" max="16168" width="54.140625" style="457" customWidth="1"/>
    <col min="16169" max="16169" width="106.140625" style="457" customWidth="1"/>
    <col min="16170" max="16170" width="25.28515625" style="457" customWidth="1"/>
    <col min="16171" max="16172" width="34.5703125" style="457" customWidth="1"/>
    <col min="16173" max="16173" width="48.140625" style="457" customWidth="1"/>
    <col min="16174" max="16174" width="34.5703125" style="457" customWidth="1"/>
    <col min="16175" max="16175" width="63" style="457" customWidth="1"/>
    <col min="16176" max="16182" width="0" style="457" hidden="1" customWidth="1"/>
    <col min="16183" max="16183" width="20" style="457" customWidth="1"/>
    <col min="16184" max="16186" width="0" style="457" hidden="1" customWidth="1"/>
    <col min="16187" max="16187" width="21.42578125" style="457" customWidth="1"/>
    <col min="16188" max="16190" width="0" style="457" hidden="1" customWidth="1"/>
    <col min="16191" max="16191" width="19.28515625" style="457" customWidth="1"/>
    <col min="16192" max="16192" width="15.28515625" style="457" customWidth="1"/>
    <col min="16193" max="16193" width="42.5703125" style="457" customWidth="1"/>
    <col min="16194" max="16197" width="0" style="457" hidden="1" customWidth="1"/>
    <col min="16198" max="16198" width="26.28515625" style="457" customWidth="1"/>
    <col min="16199" max="16199" width="29.140625" style="457" customWidth="1"/>
    <col min="16200" max="16200" width="20.7109375" style="457" customWidth="1"/>
    <col min="16201" max="16201" width="21.28515625" style="457" customWidth="1"/>
    <col min="16202" max="16202" width="40" style="457" customWidth="1"/>
    <col min="16203" max="16384" width="54.5703125" style="457"/>
  </cols>
  <sheetData>
    <row r="1" spans="1:233" s="151" customFormat="1" ht="74.25" customHeight="1">
      <c r="A1" s="150" t="s">
        <v>299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row>
    <row r="2" spans="1:233" s="151" customFormat="1" ht="74.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row>
    <row r="3" spans="1:233" s="161" customFormat="1" ht="65.25" customHeight="1">
      <c r="A3" s="152" t="s">
        <v>300</v>
      </c>
      <c r="B3" s="152"/>
      <c r="C3" s="152"/>
      <c r="D3" s="152"/>
      <c r="E3" s="152"/>
      <c r="F3" s="152"/>
      <c r="G3" s="152"/>
      <c r="H3" s="152"/>
      <c r="I3" s="152"/>
      <c r="J3" s="152"/>
      <c r="K3" s="153" t="s">
        <v>301</v>
      </c>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4" t="s">
        <v>302</v>
      </c>
      <c r="AN3" s="155" t="s">
        <v>303</v>
      </c>
      <c r="AO3" s="156"/>
      <c r="AP3" s="156"/>
      <c r="AQ3" s="156"/>
      <c r="AR3" s="156"/>
      <c r="AS3" s="156"/>
      <c r="AT3" s="156"/>
      <c r="AU3" s="157"/>
      <c r="AV3" s="158" t="s">
        <v>304</v>
      </c>
      <c r="AW3" s="158"/>
      <c r="AX3" s="158"/>
      <c r="AY3" s="158"/>
      <c r="AZ3" s="158"/>
      <c r="BA3" s="158"/>
      <c r="BB3" s="158"/>
      <c r="BC3" s="158"/>
      <c r="BD3" s="158"/>
      <c r="BE3" s="158"/>
      <c r="BF3" s="158"/>
      <c r="BG3" s="158"/>
      <c r="BH3" s="158"/>
      <c r="BI3" s="158"/>
      <c r="BJ3" s="158"/>
      <c r="BK3" s="158"/>
      <c r="BL3" s="158"/>
      <c r="BM3" s="158"/>
      <c r="BN3" s="158"/>
      <c r="BO3" s="158"/>
      <c r="BP3" s="159" t="s">
        <v>305</v>
      </c>
      <c r="BQ3" s="159"/>
      <c r="BR3" s="159"/>
      <c r="BS3" s="159"/>
      <c r="BT3" s="159"/>
      <c r="BU3" s="159"/>
      <c r="BV3" s="160" t="s">
        <v>306</v>
      </c>
    </row>
    <row r="4" spans="1:233" s="168" customFormat="1" ht="40.5" customHeight="1">
      <c r="A4" s="152"/>
      <c r="B4" s="152"/>
      <c r="C4" s="152"/>
      <c r="D4" s="152"/>
      <c r="E4" s="152"/>
      <c r="F4" s="152"/>
      <c r="G4" s="152"/>
      <c r="H4" s="152"/>
      <c r="I4" s="152"/>
      <c r="J4" s="152"/>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62"/>
      <c r="AN4" s="163" t="s">
        <v>307</v>
      </c>
      <c r="AO4" s="164"/>
      <c r="AP4" s="164"/>
      <c r="AQ4" s="164"/>
      <c r="AR4" s="164"/>
      <c r="AS4" s="164"/>
      <c r="AT4" s="164"/>
      <c r="AU4" s="165"/>
      <c r="AV4" s="166" t="s">
        <v>308</v>
      </c>
      <c r="AW4" s="166"/>
      <c r="AX4" s="166"/>
      <c r="AY4" s="166"/>
      <c r="AZ4" s="166"/>
      <c r="BA4" s="166"/>
      <c r="BB4" s="166"/>
      <c r="BC4" s="166"/>
      <c r="BD4" s="166" t="s">
        <v>309</v>
      </c>
      <c r="BE4" s="166"/>
      <c r="BF4" s="166"/>
      <c r="BG4" s="166"/>
      <c r="BH4" s="166"/>
      <c r="BI4" s="166"/>
      <c r="BJ4" s="166"/>
      <c r="BK4" s="166"/>
      <c r="BL4" s="166"/>
      <c r="BM4" s="166"/>
      <c r="BN4" s="166"/>
      <c r="BO4" s="166"/>
      <c r="BP4" s="167" t="s">
        <v>310</v>
      </c>
      <c r="BQ4" s="167" t="s">
        <v>311</v>
      </c>
      <c r="BR4" s="167" t="s">
        <v>312</v>
      </c>
      <c r="BS4" s="167" t="s">
        <v>313</v>
      </c>
      <c r="BT4" s="167" t="s">
        <v>314</v>
      </c>
      <c r="BU4" s="167"/>
      <c r="BV4" s="167" t="s">
        <v>315</v>
      </c>
    </row>
    <row r="5" spans="1:233" s="175" customFormat="1" ht="18" customHeight="1">
      <c r="A5" s="153" t="s">
        <v>316</v>
      </c>
      <c r="B5" s="152" t="s">
        <v>317</v>
      </c>
      <c r="C5" s="163" t="s">
        <v>318</v>
      </c>
      <c r="D5" s="164"/>
      <c r="E5" s="164"/>
      <c r="F5" s="164"/>
      <c r="G5" s="165"/>
      <c r="H5" s="152" t="s">
        <v>319</v>
      </c>
      <c r="I5" s="152" t="s">
        <v>320</v>
      </c>
      <c r="J5" s="152" t="s">
        <v>321</v>
      </c>
      <c r="K5" s="169" t="s">
        <v>322</v>
      </c>
      <c r="L5" s="169" t="s">
        <v>323</v>
      </c>
      <c r="M5" s="152" t="s">
        <v>324</v>
      </c>
      <c r="N5" s="152"/>
      <c r="O5" s="152"/>
      <c r="P5" s="152"/>
      <c r="Q5" s="152"/>
      <c r="R5" s="152"/>
      <c r="S5" s="152"/>
      <c r="T5" s="152"/>
      <c r="U5" s="152"/>
      <c r="V5" s="152"/>
      <c r="W5" s="152"/>
      <c r="X5" s="152"/>
      <c r="Y5" s="152"/>
      <c r="Z5" s="152"/>
      <c r="AA5" s="152"/>
      <c r="AB5" s="152"/>
      <c r="AC5" s="152"/>
      <c r="AD5" s="152"/>
      <c r="AE5" s="152"/>
      <c r="AF5" s="169" t="s">
        <v>325</v>
      </c>
      <c r="AG5" s="169" t="s">
        <v>326</v>
      </c>
      <c r="AH5" s="169" t="s">
        <v>327</v>
      </c>
      <c r="AI5" s="169" t="s">
        <v>328</v>
      </c>
      <c r="AJ5" s="169" t="s">
        <v>329</v>
      </c>
      <c r="AK5" s="152" t="s">
        <v>330</v>
      </c>
      <c r="AL5" s="152"/>
      <c r="AM5" s="162"/>
      <c r="AN5" s="170"/>
      <c r="AO5" s="171"/>
      <c r="AP5" s="171"/>
      <c r="AQ5" s="171"/>
      <c r="AR5" s="171"/>
      <c r="AS5" s="171"/>
      <c r="AT5" s="171"/>
      <c r="AU5" s="172"/>
      <c r="AV5" s="166" t="s">
        <v>331</v>
      </c>
      <c r="AW5" s="166"/>
      <c r="AX5" s="166"/>
      <c r="AY5" s="166"/>
      <c r="AZ5" s="166"/>
      <c r="BA5" s="166"/>
      <c r="BB5" s="166"/>
      <c r="BC5" s="166"/>
      <c r="BD5" s="166" t="s">
        <v>332</v>
      </c>
      <c r="BE5" s="166"/>
      <c r="BF5" s="166"/>
      <c r="BG5" s="166"/>
      <c r="BH5" s="166" t="s">
        <v>333</v>
      </c>
      <c r="BI5" s="166"/>
      <c r="BJ5" s="166"/>
      <c r="BK5" s="166"/>
      <c r="BL5" s="173" t="s">
        <v>334</v>
      </c>
      <c r="BM5" s="173"/>
      <c r="BN5" s="173" t="s">
        <v>335</v>
      </c>
      <c r="BO5" s="173"/>
      <c r="BP5" s="167"/>
      <c r="BQ5" s="167"/>
      <c r="BR5" s="167"/>
      <c r="BS5" s="167"/>
      <c r="BT5" s="167"/>
      <c r="BU5" s="167"/>
      <c r="BV5" s="167"/>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row>
    <row r="6" spans="1:233" s="183" customFormat="1" ht="66.75" customHeight="1">
      <c r="A6" s="153"/>
      <c r="B6" s="152"/>
      <c r="C6" s="176"/>
      <c r="D6" s="177"/>
      <c r="E6" s="177"/>
      <c r="F6" s="177"/>
      <c r="G6" s="178"/>
      <c r="H6" s="152"/>
      <c r="I6" s="152"/>
      <c r="J6" s="152"/>
      <c r="K6" s="169"/>
      <c r="L6" s="169"/>
      <c r="M6" s="152"/>
      <c r="N6" s="152"/>
      <c r="O6" s="152"/>
      <c r="P6" s="152"/>
      <c r="Q6" s="152"/>
      <c r="R6" s="152"/>
      <c r="S6" s="152"/>
      <c r="T6" s="152"/>
      <c r="U6" s="152"/>
      <c r="V6" s="152"/>
      <c r="W6" s="152"/>
      <c r="X6" s="152"/>
      <c r="Y6" s="152"/>
      <c r="Z6" s="152"/>
      <c r="AA6" s="152"/>
      <c r="AB6" s="152"/>
      <c r="AC6" s="152"/>
      <c r="AD6" s="152"/>
      <c r="AE6" s="152"/>
      <c r="AF6" s="169"/>
      <c r="AG6" s="169"/>
      <c r="AH6" s="169"/>
      <c r="AI6" s="169"/>
      <c r="AJ6" s="169"/>
      <c r="AK6" s="152"/>
      <c r="AL6" s="152"/>
      <c r="AM6" s="162"/>
      <c r="AN6" s="179" t="s">
        <v>336</v>
      </c>
      <c r="AO6" s="180"/>
      <c r="AP6" s="180"/>
      <c r="AQ6" s="180"/>
      <c r="AR6" s="180"/>
      <c r="AS6" s="180"/>
      <c r="AT6" s="180"/>
      <c r="AU6" s="181"/>
      <c r="AV6" s="173" t="s">
        <v>337</v>
      </c>
      <c r="AW6" s="173"/>
      <c r="AX6" s="173"/>
      <c r="AY6" s="173"/>
      <c r="AZ6" s="173"/>
      <c r="BA6" s="173"/>
      <c r="BB6" s="173"/>
      <c r="BC6" s="173"/>
      <c r="BD6" s="173" t="s">
        <v>338</v>
      </c>
      <c r="BE6" s="173" t="s">
        <v>339</v>
      </c>
      <c r="BF6" s="173" t="s">
        <v>340</v>
      </c>
      <c r="BG6" s="173" t="s">
        <v>341</v>
      </c>
      <c r="BH6" s="173" t="s">
        <v>342</v>
      </c>
      <c r="BI6" s="173" t="s">
        <v>343</v>
      </c>
      <c r="BJ6" s="173" t="s">
        <v>344</v>
      </c>
      <c r="BK6" s="173" t="s">
        <v>345</v>
      </c>
      <c r="BL6" s="173"/>
      <c r="BM6" s="173"/>
      <c r="BN6" s="173"/>
      <c r="BO6" s="173"/>
      <c r="BP6" s="167"/>
      <c r="BQ6" s="167"/>
      <c r="BR6" s="167"/>
      <c r="BS6" s="167"/>
      <c r="BT6" s="167"/>
      <c r="BU6" s="167"/>
      <c r="BV6" s="167"/>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2"/>
      <c r="DX6" s="182"/>
      <c r="DY6" s="182"/>
      <c r="DZ6" s="182"/>
      <c r="EA6" s="182"/>
      <c r="EB6" s="182"/>
      <c r="EC6" s="182"/>
      <c r="ED6" s="182"/>
      <c r="EE6" s="182"/>
      <c r="EF6" s="182"/>
      <c r="EG6" s="182"/>
      <c r="EH6" s="182"/>
      <c r="EI6" s="182"/>
      <c r="EJ6" s="182"/>
      <c r="EK6" s="182"/>
      <c r="EL6" s="182"/>
      <c r="EM6" s="182"/>
      <c r="EN6" s="182"/>
      <c r="EO6" s="182"/>
      <c r="EP6" s="182"/>
      <c r="EQ6" s="182"/>
      <c r="ER6" s="182"/>
      <c r="ES6" s="182"/>
      <c r="ET6" s="182"/>
      <c r="EU6" s="182"/>
      <c r="EV6" s="182"/>
      <c r="EW6" s="182"/>
      <c r="EX6" s="182"/>
      <c r="EY6" s="182"/>
      <c r="EZ6" s="182"/>
      <c r="FA6" s="182"/>
      <c r="FB6" s="182"/>
      <c r="FC6" s="182"/>
      <c r="FD6" s="182"/>
      <c r="FE6" s="182"/>
      <c r="FF6" s="182"/>
      <c r="FG6" s="182"/>
      <c r="FH6" s="182"/>
      <c r="FI6" s="182"/>
      <c r="FJ6" s="182"/>
      <c r="FK6" s="182"/>
      <c r="FL6" s="182"/>
      <c r="FM6" s="182"/>
      <c r="FN6" s="182"/>
      <c r="FO6" s="182"/>
      <c r="FP6" s="182"/>
      <c r="FQ6" s="182"/>
      <c r="FR6" s="182"/>
      <c r="FS6" s="182"/>
      <c r="FT6" s="182"/>
      <c r="FU6" s="182"/>
      <c r="FV6" s="182"/>
      <c r="FW6" s="182"/>
      <c r="FX6" s="182"/>
      <c r="FY6" s="182"/>
      <c r="FZ6" s="182"/>
      <c r="GA6" s="182"/>
      <c r="GB6" s="182"/>
      <c r="GC6" s="182"/>
      <c r="GD6" s="182"/>
      <c r="GE6" s="182"/>
      <c r="GF6" s="182"/>
      <c r="GG6" s="182"/>
      <c r="GH6" s="182"/>
      <c r="GI6" s="182"/>
      <c r="GJ6" s="182"/>
      <c r="GK6" s="182"/>
      <c r="GL6" s="182"/>
      <c r="GM6" s="182"/>
      <c r="GN6" s="182"/>
      <c r="GO6" s="182"/>
      <c r="GP6" s="182"/>
      <c r="GQ6" s="182"/>
      <c r="GR6" s="182"/>
      <c r="GS6" s="182"/>
      <c r="GT6" s="182"/>
      <c r="GU6" s="182"/>
      <c r="GV6" s="182"/>
      <c r="GW6" s="182"/>
      <c r="GX6" s="182"/>
      <c r="GY6" s="182"/>
      <c r="GZ6" s="182"/>
      <c r="HA6" s="182"/>
      <c r="HB6" s="182"/>
      <c r="HC6" s="182"/>
      <c r="HD6" s="182"/>
      <c r="HE6" s="182"/>
      <c r="HF6" s="182"/>
      <c r="HG6" s="182"/>
      <c r="HH6" s="182"/>
      <c r="HI6" s="182"/>
      <c r="HJ6" s="182"/>
      <c r="HK6" s="182"/>
      <c r="HL6" s="182"/>
      <c r="HM6" s="182"/>
      <c r="HN6" s="182"/>
      <c r="HO6" s="182"/>
      <c r="HP6" s="182"/>
      <c r="HQ6" s="182"/>
      <c r="HR6" s="182"/>
      <c r="HS6" s="182"/>
      <c r="HT6" s="182"/>
      <c r="HU6" s="182"/>
      <c r="HV6" s="182"/>
      <c r="HW6" s="182"/>
      <c r="HX6" s="182"/>
      <c r="HY6" s="182"/>
    </row>
    <row r="7" spans="1:233" s="191" customFormat="1" ht="124.9" customHeight="1">
      <c r="A7" s="153"/>
      <c r="B7" s="152"/>
      <c r="C7" s="170"/>
      <c r="D7" s="171"/>
      <c r="E7" s="171"/>
      <c r="F7" s="171"/>
      <c r="G7" s="172"/>
      <c r="H7" s="152"/>
      <c r="I7" s="152"/>
      <c r="J7" s="152"/>
      <c r="K7" s="169"/>
      <c r="L7" s="169"/>
      <c r="M7" s="184" t="s">
        <v>346</v>
      </c>
      <c r="N7" s="184" t="s">
        <v>347</v>
      </c>
      <c r="O7" s="184" t="s">
        <v>348</v>
      </c>
      <c r="P7" s="184" t="s">
        <v>349</v>
      </c>
      <c r="Q7" s="184" t="s">
        <v>350</v>
      </c>
      <c r="R7" s="184" t="s">
        <v>351</v>
      </c>
      <c r="S7" s="184" t="s">
        <v>352</v>
      </c>
      <c r="T7" s="184" t="s">
        <v>353</v>
      </c>
      <c r="U7" s="184" t="s">
        <v>354</v>
      </c>
      <c r="V7" s="184" t="s">
        <v>355</v>
      </c>
      <c r="W7" s="184" t="s">
        <v>356</v>
      </c>
      <c r="X7" s="184" t="s">
        <v>357</v>
      </c>
      <c r="Y7" s="184" t="s">
        <v>358</v>
      </c>
      <c r="Z7" s="184" t="s">
        <v>359</v>
      </c>
      <c r="AA7" s="184" t="s">
        <v>360</v>
      </c>
      <c r="AB7" s="184" t="s">
        <v>361</v>
      </c>
      <c r="AC7" s="184" t="s">
        <v>362</v>
      </c>
      <c r="AD7" s="184" t="s">
        <v>363</v>
      </c>
      <c r="AE7" s="184" t="s">
        <v>364</v>
      </c>
      <c r="AF7" s="169"/>
      <c r="AG7" s="169"/>
      <c r="AH7" s="169"/>
      <c r="AI7" s="169"/>
      <c r="AJ7" s="169"/>
      <c r="AK7" s="185" t="s">
        <v>365</v>
      </c>
      <c r="AL7" s="185" t="s">
        <v>366</v>
      </c>
      <c r="AM7" s="186"/>
      <c r="AN7" s="187" t="s">
        <v>367</v>
      </c>
      <c r="AO7" s="187" t="s">
        <v>368</v>
      </c>
      <c r="AP7" s="187" t="s">
        <v>369</v>
      </c>
      <c r="AQ7" s="187" t="s">
        <v>370</v>
      </c>
      <c r="AR7" s="187" t="s">
        <v>371</v>
      </c>
      <c r="AS7" s="187" t="s">
        <v>372</v>
      </c>
      <c r="AT7" s="160" t="s">
        <v>373</v>
      </c>
      <c r="AU7" s="160" t="s">
        <v>374</v>
      </c>
      <c r="AV7" s="188" t="s">
        <v>375</v>
      </c>
      <c r="AW7" s="188" t="s">
        <v>376</v>
      </c>
      <c r="AX7" s="188" t="s">
        <v>377</v>
      </c>
      <c r="AY7" s="188" t="s">
        <v>378</v>
      </c>
      <c r="AZ7" s="188" t="s">
        <v>379</v>
      </c>
      <c r="BA7" s="188" t="s">
        <v>380</v>
      </c>
      <c r="BB7" s="188" t="s">
        <v>381</v>
      </c>
      <c r="BC7" s="189" t="s">
        <v>382</v>
      </c>
      <c r="BD7" s="173"/>
      <c r="BE7" s="173"/>
      <c r="BF7" s="173"/>
      <c r="BG7" s="173"/>
      <c r="BH7" s="173"/>
      <c r="BI7" s="173"/>
      <c r="BJ7" s="173"/>
      <c r="BK7" s="173"/>
      <c r="BL7" s="173"/>
      <c r="BM7" s="173"/>
      <c r="BN7" s="173"/>
      <c r="BO7" s="173"/>
      <c r="BP7" s="167"/>
      <c r="BQ7" s="167"/>
      <c r="BR7" s="167" t="s">
        <v>383</v>
      </c>
      <c r="BS7" s="167"/>
      <c r="BT7" s="167"/>
      <c r="BU7" s="167"/>
      <c r="BV7" s="167"/>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c r="FU7" s="190"/>
      <c r="FV7" s="190"/>
      <c r="FW7" s="190"/>
      <c r="FX7" s="190"/>
      <c r="FY7" s="190"/>
      <c r="FZ7" s="190"/>
      <c r="GA7" s="190"/>
      <c r="GB7" s="190"/>
      <c r="GC7" s="190"/>
      <c r="GD7" s="190"/>
      <c r="GE7" s="190"/>
      <c r="GF7" s="190"/>
      <c r="GG7" s="190"/>
      <c r="GH7" s="190"/>
      <c r="GI7" s="190"/>
      <c r="GJ7" s="190"/>
      <c r="GK7" s="190"/>
      <c r="GL7" s="190"/>
      <c r="GM7" s="190"/>
      <c r="GN7" s="190"/>
      <c r="GO7" s="190"/>
      <c r="GP7" s="190"/>
      <c r="GQ7" s="190"/>
      <c r="GR7" s="190"/>
      <c r="GS7" s="190"/>
      <c r="GT7" s="190"/>
      <c r="GU7" s="190"/>
      <c r="GV7" s="190"/>
      <c r="GW7" s="190"/>
      <c r="GX7" s="190"/>
      <c r="GY7" s="190"/>
      <c r="GZ7" s="190"/>
      <c r="HA7" s="190"/>
      <c r="HB7" s="190"/>
      <c r="HC7" s="190"/>
      <c r="HD7" s="190"/>
      <c r="HE7" s="190"/>
      <c r="HF7" s="190"/>
      <c r="HG7" s="190"/>
      <c r="HH7" s="190"/>
      <c r="HI7" s="190"/>
      <c r="HJ7" s="190"/>
      <c r="HK7" s="190"/>
      <c r="HL7" s="190"/>
      <c r="HM7" s="190"/>
      <c r="HN7" s="190"/>
      <c r="HO7" s="190"/>
      <c r="HP7" s="190"/>
      <c r="HQ7" s="190"/>
      <c r="HR7" s="190"/>
      <c r="HS7" s="190"/>
      <c r="HT7" s="190"/>
      <c r="HU7" s="190"/>
      <c r="HV7" s="190"/>
      <c r="HW7" s="190"/>
      <c r="HX7" s="190"/>
      <c r="HY7" s="190"/>
    </row>
    <row r="8" spans="1:233" s="214" customFormat="1" ht="175.9" customHeight="1">
      <c r="A8" s="192"/>
      <c r="B8" s="193" t="s">
        <v>384</v>
      </c>
      <c r="C8" s="194" t="s">
        <v>385</v>
      </c>
      <c r="D8" s="195" t="s">
        <v>386</v>
      </c>
      <c r="E8" s="195" t="s">
        <v>386</v>
      </c>
      <c r="F8" s="195" t="s">
        <v>386</v>
      </c>
      <c r="G8" s="195" t="s">
        <v>386</v>
      </c>
      <c r="H8" s="195" t="s">
        <v>387</v>
      </c>
      <c r="I8" s="195" t="s">
        <v>388</v>
      </c>
      <c r="J8" s="196" t="s">
        <v>389</v>
      </c>
      <c r="K8" s="197">
        <v>1</v>
      </c>
      <c r="L8" s="198">
        <f>ROUND(AVERAGE(K8:K11),0)</f>
        <v>2</v>
      </c>
      <c r="M8" s="197"/>
      <c r="N8" s="197" t="s">
        <v>390</v>
      </c>
      <c r="O8" s="197" t="s">
        <v>390</v>
      </c>
      <c r="P8" s="197" t="s">
        <v>390</v>
      </c>
      <c r="Q8" s="197" t="s">
        <v>390</v>
      </c>
      <c r="R8" s="197" t="s">
        <v>390</v>
      </c>
      <c r="S8" s="197" t="s">
        <v>390</v>
      </c>
      <c r="T8" s="197" t="s">
        <v>390</v>
      </c>
      <c r="U8" s="197" t="s">
        <v>390</v>
      </c>
      <c r="V8" s="197" t="s">
        <v>390</v>
      </c>
      <c r="W8" s="197" t="s">
        <v>390</v>
      </c>
      <c r="X8" s="197" t="s">
        <v>390</v>
      </c>
      <c r="Y8" s="197" t="s">
        <v>390</v>
      </c>
      <c r="Z8" s="197" t="s">
        <v>390</v>
      </c>
      <c r="AA8" s="197" t="s">
        <v>390</v>
      </c>
      <c r="AB8" s="197" t="s">
        <v>390</v>
      </c>
      <c r="AC8" s="197" t="s">
        <v>390</v>
      </c>
      <c r="AD8" s="197"/>
      <c r="AE8" s="197"/>
      <c r="AF8" s="199">
        <f>IF(M8="X",20,COUNTA(N8:AE8))</f>
        <v>16</v>
      </c>
      <c r="AG8" s="197">
        <f>IF(AF8&lt;=5,3,IF(AND(AF8&gt;=6,AF8&lt;=11),4,5))</f>
        <v>5</v>
      </c>
      <c r="AH8" s="200">
        <f>+K8*AG8</f>
        <v>5</v>
      </c>
      <c r="AI8" s="201" t="str">
        <f>IF(AH8&lt;=2,"BAJO",IF(AND(AH8&gt;=2.1,AH8&lt;=6),"MODERADO",IF(AND(AH8&gt;=6.1,AH8&lt;=12),"ALTO", "EXTREMO")))</f>
        <v>MODERADO</v>
      </c>
      <c r="AJ8" s="197">
        <f>ROUND(AVERAGE(AG8:AG11),0)</f>
        <v>5</v>
      </c>
      <c r="AK8" s="200">
        <f>+L8*AJ8</f>
        <v>10</v>
      </c>
      <c r="AL8" s="201" t="str">
        <f>IF(AK8&lt;=2,"BAJO",IF(AND(AK8&gt;=2.1,AK8&lt;=6),"MODERADO",IF(AND(AK8&gt;=6.1,AK8&lt;=12),"ALTO", "EXTREMO")))</f>
        <v>ALTO</v>
      </c>
      <c r="AM8" s="194" t="s">
        <v>391</v>
      </c>
      <c r="AN8" s="202" t="s">
        <v>392</v>
      </c>
      <c r="AO8" s="203" t="s">
        <v>393</v>
      </c>
      <c r="AP8" s="204" t="s">
        <v>394</v>
      </c>
      <c r="AQ8" s="204" t="s">
        <v>395</v>
      </c>
      <c r="AR8" s="205" t="s">
        <v>396</v>
      </c>
      <c r="AS8" s="205" t="s">
        <v>397</v>
      </c>
      <c r="AT8" s="205" t="s">
        <v>398</v>
      </c>
      <c r="AU8" s="205" t="s">
        <v>399</v>
      </c>
      <c r="AV8" s="205" t="s">
        <v>386</v>
      </c>
      <c r="AW8" s="205" t="s">
        <v>386</v>
      </c>
      <c r="AX8" s="205" t="s">
        <v>386</v>
      </c>
      <c r="AY8" s="205" t="s">
        <v>386</v>
      </c>
      <c r="AZ8" s="205" t="s">
        <v>386</v>
      </c>
      <c r="BA8" s="205" t="s">
        <v>386</v>
      </c>
      <c r="BB8" s="205" t="s">
        <v>386</v>
      </c>
      <c r="BC8" s="204">
        <f>IF(AV8="X",15,0)+IF(AW8="X",15,0)+IF(AX8="X",15,0)+IF(AY8="X",15,0)+IF(AZ8="X",15,0)+IF(BA8="X",15,0)+IF(BB8="X",10,0)</f>
        <v>100</v>
      </c>
      <c r="BD8" s="206"/>
      <c r="BE8" s="204"/>
      <c r="BF8" s="204" t="s">
        <v>386</v>
      </c>
      <c r="BG8" s="207">
        <f>SUM(IF(BD8="X",0,0)+IF(BE8="X",5,0)+IF(BF8="X",10,0))</f>
        <v>10</v>
      </c>
      <c r="BH8" s="204"/>
      <c r="BI8" s="204"/>
      <c r="BJ8" s="204" t="s">
        <v>386</v>
      </c>
      <c r="BK8" s="207">
        <f>SUM(IF(BH8="X",0,0)+IF(BI8="X",5,0)+IF(BJ8="X",10,0))</f>
        <v>10</v>
      </c>
      <c r="BL8" s="208">
        <f>+(BC8*80%)+BG8+BK8</f>
        <v>100</v>
      </c>
      <c r="BM8" s="209" t="str">
        <f>VLOOKUP(BL8,CLASIFICACIÓNCONTROLES,2)</f>
        <v>FUERTE</v>
      </c>
      <c r="BN8" s="210">
        <f>ROUND(AVERAGE(BL8:BL10),0)</f>
        <v>100</v>
      </c>
      <c r="BO8" s="210" t="str">
        <f>VLOOKUP(BN8,CLASIFICACIÓNCONTROLES,2)</f>
        <v>FUERTE</v>
      </c>
      <c r="BP8" s="211">
        <v>1</v>
      </c>
      <c r="BQ8" s="211">
        <f>+AG8</f>
        <v>5</v>
      </c>
      <c r="BR8" s="211">
        <f>+BP8*BQ8</f>
        <v>5</v>
      </c>
      <c r="BS8" s="212" t="str">
        <f>IF(BR8&lt;=2,"BAJO",IF(AND(BR8&gt;=3,BR8&lt;=6),"MODERADO",IF(AND(BR8&gt;=7,BR8&lt;=12),"ALTO", "EXTREMO")))</f>
        <v>MODERADO</v>
      </c>
      <c r="BT8" s="211">
        <f>ROUND(AVERAGE(BR8:BR11),0)</f>
        <v>5</v>
      </c>
      <c r="BU8" s="212" t="str">
        <f>IF(BT8&lt;=2,"BAJO",IF(AND(BT8&gt;=2.1,BT8&lt;=6),"MODERADO",IF(AND(BT8&gt;=6.1,BT8&lt;=12),"ALTO", "EXTREMO")))</f>
        <v>MODERADO</v>
      </c>
      <c r="BV8" s="213" t="str">
        <f>IF(BM8="FUERTE","NO REQUIERE PLAN DE ACCION","REQUIERE PLAN DE ACCION")</f>
        <v>NO REQUIERE PLAN DE ACCION</v>
      </c>
    </row>
    <row r="9" spans="1:233" s="214" customFormat="1" ht="175.9" customHeight="1">
      <c r="A9" s="192"/>
      <c r="B9" s="215"/>
      <c r="C9" s="216"/>
      <c r="D9" s="217"/>
      <c r="E9" s="217"/>
      <c r="F9" s="217"/>
      <c r="G9" s="217"/>
      <c r="H9" s="217"/>
      <c r="I9" s="217"/>
      <c r="J9" s="218"/>
      <c r="K9" s="219"/>
      <c r="L9" s="220"/>
      <c r="M9" s="219"/>
      <c r="N9" s="219"/>
      <c r="O9" s="219"/>
      <c r="P9" s="219"/>
      <c r="Q9" s="219"/>
      <c r="R9" s="219"/>
      <c r="S9" s="219"/>
      <c r="T9" s="219"/>
      <c r="U9" s="219"/>
      <c r="V9" s="219"/>
      <c r="W9" s="219"/>
      <c r="X9" s="219"/>
      <c r="Y9" s="219"/>
      <c r="Z9" s="219"/>
      <c r="AA9" s="219"/>
      <c r="AB9" s="219"/>
      <c r="AC9" s="219"/>
      <c r="AD9" s="219"/>
      <c r="AE9" s="219"/>
      <c r="AF9" s="221"/>
      <c r="AG9" s="219"/>
      <c r="AH9" s="222"/>
      <c r="AI9" s="223"/>
      <c r="AJ9" s="219"/>
      <c r="AK9" s="222"/>
      <c r="AL9" s="223"/>
      <c r="AM9" s="216"/>
      <c r="AN9" s="202" t="s">
        <v>400</v>
      </c>
      <c r="AO9" s="203" t="s">
        <v>401</v>
      </c>
      <c r="AP9" s="204" t="s">
        <v>394</v>
      </c>
      <c r="AQ9" s="204" t="s">
        <v>402</v>
      </c>
      <c r="AR9" s="205" t="s">
        <v>396</v>
      </c>
      <c r="AS9" s="205" t="s">
        <v>403</v>
      </c>
      <c r="AT9" s="205" t="s">
        <v>404</v>
      </c>
      <c r="AU9" s="205" t="s">
        <v>405</v>
      </c>
      <c r="AV9" s="205" t="s">
        <v>386</v>
      </c>
      <c r="AW9" s="205" t="s">
        <v>386</v>
      </c>
      <c r="AX9" s="205" t="s">
        <v>386</v>
      </c>
      <c r="AY9" s="205" t="s">
        <v>386</v>
      </c>
      <c r="AZ9" s="205" t="s">
        <v>386</v>
      </c>
      <c r="BA9" s="205" t="s">
        <v>386</v>
      </c>
      <c r="BB9" s="205" t="s">
        <v>386</v>
      </c>
      <c r="BC9" s="204">
        <f>IF(AV9="X",15,0)+IF(AW9="X",15,0)+IF(AX9="X",15,0)+IF(AY9="X",15,0)+IF(AZ9="X",15,0)+IF(BA9="X",15,0)+IF(BB9="X",10,0)</f>
        <v>100</v>
      </c>
      <c r="BD9" s="206"/>
      <c r="BE9" s="204"/>
      <c r="BF9" s="204" t="s">
        <v>386</v>
      </c>
      <c r="BG9" s="207">
        <f>SUM(IF(BD9="X",0,0)+IF(BE9="X",5,0)+IF(BF9="X",10,0))</f>
        <v>10</v>
      </c>
      <c r="BH9" s="204"/>
      <c r="BI9" s="204"/>
      <c r="BJ9" s="204" t="s">
        <v>386</v>
      </c>
      <c r="BK9" s="207">
        <f>SUM(IF(BH9="X",0,0)+IF(BI9="X",5,0)+IF(BJ9="X",10,0))</f>
        <v>10</v>
      </c>
      <c r="BL9" s="208">
        <f>+(BC9*80%)+BG9+BK9</f>
        <v>100</v>
      </c>
      <c r="BM9" s="209" t="str">
        <f>VLOOKUP(BL9,CLASIFICACIÓNCONTROLES,2)</f>
        <v>FUERTE</v>
      </c>
      <c r="BN9" s="224"/>
      <c r="BO9" s="224"/>
      <c r="BP9" s="211"/>
      <c r="BQ9" s="211"/>
      <c r="BR9" s="211"/>
      <c r="BS9" s="212"/>
      <c r="BT9" s="211"/>
      <c r="BU9" s="212"/>
      <c r="BV9" s="213" t="str">
        <f>IF(BM9="FUERTE","NO REQUIERE PLAN DE ACCION","REQUIERE PLAN DE ACCION")</f>
        <v>NO REQUIERE PLAN DE ACCION</v>
      </c>
    </row>
    <row r="10" spans="1:233" s="214" customFormat="1" ht="175.9" customHeight="1">
      <c r="A10" s="192"/>
      <c r="B10" s="215"/>
      <c r="C10" s="225"/>
      <c r="D10" s="226"/>
      <c r="E10" s="226"/>
      <c r="F10" s="226"/>
      <c r="G10" s="226"/>
      <c r="H10" s="226"/>
      <c r="I10" s="226"/>
      <c r="J10" s="227"/>
      <c r="K10" s="228"/>
      <c r="L10" s="220"/>
      <c r="M10" s="228"/>
      <c r="N10" s="228"/>
      <c r="O10" s="228"/>
      <c r="P10" s="228"/>
      <c r="Q10" s="228"/>
      <c r="R10" s="228"/>
      <c r="S10" s="228"/>
      <c r="T10" s="228"/>
      <c r="U10" s="228"/>
      <c r="V10" s="228"/>
      <c r="W10" s="228"/>
      <c r="X10" s="228"/>
      <c r="Y10" s="228"/>
      <c r="Z10" s="228"/>
      <c r="AA10" s="228"/>
      <c r="AB10" s="228"/>
      <c r="AC10" s="228"/>
      <c r="AD10" s="228"/>
      <c r="AE10" s="228"/>
      <c r="AF10" s="229"/>
      <c r="AG10" s="228"/>
      <c r="AH10" s="230"/>
      <c r="AI10" s="231"/>
      <c r="AJ10" s="219"/>
      <c r="AK10" s="222"/>
      <c r="AL10" s="223"/>
      <c r="AM10" s="225"/>
      <c r="AN10" s="202" t="s">
        <v>406</v>
      </c>
      <c r="AO10" s="203" t="s">
        <v>407</v>
      </c>
      <c r="AP10" s="204" t="s">
        <v>394</v>
      </c>
      <c r="AQ10" s="204" t="s">
        <v>402</v>
      </c>
      <c r="AR10" s="205" t="s">
        <v>408</v>
      </c>
      <c r="AS10" s="205" t="s">
        <v>403</v>
      </c>
      <c r="AT10" s="205" t="s">
        <v>403</v>
      </c>
      <c r="AU10" s="205" t="s">
        <v>409</v>
      </c>
      <c r="AV10" s="205" t="s">
        <v>386</v>
      </c>
      <c r="AW10" s="205" t="s">
        <v>386</v>
      </c>
      <c r="AX10" s="205" t="s">
        <v>386</v>
      </c>
      <c r="AY10" s="205" t="s">
        <v>386</v>
      </c>
      <c r="AZ10" s="205" t="s">
        <v>386</v>
      </c>
      <c r="BA10" s="205" t="s">
        <v>386</v>
      </c>
      <c r="BB10" s="205" t="s">
        <v>386</v>
      </c>
      <c r="BC10" s="204">
        <f>IF(AV10="X",15,0)+IF(AW10="X",15,0)+IF(AX10="X",15,0)+IF(AY10="X",15,0)+IF(AZ10="X",15,0)+IF(BA10="X",15,0)+IF(BB10="X",10,0)</f>
        <v>100</v>
      </c>
      <c r="BD10" s="206"/>
      <c r="BE10" s="204"/>
      <c r="BF10" s="204" t="s">
        <v>386</v>
      </c>
      <c r="BG10" s="207">
        <f>SUM(IF(BD10="X",0,0)+IF(BE10="X",5,0)+IF(BF10="X",10,0))</f>
        <v>10</v>
      </c>
      <c r="BH10" s="204"/>
      <c r="BI10" s="204"/>
      <c r="BJ10" s="204" t="s">
        <v>386</v>
      </c>
      <c r="BK10" s="207">
        <f>SUM(IF(BH10="X",0,0)+IF(BI10="X",5,0)+IF(BJ10="X",10,0))</f>
        <v>10</v>
      </c>
      <c r="BL10" s="208">
        <f>+(BC10*80%)+BG10+BK10</f>
        <v>100</v>
      </c>
      <c r="BM10" s="209" t="str">
        <f>VLOOKUP(BL10,CLASIFICACIÓNCONTROLES,2)</f>
        <v>FUERTE</v>
      </c>
      <c r="BN10" s="232"/>
      <c r="BO10" s="232"/>
      <c r="BP10" s="211"/>
      <c r="BQ10" s="211"/>
      <c r="BR10" s="211"/>
      <c r="BS10" s="212"/>
      <c r="BT10" s="211"/>
      <c r="BU10" s="212"/>
      <c r="BV10" s="213" t="str">
        <f>IF(BM10="FUERTE","NO REQUIERE PLAN DE ACCION","REQUIERE PLAN DE ACCION")</f>
        <v>NO REQUIERE PLAN DE ACCION</v>
      </c>
    </row>
    <row r="11" spans="1:233" s="214" customFormat="1" ht="175.9" customHeight="1">
      <c r="A11" s="192"/>
      <c r="B11" s="233"/>
      <c r="C11" s="202" t="s">
        <v>410</v>
      </c>
      <c r="D11" s="234" t="s">
        <v>386</v>
      </c>
      <c r="E11" s="234" t="s">
        <v>386</v>
      </c>
      <c r="F11" s="234" t="s">
        <v>386</v>
      </c>
      <c r="G11" s="234" t="s">
        <v>386</v>
      </c>
      <c r="H11" s="235" t="s">
        <v>387</v>
      </c>
      <c r="I11" s="236" t="s">
        <v>388</v>
      </c>
      <c r="J11" s="237" t="s">
        <v>411</v>
      </c>
      <c r="K11" s="238">
        <v>3</v>
      </c>
      <c r="L11" s="239"/>
      <c r="M11" s="238"/>
      <c r="N11" s="238" t="s">
        <v>390</v>
      </c>
      <c r="O11" s="238" t="s">
        <v>390</v>
      </c>
      <c r="P11" s="238" t="s">
        <v>390</v>
      </c>
      <c r="Q11" s="238" t="s">
        <v>390</v>
      </c>
      <c r="R11" s="238" t="s">
        <v>390</v>
      </c>
      <c r="S11" s="238" t="s">
        <v>390</v>
      </c>
      <c r="T11" s="238" t="s">
        <v>390</v>
      </c>
      <c r="U11" s="238" t="s">
        <v>390</v>
      </c>
      <c r="V11" s="238"/>
      <c r="W11" s="238" t="s">
        <v>390</v>
      </c>
      <c r="X11" s="238" t="s">
        <v>390</v>
      </c>
      <c r="Y11" s="238" t="s">
        <v>390</v>
      </c>
      <c r="Z11" s="238" t="s">
        <v>390</v>
      </c>
      <c r="AA11" s="238"/>
      <c r="AB11" s="240" t="s">
        <v>390</v>
      </c>
      <c r="AC11" s="238" t="s">
        <v>390</v>
      </c>
      <c r="AD11" s="238"/>
      <c r="AE11" s="238" t="s">
        <v>390</v>
      </c>
      <c r="AF11" s="241">
        <f>IF(M11="X",20,COUNTA(N11:AE11))</f>
        <v>15</v>
      </c>
      <c r="AG11" s="238">
        <f>IF(AF11&lt;=5,3,IF(AND(AF11&gt;=6,AF11&lt;=11),4,5))</f>
        <v>5</v>
      </c>
      <c r="AH11" s="213">
        <f>+K11*AG11</f>
        <v>15</v>
      </c>
      <c r="AI11" s="242" t="str">
        <f>IF(AH11&lt;=2,"BAJO",IF(AND(AH11&gt;=2.1,AH11&lt;=6),"MODERADO",IF(AND(AH11&gt;=6.1,AH11&lt;=12),"ALTO", "EXTREMO")))</f>
        <v>EXTREMO</v>
      </c>
      <c r="AJ11" s="228"/>
      <c r="AK11" s="230"/>
      <c r="AL11" s="223"/>
      <c r="AM11" s="202" t="s">
        <v>391</v>
      </c>
      <c r="AN11" s="202" t="s">
        <v>412</v>
      </c>
      <c r="AO11" s="243" t="s">
        <v>413</v>
      </c>
      <c r="AP11" s="204" t="s">
        <v>394</v>
      </c>
      <c r="AQ11" s="204" t="s">
        <v>402</v>
      </c>
      <c r="AR11" s="205" t="s">
        <v>408</v>
      </c>
      <c r="AS11" s="205" t="s">
        <v>414</v>
      </c>
      <c r="AT11" s="205" t="s">
        <v>404</v>
      </c>
      <c r="AU11" s="205" t="s">
        <v>415</v>
      </c>
      <c r="AV11" s="205" t="s">
        <v>386</v>
      </c>
      <c r="AW11" s="205" t="s">
        <v>386</v>
      </c>
      <c r="AX11" s="205" t="s">
        <v>386</v>
      </c>
      <c r="AY11" s="205" t="s">
        <v>386</v>
      </c>
      <c r="AZ11" s="205" t="s">
        <v>386</v>
      </c>
      <c r="BA11" s="205" t="s">
        <v>386</v>
      </c>
      <c r="BB11" s="205" t="s">
        <v>386</v>
      </c>
      <c r="BC11" s="204">
        <f>IF(AV11="X",15,0)+IF(AW11="X",15,0)+IF(AX11="X",15,0)+IF(AY11="X",15,0)+IF(AZ11="X",15,0)+IF(BA11="X",15,0)+IF(BB11="X",10,0)</f>
        <v>100</v>
      </c>
      <c r="BD11" s="206"/>
      <c r="BE11" s="204"/>
      <c r="BF11" s="204" t="s">
        <v>386</v>
      </c>
      <c r="BG11" s="207">
        <f>SUM(IF(BD11="X",0,0)+IF(BE11="X",5,0)+IF(BF11="X",10,0))</f>
        <v>10</v>
      </c>
      <c r="BH11" s="204"/>
      <c r="BI11" s="204"/>
      <c r="BJ11" s="204" t="s">
        <v>386</v>
      </c>
      <c r="BK11" s="207">
        <f>SUM(IF(BH11="X",0,0)+IF(BI11="X",5,0)+IF(BJ11="X",10,0))</f>
        <v>10</v>
      </c>
      <c r="BL11" s="208">
        <f>+(BC11*80%)+BG11+BK11</f>
        <v>100</v>
      </c>
      <c r="BM11" s="209" t="str">
        <f>VLOOKUP(BL11,CLASIFICACIÓNCONTROLES,2)</f>
        <v>FUERTE</v>
      </c>
      <c r="BN11" s="244">
        <f>ROUND(AVERAGE(BL11:BL11),0)</f>
        <v>100</v>
      </c>
      <c r="BO11" s="244" t="str">
        <f>VLOOKUP(BN11,CLASIFICACIÓNCONTROLES,2)</f>
        <v>FUERTE</v>
      </c>
      <c r="BP11" s="245">
        <f>ROUND(+K11-(IF(BO11="DEBIL",K11*0%,IF(BO11="MODERADO",K11*60%,IF(BO11="FUERTE",K11*80%)))),0)</f>
        <v>1</v>
      </c>
      <c r="BQ11" s="245">
        <f>+AG11</f>
        <v>5</v>
      </c>
      <c r="BR11" s="245">
        <f>+BP11*BQ11</f>
        <v>5</v>
      </c>
      <c r="BS11" s="242" t="str">
        <f>IF(BR11&lt;=2,"BAJO",IF(AND(BR11&gt;=3,BR11&lt;=6),"MODERADO",IF(AND(BR11&gt;=7,BR11&lt;=12),"ALTO", "EXTREMO")))</f>
        <v>MODERADO</v>
      </c>
      <c r="BT11" s="211"/>
      <c r="BU11" s="212"/>
      <c r="BV11" s="213" t="str">
        <f>IF(BM11="FUERTE","NO REQUIERE PLAN DE ACCION","REQUIERE PLAN DE ACCION")</f>
        <v>NO REQUIERE PLAN DE ACCION</v>
      </c>
    </row>
    <row r="12" spans="1:233" s="214" customFormat="1" ht="117" customHeight="1">
      <c r="A12" s="246">
        <v>3</v>
      </c>
      <c r="B12" s="247" t="s">
        <v>416</v>
      </c>
      <c r="C12" s="194" t="s">
        <v>417</v>
      </c>
      <c r="D12" s="248" t="s">
        <v>386</v>
      </c>
      <c r="E12" s="248" t="s">
        <v>386</v>
      </c>
      <c r="F12" s="248" t="s">
        <v>386</v>
      </c>
      <c r="G12" s="248" t="s">
        <v>386</v>
      </c>
      <c r="H12" s="248" t="s">
        <v>387</v>
      </c>
      <c r="I12" s="249" t="s">
        <v>418</v>
      </c>
      <c r="J12" s="250" t="s">
        <v>419</v>
      </c>
      <c r="K12" s="251">
        <v>2</v>
      </c>
      <c r="L12" s="252">
        <f>+K12</f>
        <v>2</v>
      </c>
      <c r="M12" s="253"/>
      <c r="N12" s="253" t="s">
        <v>390</v>
      </c>
      <c r="O12" s="253"/>
      <c r="P12" s="253" t="s">
        <v>390</v>
      </c>
      <c r="Q12" s="253"/>
      <c r="R12" s="253" t="s">
        <v>390</v>
      </c>
      <c r="S12" s="253" t="s">
        <v>390</v>
      </c>
      <c r="T12" s="253"/>
      <c r="U12" s="253"/>
      <c r="V12" s="253" t="s">
        <v>390</v>
      </c>
      <c r="W12" s="253" t="s">
        <v>390</v>
      </c>
      <c r="X12" s="253" t="s">
        <v>390</v>
      </c>
      <c r="Y12" s="253" t="s">
        <v>390</v>
      </c>
      <c r="Z12" s="253"/>
      <c r="AA12" s="253" t="s">
        <v>390</v>
      </c>
      <c r="AB12" s="253"/>
      <c r="AC12" s="253"/>
      <c r="AD12" s="253"/>
      <c r="AE12" s="253"/>
      <c r="AF12" s="253">
        <v>9</v>
      </c>
      <c r="AG12" s="254">
        <v>4</v>
      </c>
      <c r="AH12" s="255">
        <f>+K12*AG12</f>
        <v>8</v>
      </c>
      <c r="AI12" s="256" t="s">
        <v>420</v>
      </c>
      <c r="AJ12" s="254">
        <f>+AG12</f>
        <v>4</v>
      </c>
      <c r="AK12" s="255">
        <f>+L12*AJ12</f>
        <v>8</v>
      </c>
      <c r="AL12" s="256" t="s">
        <v>420</v>
      </c>
      <c r="AM12" s="257" t="s">
        <v>391</v>
      </c>
      <c r="AN12" s="258" t="s">
        <v>421</v>
      </c>
      <c r="AO12" s="259" t="s">
        <v>422</v>
      </c>
      <c r="AP12" s="260" t="s">
        <v>394</v>
      </c>
      <c r="AQ12" s="260" t="s">
        <v>423</v>
      </c>
      <c r="AR12" s="261" t="s">
        <v>424</v>
      </c>
      <c r="AS12" s="261" t="s">
        <v>425</v>
      </c>
      <c r="AT12" s="261" t="s">
        <v>426</v>
      </c>
      <c r="AU12" s="191" t="s">
        <v>427</v>
      </c>
      <c r="AV12" s="262" t="s">
        <v>386</v>
      </c>
      <c r="AW12" s="262" t="s">
        <v>386</v>
      </c>
      <c r="AX12" s="262" t="s">
        <v>386</v>
      </c>
      <c r="AY12" s="262" t="s">
        <v>386</v>
      </c>
      <c r="AZ12" s="262" t="s">
        <v>386</v>
      </c>
      <c r="BA12" s="262" t="s">
        <v>386</v>
      </c>
      <c r="BB12" s="262" t="s">
        <v>386</v>
      </c>
      <c r="BC12" s="263">
        <v>100</v>
      </c>
      <c r="BD12" s="264"/>
      <c r="BE12" s="263"/>
      <c r="BF12" s="263" t="s">
        <v>386</v>
      </c>
      <c r="BG12" s="265">
        <v>10</v>
      </c>
      <c r="BH12" s="263"/>
      <c r="BI12" s="263"/>
      <c r="BJ12" s="263" t="s">
        <v>386</v>
      </c>
      <c r="BK12" s="265">
        <v>10</v>
      </c>
      <c r="BL12" s="266">
        <v>100</v>
      </c>
      <c r="BM12" s="267" t="s">
        <v>428</v>
      </c>
      <c r="BN12" s="268">
        <f>ROUND(AVERAGE(BL12:BL14),0)</f>
        <v>100</v>
      </c>
      <c r="BO12" s="210" t="str">
        <f>VLOOKUP(BN12,CLASIFICACIÓNCONTROLES,2)</f>
        <v>FUERTE</v>
      </c>
      <c r="BP12" s="269">
        <v>1</v>
      </c>
      <c r="BQ12" s="270">
        <f>+AG12</f>
        <v>4</v>
      </c>
      <c r="BR12" s="271">
        <v>4</v>
      </c>
      <c r="BS12" s="272" t="s">
        <v>429</v>
      </c>
      <c r="BT12" s="271">
        <v>4</v>
      </c>
      <c r="BU12" s="272" t="s">
        <v>429</v>
      </c>
      <c r="BV12" s="273" t="s">
        <v>430</v>
      </c>
    </row>
    <row r="13" spans="1:233" s="214" customFormat="1" ht="117" customHeight="1">
      <c r="A13" s="274"/>
      <c r="B13" s="275"/>
      <c r="C13" s="216"/>
      <c r="D13" s="276"/>
      <c r="E13" s="276"/>
      <c r="F13" s="276"/>
      <c r="G13" s="276"/>
      <c r="H13" s="276"/>
      <c r="I13" s="277"/>
      <c r="J13" s="278"/>
      <c r="K13" s="279"/>
      <c r="L13" s="280"/>
      <c r="M13" s="281"/>
      <c r="N13" s="281"/>
      <c r="O13" s="281"/>
      <c r="P13" s="281"/>
      <c r="Q13" s="281"/>
      <c r="R13" s="281"/>
      <c r="S13" s="281"/>
      <c r="T13" s="281"/>
      <c r="U13" s="281"/>
      <c r="V13" s="281"/>
      <c r="W13" s="281"/>
      <c r="X13" s="281"/>
      <c r="Y13" s="281"/>
      <c r="Z13" s="281"/>
      <c r="AA13" s="281"/>
      <c r="AB13" s="281"/>
      <c r="AC13" s="281"/>
      <c r="AD13" s="281"/>
      <c r="AE13" s="281"/>
      <c r="AF13" s="281"/>
      <c r="AG13" s="282"/>
      <c r="AH13" s="283"/>
      <c r="AI13" s="284"/>
      <c r="AJ13" s="282"/>
      <c r="AK13" s="283"/>
      <c r="AL13" s="284"/>
      <c r="AM13" s="285"/>
      <c r="AN13" s="258" t="s">
        <v>431</v>
      </c>
      <c r="AO13" s="259" t="s">
        <v>432</v>
      </c>
      <c r="AP13" s="286" t="s">
        <v>394</v>
      </c>
      <c r="AQ13" s="286" t="s">
        <v>423</v>
      </c>
      <c r="AR13" s="287" t="s">
        <v>408</v>
      </c>
      <c r="AS13" s="287" t="s">
        <v>433</v>
      </c>
      <c r="AT13" s="287" t="s">
        <v>426</v>
      </c>
      <c r="AU13" s="191" t="s">
        <v>434</v>
      </c>
      <c r="AV13" s="288" t="s">
        <v>386</v>
      </c>
      <c r="AW13" s="288" t="s">
        <v>386</v>
      </c>
      <c r="AX13" s="288" t="s">
        <v>386</v>
      </c>
      <c r="AY13" s="288" t="s">
        <v>386</v>
      </c>
      <c r="AZ13" s="288" t="s">
        <v>386</v>
      </c>
      <c r="BA13" s="288" t="s">
        <v>386</v>
      </c>
      <c r="BB13" s="288" t="s">
        <v>386</v>
      </c>
      <c r="BC13" s="289">
        <v>100</v>
      </c>
      <c r="BD13" s="290"/>
      <c r="BE13" s="289"/>
      <c r="BF13" s="289" t="s">
        <v>386</v>
      </c>
      <c r="BG13" s="291">
        <v>10</v>
      </c>
      <c r="BH13" s="289"/>
      <c r="BI13" s="289"/>
      <c r="BJ13" s="289" t="s">
        <v>386</v>
      </c>
      <c r="BK13" s="291">
        <v>10</v>
      </c>
      <c r="BL13" s="292">
        <v>100</v>
      </c>
      <c r="BM13" s="293" t="s">
        <v>428</v>
      </c>
      <c r="BN13" s="294"/>
      <c r="BO13" s="224"/>
      <c r="BP13" s="295"/>
      <c r="BQ13" s="270"/>
      <c r="BR13" s="271"/>
      <c r="BS13" s="272"/>
      <c r="BT13" s="271"/>
      <c r="BU13" s="272"/>
      <c r="BV13" s="273" t="s">
        <v>430</v>
      </c>
    </row>
    <row r="14" spans="1:233" s="214" customFormat="1" ht="129" customHeight="1">
      <c r="A14" s="296"/>
      <c r="B14" s="297"/>
      <c r="C14" s="216"/>
      <c r="D14" s="298"/>
      <c r="E14" s="298"/>
      <c r="F14" s="298"/>
      <c r="G14" s="298"/>
      <c r="H14" s="298"/>
      <c r="I14" s="299"/>
      <c r="J14" s="300"/>
      <c r="K14" s="301"/>
      <c r="L14" s="302"/>
      <c r="M14" s="303"/>
      <c r="N14" s="303"/>
      <c r="O14" s="303"/>
      <c r="P14" s="303"/>
      <c r="Q14" s="303"/>
      <c r="R14" s="303"/>
      <c r="S14" s="303"/>
      <c r="T14" s="303"/>
      <c r="U14" s="303"/>
      <c r="V14" s="303"/>
      <c r="W14" s="303"/>
      <c r="X14" s="303"/>
      <c r="Y14" s="303"/>
      <c r="Z14" s="303"/>
      <c r="AA14" s="303"/>
      <c r="AB14" s="303"/>
      <c r="AC14" s="303"/>
      <c r="AD14" s="303"/>
      <c r="AE14" s="303"/>
      <c r="AF14" s="303"/>
      <c r="AG14" s="304"/>
      <c r="AH14" s="305"/>
      <c r="AI14" s="306"/>
      <c r="AJ14" s="304"/>
      <c r="AK14" s="305"/>
      <c r="AL14" s="306"/>
      <c r="AM14" s="307"/>
      <c r="AN14" s="258" t="s">
        <v>435</v>
      </c>
      <c r="AO14" s="259" t="s">
        <v>436</v>
      </c>
      <c r="AP14" s="286" t="s">
        <v>394</v>
      </c>
      <c r="AQ14" s="286" t="s">
        <v>402</v>
      </c>
      <c r="AR14" s="287" t="s">
        <v>408</v>
      </c>
      <c r="AS14" s="287" t="s">
        <v>425</v>
      </c>
      <c r="AT14" s="287" t="s">
        <v>437</v>
      </c>
      <c r="AU14" s="191" t="s">
        <v>438</v>
      </c>
      <c r="AV14" s="288" t="s">
        <v>386</v>
      </c>
      <c r="AW14" s="288" t="s">
        <v>386</v>
      </c>
      <c r="AX14" s="288" t="s">
        <v>386</v>
      </c>
      <c r="AY14" s="288" t="s">
        <v>386</v>
      </c>
      <c r="AZ14" s="288" t="s">
        <v>386</v>
      </c>
      <c r="BA14" s="288" t="s">
        <v>386</v>
      </c>
      <c r="BB14" s="288" t="s">
        <v>386</v>
      </c>
      <c r="BC14" s="289">
        <v>100</v>
      </c>
      <c r="BD14" s="290"/>
      <c r="BE14" s="289"/>
      <c r="BF14" s="289" t="s">
        <v>386</v>
      </c>
      <c r="BG14" s="291">
        <v>10</v>
      </c>
      <c r="BH14" s="289"/>
      <c r="BI14" s="289"/>
      <c r="BJ14" s="289" t="s">
        <v>386</v>
      </c>
      <c r="BK14" s="291">
        <v>10</v>
      </c>
      <c r="BL14" s="292">
        <v>100</v>
      </c>
      <c r="BM14" s="293" t="s">
        <v>428</v>
      </c>
      <c r="BN14" s="308"/>
      <c r="BO14" s="232"/>
      <c r="BP14" s="309"/>
      <c r="BQ14" s="270"/>
      <c r="BR14" s="271"/>
      <c r="BS14" s="272"/>
      <c r="BT14" s="271"/>
      <c r="BU14" s="272"/>
      <c r="BV14" s="273" t="s">
        <v>430</v>
      </c>
    </row>
    <row r="15" spans="1:233" s="214" customFormat="1" ht="210" customHeight="1">
      <c r="A15" s="310">
        <v>4</v>
      </c>
      <c r="B15" s="311" t="s">
        <v>439</v>
      </c>
      <c r="C15" s="312" t="s">
        <v>440</v>
      </c>
      <c r="D15" s="236" t="s">
        <v>386</v>
      </c>
      <c r="E15" s="236" t="s">
        <v>386</v>
      </c>
      <c r="F15" s="236" t="s">
        <v>386</v>
      </c>
      <c r="G15" s="236" t="s">
        <v>386</v>
      </c>
      <c r="H15" s="236" t="s">
        <v>387</v>
      </c>
      <c r="I15" s="236" t="s">
        <v>418</v>
      </c>
      <c r="J15" s="313" t="s">
        <v>411</v>
      </c>
      <c r="K15" s="314">
        <v>2</v>
      </c>
      <c r="L15" s="315">
        <f>ROUND(AVERAGE(K15:K16),0)</f>
        <v>2</v>
      </c>
      <c r="M15" s="314"/>
      <c r="N15" s="314"/>
      <c r="O15" s="314" t="s">
        <v>390</v>
      </c>
      <c r="P15" s="314" t="s">
        <v>390</v>
      </c>
      <c r="Q15" s="314" t="s">
        <v>390</v>
      </c>
      <c r="R15" s="314" t="s">
        <v>390</v>
      </c>
      <c r="S15" s="314"/>
      <c r="T15" s="314"/>
      <c r="U15" s="314"/>
      <c r="V15" s="314"/>
      <c r="W15" s="314"/>
      <c r="X15" s="314" t="s">
        <v>390</v>
      </c>
      <c r="Y15" s="314" t="s">
        <v>390</v>
      </c>
      <c r="Z15" s="314"/>
      <c r="AA15" s="314"/>
      <c r="AB15" s="314" t="s">
        <v>390</v>
      </c>
      <c r="AC15" s="314" t="s">
        <v>390</v>
      </c>
      <c r="AD15" s="314"/>
      <c r="AE15" s="314"/>
      <c r="AF15" s="314">
        <f>IF(M15="X",20,COUNTA(N15:AE15))</f>
        <v>8</v>
      </c>
      <c r="AG15" s="314">
        <f>IF(AF15&lt;=5,3,IF(AND(AF15&gt;=6,AF15&lt;=11),4,5))</f>
        <v>4</v>
      </c>
      <c r="AH15" s="316">
        <f>+K15*AG15</f>
        <v>8</v>
      </c>
      <c r="AI15" s="317" t="str">
        <f>IF(AH15&lt;=2,"BAJO",IF(AND(AH15&gt;=2.1,AH15&lt;=6),"MODERADO",IF(AND(AH15&gt;=6.1,AH15&lt;=12),"ALTO", "EXTREMO")))</f>
        <v>ALTO</v>
      </c>
      <c r="AJ15" s="318">
        <f>ROUND(AVERAGE(AG15:AG16),0)</f>
        <v>4</v>
      </c>
      <c r="AK15" s="318">
        <f>+L15*AJ15</f>
        <v>8</v>
      </c>
      <c r="AL15" s="201" t="str">
        <f>IF(AK15&lt;=2,"BAJO",IF(AND(AK15&gt;=2.1,AK15&lt;=6),"MODERADO",IF(AND(AK15&gt;=6.1,AK15&lt;=12),"ALTO", "EXTREMO")))</f>
        <v>ALTO</v>
      </c>
      <c r="AM15" s="312" t="s">
        <v>391</v>
      </c>
      <c r="AN15" s="319" t="s">
        <v>441</v>
      </c>
      <c r="AO15" s="320" t="s">
        <v>442</v>
      </c>
      <c r="AP15" s="235" t="s">
        <v>394</v>
      </c>
      <c r="AQ15" s="235" t="s">
        <v>402</v>
      </c>
      <c r="AR15" s="191" t="s">
        <v>408</v>
      </c>
      <c r="AS15" s="321" t="s">
        <v>443</v>
      </c>
      <c r="AT15" s="321" t="s">
        <v>202</v>
      </c>
      <c r="AU15" s="321" t="s">
        <v>444</v>
      </c>
      <c r="AV15" s="191" t="s">
        <v>386</v>
      </c>
      <c r="AW15" s="191" t="s">
        <v>386</v>
      </c>
      <c r="AX15" s="191" t="s">
        <v>386</v>
      </c>
      <c r="AY15" s="191" t="s">
        <v>386</v>
      </c>
      <c r="AZ15" s="191" t="s">
        <v>386</v>
      </c>
      <c r="BA15" s="191" t="s">
        <v>386</v>
      </c>
      <c r="BB15" s="191" t="s">
        <v>386</v>
      </c>
      <c r="BC15" s="322">
        <f t="shared" ref="BC15:BC46" si="0">IF(AV15="X",15,0)+IF(AW15="X",15,0)+IF(AX15="X",15,0)+IF(AY15="X",15,0)+IF(AZ15="X",15,0)+IF(BA15="X",15,0)+IF(BB15="X",10,0)</f>
        <v>100</v>
      </c>
      <c r="BD15" s="206"/>
      <c r="BE15" s="322"/>
      <c r="BF15" s="322" t="s">
        <v>386</v>
      </c>
      <c r="BG15" s="207">
        <f t="shared" ref="BG15:BG46" si="1">SUM(IF(BD15="X",0,0)+IF(BE15="X",5,0)+IF(BF15="X",10,0))</f>
        <v>10</v>
      </c>
      <c r="BH15" s="322"/>
      <c r="BI15" s="322"/>
      <c r="BJ15" s="322" t="s">
        <v>390</v>
      </c>
      <c r="BK15" s="207">
        <f t="shared" ref="BK15:BK46" si="2">SUM(IF(BH15="X",0,0)+IF(BI15="X",5,0)+IF(BJ15="X",10,0))</f>
        <v>10</v>
      </c>
      <c r="BL15" s="208">
        <f t="shared" ref="BL15:BL30" si="3">+(BC15*80%)+BG15+BK15</f>
        <v>100</v>
      </c>
      <c r="BM15" s="209" t="str">
        <f t="shared" ref="BM15:BM46" si="4">VLOOKUP(BL15,CLASIFICACIÓNCONTROLES,2)</f>
        <v>FUERTE</v>
      </c>
      <c r="BN15" s="323">
        <f>ROUND(AVERAGE(BL15:BL15),0)</f>
        <v>100</v>
      </c>
      <c r="BO15" s="244" t="str">
        <f>VLOOKUP(BN15,CLASIFICACIÓNCONTROLES,2)</f>
        <v>FUERTE</v>
      </c>
      <c r="BP15" s="324">
        <v>1</v>
      </c>
      <c r="BQ15" s="324">
        <f>+AG15</f>
        <v>4</v>
      </c>
      <c r="BR15" s="324">
        <f>+BP15*BQ15</f>
        <v>4</v>
      </c>
      <c r="BS15" s="242" t="str">
        <f>IF(BR15&lt;=2,"BAJO",IF(AND(BR15&gt;=3,BR15&lt;=6),"MODERADO",IF(AND(BR15&gt;=7,BR15&lt;=12),"ALTO", "EXTREMO")))</f>
        <v>MODERADO</v>
      </c>
      <c r="BT15" s="325">
        <f>ROUND(AVERAGE(BR15:BR16),0)</f>
        <v>4</v>
      </c>
      <c r="BU15" s="212" t="str">
        <f>IF(BT15&lt;=2,"BAJO",IF(AND(BT15&gt;=2.1,BT15&lt;=6),"MODERADO",IF(AND(BT15&gt;=6.1,BT15&lt;=12),"ALTO", "EXTREMO")))</f>
        <v>MODERADO</v>
      </c>
      <c r="BV15" s="326" t="str">
        <f t="shared" ref="BV15:BV71" si="5">IF(BM15="FUERTE","NO REQUIERE PLAN DE ACCION","REQUIERE PLAN DE ACCION")</f>
        <v>NO REQUIERE PLAN DE ACCION</v>
      </c>
    </row>
    <row r="16" spans="1:233" s="333" customFormat="1" ht="250.5" customHeight="1">
      <c r="A16" s="310">
        <v>5</v>
      </c>
      <c r="B16" s="327"/>
      <c r="C16" s="328" t="s">
        <v>445</v>
      </c>
      <c r="D16" s="236" t="s">
        <v>386</v>
      </c>
      <c r="E16" s="236" t="s">
        <v>386</v>
      </c>
      <c r="F16" s="236" t="s">
        <v>386</v>
      </c>
      <c r="G16" s="236" t="s">
        <v>386</v>
      </c>
      <c r="H16" s="329" t="s">
        <v>387</v>
      </c>
      <c r="I16" s="236" t="s">
        <v>418</v>
      </c>
      <c r="J16" s="330" t="s">
        <v>411</v>
      </c>
      <c r="K16" s="314">
        <v>2</v>
      </c>
      <c r="L16" s="331"/>
      <c r="M16" s="314"/>
      <c r="N16" s="314"/>
      <c r="O16" s="314" t="s">
        <v>390</v>
      </c>
      <c r="P16" s="314" t="s">
        <v>390</v>
      </c>
      <c r="Q16" s="314" t="s">
        <v>390</v>
      </c>
      <c r="R16" s="314" t="s">
        <v>390</v>
      </c>
      <c r="S16" s="314"/>
      <c r="T16" s="314"/>
      <c r="U16" s="314" t="s">
        <v>390</v>
      </c>
      <c r="V16" s="314"/>
      <c r="W16" s="314" t="s">
        <v>390</v>
      </c>
      <c r="X16" s="314" t="s">
        <v>390</v>
      </c>
      <c r="Y16" s="314" t="s">
        <v>390</v>
      </c>
      <c r="Z16" s="314"/>
      <c r="AA16" s="314"/>
      <c r="AB16" s="314" t="s">
        <v>390</v>
      </c>
      <c r="AC16" s="314" t="s">
        <v>390</v>
      </c>
      <c r="AD16" s="314"/>
      <c r="AE16" s="314"/>
      <c r="AF16" s="314">
        <f>IF(M16="X",20,COUNTA(N16:AE16))</f>
        <v>10</v>
      </c>
      <c r="AG16" s="314">
        <f>IF(AF16&lt;=5,3,IF(AND(AF16&gt;=6,AF16&lt;=11),4,5))</f>
        <v>4</v>
      </c>
      <c r="AH16" s="316">
        <f>+K16*AG16</f>
        <v>8</v>
      </c>
      <c r="AI16" s="317" t="str">
        <f>IF(AH16&lt;=2,"BAJO",IF(AND(AH16&gt;=2.1,AH16&lt;=6),"MODERADO",IF(AND(AH16&gt;=6.1,AH16&lt;=12),"ALTO", "EXTREMO")))</f>
        <v>ALTO</v>
      </c>
      <c r="AJ16" s="332"/>
      <c r="AK16" s="332"/>
      <c r="AL16" s="223"/>
      <c r="AM16" s="312" t="s">
        <v>391</v>
      </c>
      <c r="AN16" s="319" t="s">
        <v>446</v>
      </c>
      <c r="AO16" s="320" t="s">
        <v>447</v>
      </c>
      <c r="AP16" s="235" t="s">
        <v>394</v>
      </c>
      <c r="AQ16" s="235" t="s">
        <v>402</v>
      </c>
      <c r="AR16" s="191" t="s">
        <v>408</v>
      </c>
      <c r="AS16" s="321" t="s">
        <v>448</v>
      </c>
      <c r="AT16" s="321" t="s">
        <v>202</v>
      </c>
      <c r="AU16" s="329" t="s">
        <v>449</v>
      </c>
      <c r="AV16" s="191" t="s">
        <v>386</v>
      </c>
      <c r="AW16" s="191" t="s">
        <v>386</v>
      </c>
      <c r="AX16" s="191" t="s">
        <v>386</v>
      </c>
      <c r="AY16" s="191" t="s">
        <v>386</v>
      </c>
      <c r="AZ16" s="191" t="s">
        <v>386</v>
      </c>
      <c r="BA16" s="191" t="s">
        <v>386</v>
      </c>
      <c r="BB16" s="191" t="s">
        <v>386</v>
      </c>
      <c r="BC16" s="322">
        <f t="shared" si="0"/>
        <v>100</v>
      </c>
      <c r="BD16" s="206"/>
      <c r="BE16" s="322"/>
      <c r="BF16" s="322" t="s">
        <v>386</v>
      </c>
      <c r="BG16" s="207">
        <f t="shared" si="1"/>
        <v>10</v>
      </c>
      <c r="BH16" s="322"/>
      <c r="BI16" s="322"/>
      <c r="BJ16" s="322" t="s">
        <v>390</v>
      </c>
      <c r="BK16" s="207">
        <f t="shared" si="2"/>
        <v>10</v>
      </c>
      <c r="BL16" s="208">
        <f t="shared" si="3"/>
        <v>100</v>
      </c>
      <c r="BM16" s="209" t="str">
        <f t="shared" si="4"/>
        <v>FUERTE</v>
      </c>
      <c r="BN16" s="323">
        <f>ROUND(AVERAGE(BL16:BL16),0)</f>
        <v>100</v>
      </c>
      <c r="BO16" s="244" t="str">
        <f>VLOOKUP(BN16,CLASIFICACIÓNCONTROLES,2)</f>
        <v>FUERTE</v>
      </c>
      <c r="BP16" s="324">
        <v>1</v>
      </c>
      <c r="BQ16" s="324">
        <f>+AG16</f>
        <v>4</v>
      </c>
      <c r="BR16" s="324">
        <f>+BP16*BQ16</f>
        <v>4</v>
      </c>
      <c r="BS16" s="242" t="str">
        <f>IF(BR16&lt;=2,"BAJO",IF(AND(BR16&gt;=3,BR16&lt;=6),"MODERADO",IF(AND(BR16&gt;=7,BR16&lt;=12),"ALTO", "EXTREMO")))</f>
        <v>MODERADO</v>
      </c>
      <c r="BT16" s="325"/>
      <c r="BU16" s="212"/>
      <c r="BV16" s="326" t="str">
        <f t="shared" si="5"/>
        <v>NO REQUIERE PLAN DE ACCION</v>
      </c>
    </row>
    <row r="17" spans="1:74" s="214" customFormat="1" ht="157.9" customHeight="1">
      <c r="A17" s="246">
        <v>6</v>
      </c>
      <c r="B17" s="311" t="s">
        <v>450</v>
      </c>
      <c r="C17" s="334" t="s">
        <v>451</v>
      </c>
      <c r="D17" s="195" t="s">
        <v>386</v>
      </c>
      <c r="E17" s="195" t="s">
        <v>386</v>
      </c>
      <c r="F17" s="195" t="s">
        <v>386</v>
      </c>
      <c r="G17" s="195" t="s">
        <v>386</v>
      </c>
      <c r="H17" s="195" t="s">
        <v>387</v>
      </c>
      <c r="I17" s="195" t="s">
        <v>418</v>
      </c>
      <c r="J17" s="335" t="s">
        <v>411</v>
      </c>
      <c r="K17" s="336">
        <v>3</v>
      </c>
      <c r="L17" s="315">
        <f>ROUND(AVERAGE(K17:K22),0)</f>
        <v>2</v>
      </c>
      <c r="M17" s="318"/>
      <c r="N17" s="318" t="s">
        <v>386</v>
      </c>
      <c r="O17" s="318" t="s">
        <v>386</v>
      </c>
      <c r="P17" s="318" t="s">
        <v>386</v>
      </c>
      <c r="Q17" s="318"/>
      <c r="R17" s="318" t="s">
        <v>386</v>
      </c>
      <c r="S17" s="318" t="s">
        <v>386</v>
      </c>
      <c r="T17" s="318"/>
      <c r="U17" s="318"/>
      <c r="V17" s="318"/>
      <c r="W17" s="318" t="s">
        <v>386</v>
      </c>
      <c r="X17" s="318" t="s">
        <v>386</v>
      </c>
      <c r="Y17" s="318" t="s">
        <v>386</v>
      </c>
      <c r="Z17" s="318" t="s">
        <v>386</v>
      </c>
      <c r="AA17" s="318" t="s">
        <v>386</v>
      </c>
      <c r="AB17" s="318"/>
      <c r="AC17" s="318"/>
      <c r="AD17" s="318"/>
      <c r="AE17" s="318"/>
      <c r="AF17" s="318">
        <f>IF(M17="X",20,COUNTA(N17:AE17))</f>
        <v>10</v>
      </c>
      <c r="AG17" s="318">
        <f>IF(AF17&lt;=5,3,IF(AND(AF17&gt;=6,AF17&lt;=11),4,5))</f>
        <v>4</v>
      </c>
      <c r="AH17" s="337">
        <f>+K17*AG17</f>
        <v>12</v>
      </c>
      <c r="AI17" s="336" t="str">
        <f>IF(AH17&lt;=2,"BAJO",IF(AND(AH17&gt;=2.1,AH17&lt;=6),"MODERADO",IF(AND(AH17&gt;=6.1,AH17&lt;=12),"ALTO", "EXTREMO")))</f>
        <v>ALTO</v>
      </c>
      <c r="AJ17" s="318">
        <f>ROUND(AVERAGE(AG17:AG22),0)</f>
        <v>4</v>
      </c>
      <c r="AK17" s="337">
        <f>+L17*AJ17</f>
        <v>8</v>
      </c>
      <c r="AL17" s="336" t="str">
        <f>IF(AK17&lt;=2,"BAJO",IF(AND(AK17&gt;=2.1,AK17&lt;=6),"MODERADO",IF(AND(AK17&gt;=6.1,AK17&lt;=12),"ALTO", "EXTREMO")))</f>
        <v>ALTO</v>
      </c>
      <c r="AM17" s="334" t="s">
        <v>391</v>
      </c>
      <c r="AN17" s="319" t="s">
        <v>452</v>
      </c>
      <c r="AO17" s="338" t="s">
        <v>453</v>
      </c>
      <c r="AP17" s="322" t="s">
        <v>394</v>
      </c>
      <c r="AQ17" s="322" t="s">
        <v>402</v>
      </c>
      <c r="AR17" s="191" t="s">
        <v>408</v>
      </c>
      <c r="AS17" s="339" t="s">
        <v>454</v>
      </c>
      <c r="AT17" s="191" t="s">
        <v>455</v>
      </c>
      <c r="AU17" s="340" t="s">
        <v>456</v>
      </c>
      <c r="AV17" s="341" t="s">
        <v>386</v>
      </c>
      <c r="AW17" s="191" t="s">
        <v>386</v>
      </c>
      <c r="AX17" s="191" t="s">
        <v>386</v>
      </c>
      <c r="AY17" s="191" t="s">
        <v>386</v>
      </c>
      <c r="AZ17" s="191" t="s">
        <v>386</v>
      </c>
      <c r="BA17" s="191" t="s">
        <v>386</v>
      </c>
      <c r="BB17" s="191" t="s">
        <v>386</v>
      </c>
      <c r="BC17" s="322">
        <f t="shared" si="0"/>
        <v>100</v>
      </c>
      <c r="BD17" s="206"/>
      <c r="BE17" s="322"/>
      <c r="BF17" s="322" t="s">
        <v>386</v>
      </c>
      <c r="BG17" s="207">
        <f t="shared" si="1"/>
        <v>10</v>
      </c>
      <c r="BH17" s="322"/>
      <c r="BI17" s="322"/>
      <c r="BJ17" s="322" t="s">
        <v>386</v>
      </c>
      <c r="BK17" s="207">
        <f t="shared" si="2"/>
        <v>10</v>
      </c>
      <c r="BL17" s="208">
        <f t="shared" si="3"/>
        <v>100</v>
      </c>
      <c r="BM17" s="209" t="str">
        <f t="shared" si="4"/>
        <v>FUERTE</v>
      </c>
      <c r="BN17" s="210">
        <f>ROUND(AVERAGE(BL17:BL19),0)</f>
        <v>100</v>
      </c>
      <c r="BO17" s="210" t="str">
        <f>VLOOKUP(BN17,CLASIFICACIÓNCONTROLES,2)</f>
        <v>FUERTE</v>
      </c>
      <c r="BP17" s="325">
        <f>ROUND(+K17-(IF(BO17="DEBIL",K17*0%,IF(BO17="MODERADO",K17*60%,IF(BO17="FUERTE",K17*80%)))),0)</f>
        <v>1</v>
      </c>
      <c r="BQ17" s="325">
        <f>+AG17</f>
        <v>4</v>
      </c>
      <c r="BR17" s="325">
        <f>+BP17*BQ17</f>
        <v>4</v>
      </c>
      <c r="BS17" s="212" t="str">
        <f>IF(BR17&lt;=2,"BAJO",IF(AND(BR17&gt;=3,BR17&lt;=6),"MODERADO",IF(AND(BR17&gt;=7,BR17&lt;=12),"ALTO", "EXTREMO")))</f>
        <v>MODERADO</v>
      </c>
      <c r="BT17" s="325">
        <f>ROUND(AVERAGE(BR17:BR22),0)</f>
        <v>4</v>
      </c>
      <c r="BU17" s="212" t="str">
        <f>IF(BT17&lt;=2,"BAJO",IF(AND(BT17&gt;=2.1,BT17&lt;=6),"MODERADO",IF(AND(BT17&gt;=6.1,BT17&lt;=12),"ALTO", "EXTREMO")))</f>
        <v>MODERADO</v>
      </c>
      <c r="BV17" s="326" t="str">
        <f t="shared" si="5"/>
        <v>NO REQUIERE PLAN DE ACCION</v>
      </c>
    </row>
    <row r="18" spans="1:74" s="214" customFormat="1" ht="157.9" customHeight="1">
      <c r="A18" s="274"/>
      <c r="B18" s="342"/>
      <c r="C18" s="343"/>
      <c r="D18" s="217"/>
      <c r="E18" s="217"/>
      <c r="F18" s="217"/>
      <c r="G18" s="217"/>
      <c r="H18" s="217"/>
      <c r="I18" s="217"/>
      <c r="J18" s="344"/>
      <c r="K18" s="345"/>
      <c r="L18" s="331"/>
      <c r="M18" s="332"/>
      <c r="N18" s="332"/>
      <c r="O18" s="332"/>
      <c r="P18" s="332"/>
      <c r="Q18" s="332"/>
      <c r="R18" s="332"/>
      <c r="S18" s="332"/>
      <c r="T18" s="332"/>
      <c r="U18" s="332"/>
      <c r="V18" s="332"/>
      <c r="W18" s="332"/>
      <c r="X18" s="332"/>
      <c r="Y18" s="332"/>
      <c r="Z18" s="332"/>
      <c r="AA18" s="332"/>
      <c r="AB18" s="332"/>
      <c r="AC18" s="332"/>
      <c r="AD18" s="332"/>
      <c r="AE18" s="332"/>
      <c r="AF18" s="332"/>
      <c r="AG18" s="332"/>
      <c r="AH18" s="346"/>
      <c r="AI18" s="345"/>
      <c r="AJ18" s="332"/>
      <c r="AK18" s="346"/>
      <c r="AL18" s="345"/>
      <c r="AM18" s="343"/>
      <c r="AN18" s="319" t="s">
        <v>457</v>
      </c>
      <c r="AO18" s="338" t="s">
        <v>458</v>
      </c>
      <c r="AP18" s="322" t="s">
        <v>394</v>
      </c>
      <c r="AQ18" s="322" t="s">
        <v>402</v>
      </c>
      <c r="AR18" s="191" t="s">
        <v>408</v>
      </c>
      <c r="AS18" s="191" t="s">
        <v>454</v>
      </c>
      <c r="AT18" s="191" t="s">
        <v>455</v>
      </c>
      <c r="AU18" s="340" t="s">
        <v>459</v>
      </c>
      <c r="AV18" s="341" t="s">
        <v>386</v>
      </c>
      <c r="AW18" s="191" t="s">
        <v>386</v>
      </c>
      <c r="AX18" s="191" t="s">
        <v>386</v>
      </c>
      <c r="AY18" s="191" t="s">
        <v>386</v>
      </c>
      <c r="AZ18" s="191" t="s">
        <v>386</v>
      </c>
      <c r="BA18" s="191" t="s">
        <v>386</v>
      </c>
      <c r="BB18" s="191" t="s">
        <v>386</v>
      </c>
      <c r="BC18" s="322">
        <f t="shared" si="0"/>
        <v>100</v>
      </c>
      <c r="BD18" s="206"/>
      <c r="BE18" s="322"/>
      <c r="BF18" s="322" t="s">
        <v>386</v>
      </c>
      <c r="BG18" s="207">
        <f t="shared" si="1"/>
        <v>10</v>
      </c>
      <c r="BH18" s="322"/>
      <c r="BI18" s="322"/>
      <c r="BJ18" s="322" t="s">
        <v>386</v>
      </c>
      <c r="BK18" s="207">
        <f t="shared" si="2"/>
        <v>10</v>
      </c>
      <c r="BL18" s="208">
        <f t="shared" si="3"/>
        <v>100</v>
      </c>
      <c r="BM18" s="209" t="str">
        <f t="shared" si="4"/>
        <v>FUERTE</v>
      </c>
      <c r="BN18" s="224"/>
      <c r="BO18" s="224"/>
      <c r="BP18" s="325"/>
      <c r="BQ18" s="325"/>
      <c r="BR18" s="325"/>
      <c r="BS18" s="212"/>
      <c r="BT18" s="325"/>
      <c r="BU18" s="212"/>
      <c r="BV18" s="326" t="str">
        <f t="shared" si="5"/>
        <v>NO REQUIERE PLAN DE ACCION</v>
      </c>
    </row>
    <row r="19" spans="1:74" s="214" customFormat="1" ht="157.9" customHeight="1">
      <c r="A19" s="296"/>
      <c r="B19" s="342"/>
      <c r="C19" s="347"/>
      <c r="D19" s="226"/>
      <c r="E19" s="226"/>
      <c r="F19" s="226"/>
      <c r="G19" s="226"/>
      <c r="H19" s="226"/>
      <c r="I19" s="226"/>
      <c r="J19" s="348"/>
      <c r="K19" s="349"/>
      <c r="L19" s="331"/>
      <c r="M19" s="350"/>
      <c r="N19" s="350"/>
      <c r="O19" s="350"/>
      <c r="P19" s="350"/>
      <c r="Q19" s="350"/>
      <c r="R19" s="350"/>
      <c r="S19" s="350"/>
      <c r="T19" s="350"/>
      <c r="U19" s="350"/>
      <c r="V19" s="350"/>
      <c r="W19" s="350"/>
      <c r="X19" s="350"/>
      <c r="Y19" s="350"/>
      <c r="Z19" s="350"/>
      <c r="AA19" s="350"/>
      <c r="AB19" s="350"/>
      <c r="AC19" s="350"/>
      <c r="AD19" s="350"/>
      <c r="AE19" s="350"/>
      <c r="AF19" s="350"/>
      <c r="AG19" s="350"/>
      <c r="AH19" s="351"/>
      <c r="AI19" s="349"/>
      <c r="AJ19" s="332"/>
      <c r="AK19" s="346"/>
      <c r="AL19" s="345"/>
      <c r="AM19" s="347"/>
      <c r="AN19" s="319" t="s">
        <v>460</v>
      </c>
      <c r="AO19" s="352" t="s">
        <v>461</v>
      </c>
      <c r="AP19" s="322" t="s">
        <v>394</v>
      </c>
      <c r="AQ19" s="322" t="s">
        <v>402</v>
      </c>
      <c r="AR19" s="191" t="s">
        <v>408</v>
      </c>
      <c r="AS19" s="191" t="s">
        <v>462</v>
      </c>
      <c r="AT19" s="191" t="s">
        <v>455</v>
      </c>
      <c r="AU19" s="340" t="s">
        <v>463</v>
      </c>
      <c r="AV19" s="341" t="s">
        <v>386</v>
      </c>
      <c r="AW19" s="191" t="s">
        <v>386</v>
      </c>
      <c r="AX19" s="191" t="s">
        <v>386</v>
      </c>
      <c r="AY19" s="191" t="s">
        <v>386</v>
      </c>
      <c r="AZ19" s="191" t="s">
        <v>386</v>
      </c>
      <c r="BA19" s="191" t="s">
        <v>386</v>
      </c>
      <c r="BB19" s="191" t="s">
        <v>386</v>
      </c>
      <c r="BC19" s="322">
        <f t="shared" si="0"/>
        <v>100</v>
      </c>
      <c r="BD19" s="206"/>
      <c r="BE19" s="322"/>
      <c r="BF19" s="322" t="s">
        <v>386</v>
      </c>
      <c r="BG19" s="207">
        <f t="shared" si="1"/>
        <v>10</v>
      </c>
      <c r="BH19" s="322"/>
      <c r="BI19" s="322"/>
      <c r="BJ19" s="322" t="s">
        <v>386</v>
      </c>
      <c r="BK19" s="207">
        <f t="shared" si="2"/>
        <v>10</v>
      </c>
      <c r="BL19" s="208">
        <f t="shared" si="3"/>
        <v>100</v>
      </c>
      <c r="BM19" s="209" t="str">
        <f t="shared" si="4"/>
        <v>FUERTE</v>
      </c>
      <c r="BN19" s="232"/>
      <c r="BO19" s="232"/>
      <c r="BP19" s="325"/>
      <c r="BQ19" s="325"/>
      <c r="BR19" s="325"/>
      <c r="BS19" s="212"/>
      <c r="BT19" s="325"/>
      <c r="BU19" s="212"/>
      <c r="BV19" s="326" t="str">
        <f t="shared" si="5"/>
        <v>NO REQUIERE PLAN DE ACCION</v>
      </c>
    </row>
    <row r="20" spans="1:74" s="214" customFormat="1" ht="157.9" customHeight="1">
      <c r="A20" s="246">
        <v>7</v>
      </c>
      <c r="B20" s="342"/>
      <c r="C20" s="334" t="s">
        <v>464</v>
      </c>
      <c r="D20" s="195" t="s">
        <v>386</v>
      </c>
      <c r="E20" s="195" t="s">
        <v>386</v>
      </c>
      <c r="F20" s="195" t="s">
        <v>386</v>
      </c>
      <c r="G20" s="195" t="s">
        <v>386</v>
      </c>
      <c r="H20" s="195" t="s">
        <v>387</v>
      </c>
      <c r="I20" s="195" t="s">
        <v>388</v>
      </c>
      <c r="J20" s="335" t="s">
        <v>411</v>
      </c>
      <c r="K20" s="336">
        <v>1</v>
      </c>
      <c r="L20" s="331"/>
      <c r="M20" s="318"/>
      <c r="N20" s="318"/>
      <c r="O20" s="318"/>
      <c r="P20" s="318"/>
      <c r="Q20" s="318"/>
      <c r="R20" s="318"/>
      <c r="S20" s="318" t="s">
        <v>386</v>
      </c>
      <c r="T20" s="318"/>
      <c r="U20" s="318"/>
      <c r="V20" s="318"/>
      <c r="W20" s="318"/>
      <c r="X20" s="318" t="s">
        <v>386</v>
      </c>
      <c r="Y20" s="318" t="s">
        <v>386</v>
      </c>
      <c r="Z20" s="318"/>
      <c r="AA20" s="318"/>
      <c r="AB20" s="318"/>
      <c r="AC20" s="318"/>
      <c r="AD20" s="318"/>
      <c r="AE20" s="318"/>
      <c r="AF20" s="318">
        <f>IF(M20="X",20,COUNTA(N20:AE20))</f>
        <v>3</v>
      </c>
      <c r="AG20" s="318">
        <f>IF(AF20&lt;=5,3,IF(AND(AF20&gt;=6,AF20&lt;=11),4,5))</f>
        <v>3</v>
      </c>
      <c r="AH20" s="318">
        <f>+K20*AG20</f>
        <v>3</v>
      </c>
      <c r="AI20" s="336" t="str">
        <f>IF(AH20&lt;=2,"BAJO",IF(AND(AH20&gt;=2.1,AH20&lt;=6),"MODERADO",IF(AND(AH20&gt;=6.1,AH20&lt;=12),"ALTO", "EXTREMO")))</f>
        <v>MODERADO</v>
      </c>
      <c r="AJ20" s="332"/>
      <c r="AK20" s="346"/>
      <c r="AL20" s="345"/>
      <c r="AM20" s="334" t="s">
        <v>391</v>
      </c>
      <c r="AN20" s="319" t="s">
        <v>452</v>
      </c>
      <c r="AO20" s="352" t="s">
        <v>465</v>
      </c>
      <c r="AP20" s="322" t="s">
        <v>394</v>
      </c>
      <c r="AQ20" s="322" t="s">
        <v>402</v>
      </c>
      <c r="AR20" s="191" t="s">
        <v>408</v>
      </c>
      <c r="AS20" s="191" t="s">
        <v>466</v>
      </c>
      <c r="AT20" s="191" t="s">
        <v>455</v>
      </c>
      <c r="AU20" s="353" t="s">
        <v>467</v>
      </c>
      <c r="AV20" s="341" t="s">
        <v>386</v>
      </c>
      <c r="AW20" s="191" t="s">
        <v>386</v>
      </c>
      <c r="AX20" s="191" t="s">
        <v>386</v>
      </c>
      <c r="AY20" s="191" t="s">
        <v>386</v>
      </c>
      <c r="AZ20" s="191" t="s">
        <v>386</v>
      </c>
      <c r="BA20" s="191" t="s">
        <v>386</v>
      </c>
      <c r="BB20" s="191" t="s">
        <v>386</v>
      </c>
      <c r="BC20" s="322">
        <f t="shared" si="0"/>
        <v>100</v>
      </c>
      <c r="BD20" s="206"/>
      <c r="BE20" s="322"/>
      <c r="BF20" s="322" t="s">
        <v>386</v>
      </c>
      <c r="BG20" s="207">
        <f t="shared" si="1"/>
        <v>10</v>
      </c>
      <c r="BH20" s="322"/>
      <c r="BI20" s="322"/>
      <c r="BJ20" s="322" t="s">
        <v>386</v>
      </c>
      <c r="BK20" s="207">
        <f t="shared" si="2"/>
        <v>10</v>
      </c>
      <c r="BL20" s="208">
        <f t="shared" si="3"/>
        <v>100</v>
      </c>
      <c r="BM20" s="209" t="str">
        <f t="shared" si="4"/>
        <v>FUERTE</v>
      </c>
      <c r="BN20" s="210">
        <f>ROUND(AVERAGE(BL20:BL22),0)</f>
        <v>100</v>
      </c>
      <c r="BO20" s="210" t="str">
        <f>VLOOKUP(BN20,CLASIFICACIÓNCONTROLES,2)</f>
        <v>FUERTE</v>
      </c>
      <c r="BP20" s="325">
        <v>1</v>
      </c>
      <c r="BQ20" s="325">
        <f>+AG20</f>
        <v>3</v>
      </c>
      <c r="BR20" s="325">
        <f>+BP20*BQ20</f>
        <v>3</v>
      </c>
      <c r="BS20" s="212" t="str">
        <f>IF(BR20&lt;=2,"BAJO",IF(AND(BR20&gt;=3,BR20&lt;=6),"MODERADO",IF(AND(BR20&gt;=7,BR20&lt;=12),"ALTO", "EXTREMO")))</f>
        <v>MODERADO</v>
      </c>
      <c r="BT20" s="325"/>
      <c r="BU20" s="212"/>
      <c r="BV20" s="326" t="str">
        <f t="shared" si="5"/>
        <v>NO REQUIERE PLAN DE ACCION</v>
      </c>
    </row>
    <row r="21" spans="1:74" s="214" customFormat="1" ht="157.9" customHeight="1">
      <c r="A21" s="274"/>
      <c r="B21" s="342"/>
      <c r="C21" s="343"/>
      <c r="D21" s="217"/>
      <c r="E21" s="217"/>
      <c r="F21" s="217"/>
      <c r="G21" s="217"/>
      <c r="H21" s="217"/>
      <c r="I21" s="217"/>
      <c r="J21" s="344"/>
      <c r="K21" s="345"/>
      <c r="L21" s="331"/>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45"/>
      <c r="AJ21" s="332"/>
      <c r="AK21" s="346"/>
      <c r="AL21" s="345"/>
      <c r="AM21" s="343"/>
      <c r="AN21" s="319" t="s">
        <v>457</v>
      </c>
      <c r="AO21" s="352" t="s">
        <v>468</v>
      </c>
      <c r="AP21" s="322" t="s">
        <v>394</v>
      </c>
      <c r="AQ21" s="322" t="s">
        <v>402</v>
      </c>
      <c r="AR21" s="191" t="s">
        <v>408</v>
      </c>
      <c r="AS21" s="191" t="s">
        <v>466</v>
      </c>
      <c r="AT21" s="191" t="s">
        <v>455</v>
      </c>
      <c r="AU21" s="353" t="s">
        <v>469</v>
      </c>
      <c r="AV21" s="341" t="s">
        <v>386</v>
      </c>
      <c r="AW21" s="191" t="s">
        <v>386</v>
      </c>
      <c r="AX21" s="191" t="s">
        <v>386</v>
      </c>
      <c r="AY21" s="191" t="s">
        <v>386</v>
      </c>
      <c r="AZ21" s="191" t="s">
        <v>386</v>
      </c>
      <c r="BA21" s="191" t="s">
        <v>386</v>
      </c>
      <c r="BB21" s="191" t="s">
        <v>386</v>
      </c>
      <c r="BC21" s="322">
        <f t="shared" si="0"/>
        <v>100</v>
      </c>
      <c r="BD21" s="206"/>
      <c r="BE21" s="322"/>
      <c r="BF21" s="322" t="s">
        <v>386</v>
      </c>
      <c r="BG21" s="207">
        <f t="shared" si="1"/>
        <v>10</v>
      </c>
      <c r="BH21" s="322"/>
      <c r="BI21" s="322"/>
      <c r="BJ21" s="322" t="s">
        <v>386</v>
      </c>
      <c r="BK21" s="207">
        <f t="shared" si="2"/>
        <v>10</v>
      </c>
      <c r="BL21" s="208">
        <f t="shared" si="3"/>
        <v>100</v>
      </c>
      <c r="BM21" s="209" t="str">
        <f t="shared" si="4"/>
        <v>FUERTE</v>
      </c>
      <c r="BN21" s="224"/>
      <c r="BO21" s="224"/>
      <c r="BP21" s="325"/>
      <c r="BQ21" s="325"/>
      <c r="BR21" s="325"/>
      <c r="BS21" s="212"/>
      <c r="BT21" s="325"/>
      <c r="BU21" s="212"/>
      <c r="BV21" s="326" t="str">
        <f t="shared" si="5"/>
        <v>NO REQUIERE PLAN DE ACCION</v>
      </c>
    </row>
    <row r="22" spans="1:74" s="214" customFormat="1" ht="157.9" customHeight="1">
      <c r="A22" s="296"/>
      <c r="B22" s="327"/>
      <c r="C22" s="347"/>
      <c r="D22" s="226"/>
      <c r="E22" s="226"/>
      <c r="F22" s="226"/>
      <c r="G22" s="226"/>
      <c r="H22" s="226"/>
      <c r="I22" s="226"/>
      <c r="J22" s="348"/>
      <c r="K22" s="349"/>
      <c r="L22" s="354"/>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49"/>
      <c r="AJ22" s="332"/>
      <c r="AK22" s="346"/>
      <c r="AL22" s="345"/>
      <c r="AM22" s="347"/>
      <c r="AN22" s="319" t="s">
        <v>470</v>
      </c>
      <c r="AO22" s="352" t="s">
        <v>471</v>
      </c>
      <c r="AP22" s="322" t="s">
        <v>394</v>
      </c>
      <c r="AQ22" s="322" t="s">
        <v>402</v>
      </c>
      <c r="AR22" s="191" t="s">
        <v>408</v>
      </c>
      <c r="AS22" s="191" t="s">
        <v>466</v>
      </c>
      <c r="AT22" s="191" t="s">
        <v>455</v>
      </c>
      <c r="AU22" s="353" t="s">
        <v>472</v>
      </c>
      <c r="AV22" s="341" t="s">
        <v>386</v>
      </c>
      <c r="AW22" s="191" t="s">
        <v>386</v>
      </c>
      <c r="AX22" s="191" t="s">
        <v>386</v>
      </c>
      <c r="AY22" s="191" t="s">
        <v>386</v>
      </c>
      <c r="AZ22" s="191" t="s">
        <v>386</v>
      </c>
      <c r="BA22" s="191" t="s">
        <v>386</v>
      </c>
      <c r="BB22" s="191" t="s">
        <v>386</v>
      </c>
      <c r="BC22" s="322">
        <f t="shared" si="0"/>
        <v>100</v>
      </c>
      <c r="BD22" s="206"/>
      <c r="BE22" s="322"/>
      <c r="BF22" s="322" t="s">
        <v>386</v>
      </c>
      <c r="BG22" s="207">
        <f t="shared" si="1"/>
        <v>10</v>
      </c>
      <c r="BH22" s="322"/>
      <c r="BI22" s="322"/>
      <c r="BJ22" s="322" t="s">
        <v>386</v>
      </c>
      <c r="BK22" s="207">
        <f t="shared" si="2"/>
        <v>10</v>
      </c>
      <c r="BL22" s="208">
        <f t="shared" si="3"/>
        <v>100</v>
      </c>
      <c r="BM22" s="209" t="str">
        <f t="shared" si="4"/>
        <v>FUERTE</v>
      </c>
      <c r="BN22" s="232"/>
      <c r="BO22" s="232"/>
      <c r="BP22" s="325"/>
      <c r="BQ22" s="325"/>
      <c r="BR22" s="325"/>
      <c r="BS22" s="212"/>
      <c r="BT22" s="325"/>
      <c r="BU22" s="212"/>
      <c r="BV22" s="326" t="str">
        <f t="shared" si="5"/>
        <v>NO REQUIERE PLAN DE ACCION</v>
      </c>
    </row>
    <row r="23" spans="1:74" s="214" customFormat="1" ht="184.15" customHeight="1">
      <c r="A23" s="310">
        <v>8</v>
      </c>
      <c r="B23" s="311" t="s">
        <v>473</v>
      </c>
      <c r="C23" s="202" t="s">
        <v>474</v>
      </c>
      <c r="D23" s="234" t="s">
        <v>386</v>
      </c>
      <c r="E23" s="234" t="s">
        <v>386</v>
      </c>
      <c r="F23" s="234" t="s">
        <v>386</v>
      </c>
      <c r="G23" s="234" t="s">
        <v>386</v>
      </c>
      <c r="H23" s="321" t="s">
        <v>387</v>
      </c>
      <c r="I23" s="234" t="s">
        <v>388</v>
      </c>
      <c r="J23" s="321" t="s">
        <v>419</v>
      </c>
      <c r="K23" s="355">
        <v>3</v>
      </c>
      <c r="L23" s="315">
        <f>ROUND(AVERAGE(K23:K24),0)</f>
        <v>3</v>
      </c>
      <c r="M23" s="355"/>
      <c r="N23" s="355"/>
      <c r="O23" s="355"/>
      <c r="P23" s="355"/>
      <c r="Q23" s="355"/>
      <c r="R23" s="355" t="s">
        <v>390</v>
      </c>
      <c r="S23" s="355"/>
      <c r="T23" s="355" t="s">
        <v>390</v>
      </c>
      <c r="U23" s="355" t="s">
        <v>390</v>
      </c>
      <c r="V23" s="355"/>
      <c r="W23" s="355"/>
      <c r="X23" s="355" t="s">
        <v>390</v>
      </c>
      <c r="Y23" s="355" t="s">
        <v>390</v>
      </c>
      <c r="Z23" s="355"/>
      <c r="AA23" s="355"/>
      <c r="AB23" s="355" t="s">
        <v>390</v>
      </c>
      <c r="AC23" s="355" t="s">
        <v>390</v>
      </c>
      <c r="AD23" s="355" t="s">
        <v>390</v>
      </c>
      <c r="AE23" s="355"/>
      <c r="AF23" s="356">
        <f>IF(M23="X",20,COUNTA(N23:AE23))</f>
        <v>8</v>
      </c>
      <c r="AG23" s="314">
        <f>IF(AF23&lt;=5,3,IF(AND(AF23&gt;=6,AF23&lt;=11),4,5))</f>
        <v>4</v>
      </c>
      <c r="AH23" s="316">
        <f>+K23*AG23</f>
        <v>12</v>
      </c>
      <c r="AI23" s="317" t="str">
        <f>IF(AH23&lt;=2,"BAJO",IF(AND(AH23&gt;=2.1,AH23&lt;=6),"MODERADO",IF(AND(AH23&gt;=6.1,AH23&lt;=12),"ALTO", "EXTREMO")))</f>
        <v>ALTO</v>
      </c>
      <c r="AJ23" s="318">
        <f>ROUND(AVERAGE(AG23:AG24),0)</f>
        <v>4</v>
      </c>
      <c r="AK23" s="337">
        <f>+L23*AJ23</f>
        <v>12</v>
      </c>
      <c r="AL23" s="201" t="str">
        <f>IF(AK23&lt;=2,"BAJO",IF(AND(AK23&gt;=2.1,AK23&lt;=6),"MODERADO",IF(AND(AK23&gt;=6.1,AK23&lt;=12),"ALTO", "EXTREMO")))</f>
        <v>ALTO</v>
      </c>
      <c r="AM23" s="202" t="s">
        <v>391</v>
      </c>
      <c r="AN23" s="202" t="s">
        <v>475</v>
      </c>
      <c r="AO23" s="357" t="s">
        <v>476</v>
      </c>
      <c r="AP23" s="322" t="s">
        <v>394</v>
      </c>
      <c r="AQ23" s="322" t="s">
        <v>402</v>
      </c>
      <c r="AR23" s="191" t="s">
        <v>477</v>
      </c>
      <c r="AS23" s="191" t="s">
        <v>478</v>
      </c>
      <c r="AT23" s="191" t="s">
        <v>479</v>
      </c>
      <c r="AU23" s="191" t="s">
        <v>480</v>
      </c>
      <c r="AV23" s="191" t="s">
        <v>386</v>
      </c>
      <c r="AW23" s="191" t="s">
        <v>386</v>
      </c>
      <c r="AX23" s="191" t="s">
        <v>386</v>
      </c>
      <c r="AY23" s="191" t="s">
        <v>386</v>
      </c>
      <c r="AZ23" s="191" t="s">
        <v>386</v>
      </c>
      <c r="BA23" s="191" t="s">
        <v>386</v>
      </c>
      <c r="BB23" s="191" t="s">
        <v>386</v>
      </c>
      <c r="BC23" s="322">
        <f t="shared" si="0"/>
        <v>100</v>
      </c>
      <c r="BD23" s="206"/>
      <c r="BE23" s="322"/>
      <c r="BF23" s="322" t="s">
        <v>386</v>
      </c>
      <c r="BG23" s="207">
        <f t="shared" si="1"/>
        <v>10</v>
      </c>
      <c r="BH23" s="322"/>
      <c r="BI23" s="322"/>
      <c r="BJ23" s="322" t="s">
        <v>386</v>
      </c>
      <c r="BK23" s="207">
        <f t="shared" si="2"/>
        <v>10</v>
      </c>
      <c r="BL23" s="208">
        <f t="shared" si="3"/>
        <v>100</v>
      </c>
      <c r="BM23" s="209" t="str">
        <f t="shared" si="4"/>
        <v>FUERTE</v>
      </c>
      <c r="BN23" s="244">
        <f>ROUND(AVERAGE(BL23:BL23),0)</f>
        <v>100</v>
      </c>
      <c r="BO23" s="244" t="str">
        <f>VLOOKUP(BN23,CLASIFICACIÓNCONTROLES,2)</f>
        <v>FUERTE</v>
      </c>
      <c r="BP23" s="324">
        <f>ROUND(+K23-(IF(BO23="DEBIL",K23*0%,IF(BO23="MODERADO",K23*60%,IF(BO23="FUERTE",K23*80%)))),0)</f>
        <v>1</v>
      </c>
      <c r="BQ23" s="324">
        <f>+AG23</f>
        <v>4</v>
      </c>
      <c r="BR23" s="324">
        <f>+BP23*BQ23</f>
        <v>4</v>
      </c>
      <c r="BS23" s="242" t="str">
        <f>IF(BR23&lt;=2,"BAJO",IF(AND(BR23&gt;=3,BR23&lt;=6),"MODERADO",IF(AND(BR23&gt;=7,BR23&lt;=12),"ALTO", "EXTREMO")))</f>
        <v>MODERADO</v>
      </c>
      <c r="BT23" s="325">
        <f>ROUND(AVERAGE(BR23:BR24),0)</f>
        <v>4</v>
      </c>
      <c r="BU23" s="212" t="str">
        <f>IF(BT23&lt;=2,"BAJO",IF(AND(BT23&gt;=2.1,BT23&lt;=6),"MODERADO",IF(AND(BT23&gt;=6.1,BT23&lt;=12),"ALTO", "EXTREMO")))</f>
        <v>MODERADO</v>
      </c>
      <c r="BV23" s="326" t="str">
        <f t="shared" si="5"/>
        <v>NO REQUIERE PLAN DE ACCION</v>
      </c>
    </row>
    <row r="24" spans="1:74" s="214" customFormat="1" ht="153" customHeight="1">
      <c r="A24" s="310">
        <v>9</v>
      </c>
      <c r="B24" s="327"/>
      <c r="C24" s="202" t="s">
        <v>481</v>
      </c>
      <c r="D24" s="234" t="s">
        <v>386</v>
      </c>
      <c r="E24" s="234" t="s">
        <v>386</v>
      </c>
      <c r="F24" s="234" t="s">
        <v>386</v>
      </c>
      <c r="G24" s="234" t="s">
        <v>386</v>
      </c>
      <c r="H24" s="321" t="s">
        <v>387</v>
      </c>
      <c r="I24" s="234" t="s">
        <v>388</v>
      </c>
      <c r="J24" s="321" t="s">
        <v>419</v>
      </c>
      <c r="K24" s="355">
        <v>3</v>
      </c>
      <c r="L24" s="331"/>
      <c r="M24" s="355"/>
      <c r="N24" s="355"/>
      <c r="O24" s="355"/>
      <c r="P24" s="355" t="s">
        <v>390</v>
      </c>
      <c r="Q24" s="355" t="s">
        <v>390</v>
      </c>
      <c r="R24" s="355" t="s">
        <v>390</v>
      </c>
      <c r="S24" s="355" t="s">
        <v>390</v>
      </c>
      <c r="T24" s="355" t="s">
        <v>390</v>
      </c>
      <c r="U24" s="355" t="s">
        <v>390</v>
      </c>
      <c r="V24" s="355"/>
      <c r="W24" s="355"/>
      <c r="X24" s="355" t="s">
        <v>390</v>
      </c>
      <c r="Y24" s="355" t="s">
        <v>390</v>
      </c>
      <c r="Z24" s="355"/>
      <c r="AA24" s="355"/>
      <c r="AB24" s="355" t="s">
        <v>390</v>
      </c>
      <c r="AC24" s="355" t="s">
        <v>390</v>
      </c>
      <c r="AD24" s="355" t="s">
        <v>390</v>
      </c>
      <c r="AE24" s="355"/>
      <c r="AF24" s="356">
        <f>IF(M24="X",20,COUNTA(N24:AE24))</f>
        <v>11</v>
      </c>
      <c r="AG24" s="314">
        <f>IF(AF24&lt;=5,3,IF(AND(AF24&gt;=6,AF24&lt;=11),4,5))</f>
        <v>4</v>
      </c>
      <c r="AH24" s="316">
        <f>+K24*AG24</f>
        <v>12</v>
      </c>
      <c r="AI24" s="317" t="str">
        <f>IF(AH24&lt;=2,"BAJO",IF(AND(AH24&gt;=2.1,AH24&lt;=6),"MODERADO",IF(AND(AH24&gt;=6.1,AH24&lt;=12),"ALTO", "EXTREMO")))</f>
        <v>ALTO</v>
      </c>
      <c r="AJ24" s="332"/>
      <c r="AK24" s="346"/>
      <c r="AL24" s="223"/>
      <c r="AM24" s="202" t="s">
        <v>391</v>
      </c>
      <c r="AN24" s="202" t="s">
        <v>482</v>
      </c>
      <c r="AO24" s="352" t="s">
        <v>483</v>
      </c>
      <c r="AP24" s="322" t="s">
        <v>394</v>
      </c>
      <c r="AQ24" s="322" t="s">
        <v>402</v>
      </c>
      <c r="AR24" s="191" t="s">
        <v>408</v>
      </c>
      <c r="AS24" s="191" t="s">
        <v>484</v>
      </c>
      <c r="AT24" s="191" t="s">
        <v>478</v>
      </c>
      <c r="AU24" s="191" t="s">
        <v>485</v>
      </c>
      <c r="AV24" s="191" t="s">
        <v>386</v>
      </c>
      <c r="AW24" s="191" t="s">
        <v>386</v>
      </c>
      <c r="AX24" s="191" t="s">
        <v>386</v>
      </c>
      <c r="AY24" s="191" t="s">
        <v>386</v>
      </c>
      <c r="AZ24" s="191" t="s">
        <v>386</v>
      </c>
      <c r="BA24" s="191" t="s">
        <v>386</v>
      </c>
      <c r="BB24" s="191" t="s">
        <v>386</v>
      </c>
      <c r="BC24" s="322">
        <f t="shared" si="0"/>
        <v>100</v>
      </c>
      <c r="BD24" s="206"/>
      <c r="BE24" s="322"/>
      <c r="BF24" s="322" t="s">
        <v>386</v>
      </c>
      <c r="BG24" s="207">
        <f t="shared" si="1"/>
        <v>10</v>
      </c>
      <c r="BH24" s="322"/>
      <c r="BI24" s="322"/>
      <c r="BJ24" s="322" t="s">
        <v>386</v>
      </c>
      <c r="BK24" s="207">
        <f t="shared" si="2"/>
        <v>10</v>
      </c>
      <c r="BL24" s="208">
        <f t="shared" si="3"/>
        <v>100</v>
      </c>
      <c r="BM24" s="209" t="str">
        <f t="shared" si="4"/>
        <v>FUERTE</v>
      </c>
      <c r="BN24" s="244">
        <f>ROUND(AVERAGE(BL24:BL24),0)</f>
        <v>100</v>
      </c>
      <c r="BO24" s="244" t="str">
        <f>VLOOKUP(BN24,CLASIFICACIÓNCONTROLES,2)</f>
        <v>FUERTE</v>
      </c>
      <c r="BP24" s="324">
        <f>ROUND(+K24-(IF(BO24="DEBIL",K24*0%,IF(BO24="MODERADO",K24*60%,IF(BO24="FUERTE",K24*80%)))),0)</f>
        <v>1</v>
      </c>
      <c r="BQ24" s="324">
        <f>+AG24</f>
        <v>4</v>
      </c>
      <c r="BR24" s="324">
        <f>+BP24*BQ24</f>
        <v>4</v>
      </c>
      <c r="BS24" s="242" t="str">
        <f>IF(BR24&lt;=2,"BAJO",IF(AND(BR24&gt;=3,BR24&lt;=6),"MODERADO",IF(AND(BR24&gt;=7,BR24&lt;=12),"ALTO", "EXTREMO")))</f>
        <v>MODERADO</v>
      </c>
      <c r="BT24" s="325"/>
      <c r="BU24" s="212"/>
      <c r="BV24" s="326" t="str">
        <f t="shared" si="5"/>
        <v>NO REQUIERE PLAN DE ACCION</v>
      </c>
    </row>
    <row r="25" spans="1:74" s="214" customFormat="1" ht="114" customHeight="1">
      <c r="A25" s="246">
        <v>10</v>
      </c>
      <c r="B25" s="311" t="s">
        <v>486</v>
      </c>
      <c r="C25" s="194" t="s">
        <v>487</v>
      </c>
      <c r="D25" s="195" t="s">
        <v>386</v>
      </c>
      <c r="E25" s="195" t="s">
        <v>386</v>
      </c>
      <c r="F25" s="195" t="s">
        <v>386</v>
      </c>
      <c r="G25" s="195" t="s">
        <v>386</v>
      </c>
      <c r="H25" s="195" t="s">
        <v>387</v>
      </c>
      <c r="I25" s="195" t="s">
        <v>418</v>
      </c>
      <c r="J25" s="335" t="s">
        <v>488</v>
      </c>
      <c r="K25" s="318">
        <v>3</v>
      </c>
      <c r="L25" s="315">
        <f>ROUND(AVERAGE(K25:K39),0)</f>
        <v>3</v>
      </c>
      <c r="M25" s="318"/>
      <c r="N25" s="318" t="s">
        <v>390</v>
      </c>
      <c r="O25" s="318" t="s">
        <v>390</v>
      </c>
      <c r="P25" s="318" t="s">
        <v>390</v>
      </c>
      <c r="Q25" s="318"/>
      <c r="R25" s="318" t="s">
        <v>390</v>
      </c>
      <c r="S25" s="318"/>
      <c r="T25" s="318" t="s">
        <v>390</v>
      </c>
      <c r="U25" s="318" t="s">
        <v>390</v>
      </c>
      <c r="V25" s="318"/>
      <c r="W25" s="318"/>
      <c r="X25" s="318" t="s">
        <v>390</v>
      </c>
      <c r="Y25" s="318" t="s">
        <v>390</v>
      </c>
      <c r="Z25" s="318"/>
      <c r="AA25" s="311"/>
      <c r="AB25" s="318" t="s">
        <v>390</v>
      </c>
      <c r="AC25" s="318" t="s">
        <v>390</v>
      </c>
      <c r="AD25" s="318"/>
      <c r="AE25" s="318" t="s">
        <v>390</v>
      </c>
      <c r="AF25" s="318">
        <f>COUNTA(N25:AE25)</f>
        <v>11</v>
      </c>
      <c r="AG25" s="318">
        <f>IF(AF25&lt;=5,3,IF(AND(AF25&gt;=6,AF25&lt;=11),4,5))</f>
        <v>4</v>
      </c>
      <c r="AH25" s="337">
        <f>+K25*AG25</f>
        <v>12</v>
      </c>
      <c r="AI25" s="201" t="str">
        <f>IF(AH25&lt;=2,"BAJO",IF(AND(AH25&gt;=2.1,AH25&lt;=6),"MODERADO",IF(AND(AH25&gt;=6.1,AH25&lt;=12),"ALTO", "EXTREMO")))</f>
        <v>ALTO</v>
      </c>
      <c r="AJ25" s="318">
        <f>ROUND(AVERAGE(AG25:AG39),0)</f>
        <v>4</v>
      </c>
      <c r="AK25" s="337">
        <f>+L25*AJ25</f>
        <v>12</v>
      </c>
      <c r="AL25" s="201" t="str">
        <f>IF(AK25&lt;=2,"BAJO",IF(AND(AK25&gt;=2.1,AK25&lt;=6),"MODERADO",IF(AND(AK25&gt;=6.1,AK25&lt;=12),"ALTO", "EXTREMO")))</f>
        <v>ALTO</v>
      </c>
      <c r="AM25" s="194" t="s">
        <v>391</v>
      </c>
      <c r="AN25" s="202" t="s">
        <v>489</v>
      </c>
      <c r="AO25" s="358" t="s">
        <v>490</v>
      </c>
      <c r="AP25" s="359" t="s">
        <v>394</v>
      </c>
      <c r="AQ25" s="359" t="s">
        <v>402</v>
      </c>
      <c r="AR25" s="359" t="s">
        <v>408</v>
      </c>
      <c r="AS25" s="359" t="s">
        <v>491</v>
      </c>
      <c r="AT25" s="359" t="s">
        <v>492</v>
      </c>
      <c r="AU25" s="360" t="s">
        <v>493</v>
      </c>
      <c r="AV25" s="361" t="s">
        <v>386</v>
      </c>
      <c r="AW25" s="330" t="s">
        <v>386</v>
      </c>
      <c r="AX25" s="330" t="s">
        <v>386</v>
      </c>
      <c r="AY25" s="330" t="s">
        <v>386</v>
      </c>
      <c r="AZ25" s="330" t="s">
        <v>386</v>
      </c>
      <c r="BA25" s="362" t="s">
        <v>386</v>
      </c>
      <c r="BB25" s="362" t="s">
        <v>386</v>
      </c>
      <c r="BC25" s="322">
        <f t="shared" si="0"/>
        <v>100</v>
      </c>
      <c r="BD25" s="206"/>
      <c r="BE25" s="322"/>
      <c r="BF25" s="322" t="s">
        <v>386</v>
      </c>
      <c r="BG25" s="207">
        <f t="shared" si="1"/>
        <v>10</v>
      </c>
      <c r="BH25" s="322"/>
      <c r="BI25" s="322"/>
      <c r="BJ25" s="322" t="s">
        <v>386</v>
      </c>
      <c r="BK25" s="207">
        <f t="shared" si="2"/>
        <v>10</v>
      </c>
      <c r="BL25" s="208">
        <f t="shared" si="3"/>
        <v>100</v>
      </c>
      <c r="BM25" s="209" t="str">
        <f t="shared" si="4"/>
        <v>FUERTE</v>
      </c>
      <c r="BN25" s="210">
        <f>ROUND(AVERAGE(BL25:BL26),0)</f>
        <v>100</v>
      </c>
      <c r="BO25" s="210" t="str">
        <f>VLOOKUP(BN25,CLASIFICACIÓNCONTROLES,2)</f>
        <v>FUERTE</v>
      </c>
      <c r="BP25" s="325">
        <f>ROUND(+K25-(IF(BO25="DEBIL",K25*0%,IF(BO25="MODERADO",K25*60%,IF(BO25="FUERTE",K25*80%)))),0)</f>
        <v>1</v>
      </c>
      <c r="BQ25" s="325">
        <f>+AG25</f>
        <v>4</v>
      </c>
      <c r="BR25" s="325">
        <f>+BP25*BQ25</f>
        <v>4</v>
      </c>
      <c r="BS25" s="212" t="str">
        <f>IF(BR25&lt;=2,"BAJO",IF(AND(BR25&gt;=3,BR25&lt;=6),"MODERADO",IF(AND(BR25&gt;=7,BR25&lt;=12),"ALTO", "EXTREMO")))</f>
        <v>MODERADO</v>
      </c>
      <c r="BT25" s="325">
        <f>ROUND(AVERAGE(BR25:BR39),0)</f>
        <v>4</v>
      </c>
      <c r="BU25" s="212" t="str">
        <f>IF(BT25&lt;=2,"BAJO",IF(AND(BT25&gt;=2.1,BT25&lt;=6),"MODERADO",IF(AND(BT25&gt;=6.1,BT25&lt;=12),"ALTO", "EXTREMO")))</f>
        <v>MODERADO</v>
      </c>
      <c r="BV25" s="326" t="str">
        <f t="shared" si="5"/>
        <v>NO REQUIERE PLAN DE ACCION</v>
      </c>
    </row>
    <row r="26" spans="1:74" s="214" customFormat="1" ht="114" customHeight="1">
      <c r="A26" s="296"/>
      <c r="B26" s="342"/>
      <c r="C26" s="225"/>
      <c r="D26" s="226"/>
      <c r="E26" s="226"/>
      <c r="F26" s="226"/>
      <c r="G26" s="226"/>
      <c r="H26" s="226"/>
      <c r="I26" s="226"/>
      <c r="J26" s="348"/>
      <c r="K26" s="350"/>
      <c r="L26" s="331"/>
      <c r="M26" s="350"/>
      <c r="N26" s="350"/>
      <c r="O26" s="350"/>
      <c r="P26" s="350"/>
      <c r="Q26" s="350"/>
      <c r="R26" s="350"/>
      <c r="S26" s="350"/>
      <c r="T26" s="350"/>
      <c r="U26" s="350"/>
      <c r="V26" s="350"/>
      <c r="W26" s="350"/>
      <c r="X26" s="350"/>
      <c r="Y26" s="350"/>
      <c r="Z26" s="350"/>
      <c r="AA26" s="327"/>
      <c r="AB26" s="350"/>
      <c r="AC26" s="350"/>
      <c r="AD26" s="350"/>
      <c r="AE26" s="350"/>
      <c r="AF26" s="332"/>
      <c r="AG26" s="350"/>
      <c r="AH26" s="351"/>
      <c r="AI26" s="231"/>
      <c r="AJ26" s="332"/>
      <c r="AK26" s="346"/>
      <c r="AL26" s="223"/>
      <c r="AM26" s="225"/>
      <c r="AN26" s="202" t="s">
        <v>494</v>
      </c>
      <c r="AO26" s="358" t="s">
        <v>495</v>
      </c>
      <c r="AP26" s="363" t="s">
        <v>496</v>
      </c>
      <c r="AQ26" s="363" t="s">
        <v>402</v>
      </c>
      <c r="AR26" s="339" t="s">
        <v>497</v>
      </c>
      <c r="AS26" s="339" t="s">
        <v>491</v>
      </c>
      <c r="AT26" s="339" t="s">
        <v>492</v>
      </c>
      <c r="AU26" s="360" t="s">
        <v>498</v>
      </c>
      <c r="AV26" s="361" t="s">
        <v>386</v>
      </c>
      <c r="AW26" s="191" t="s">
        <v>386</v>
      </c>
      <c r="AX26" s="191" t="s">
        <v>386</v>
      </c>
      <c r="AY26" s="191" t="s">
        <v>386</v>
      </c>
      <c r="AZ26" s="191" t="s">
        <v>386</v>
      </c>
      <c r="BA26" s="191" t="s">
        <v>386</v>
      </c>
      <c r="BB26" s="191" t="s">
        <v>386</v>
      </c>
      <c r="BC26" s="322">
        <f t="shared" si="0"/>
        <v>100</v>
      </c>
      <c r="BD26" s="206"/>
      <c r="BE26" s="322"/>
      <c r="BF26" s="322" t="s">
        <v>386</v>
      </c>
      <c r="BG26" s="207">
        <f t="shared" si="1"/>
        <v>10</v>
      </c>
      <c r="BH26" s="322"/>
      <c r="BI26" s="322"/>
      <c r="BJ26" s="322" t="s">
        <v>390</v>
      </c>
      <c r="BK26" s="207">
        <f t="shared" si="2"/>
        <v>10</v>
      </c>
      <c r="BL26" s="208">
        <f t="shared" si="3"/>
        <v>100</v>
      </c>
      <c r="BM26" s="209" t="str">
        <f t="shared" si="4"/>
        <v>FUERTE</v>
      </c>
      <c r="BN26" s="232"/>
      <c r="BO26" s="232"/>
      <c r="BP26" s="325"/>
      <c r="BQ26" s="325"/>
      <c r="BR26" s="325"/>
      <c r="BS26" s="212"/>
      <c r="BT26" s="325"/>
      <c r="BU26" s="212"/>
      <c r="BV26" s="326" t="str">
        <f t="shared" si="5"/>
        <v>NO REQUIERE PLAN DE ACCION</v>
      </c>
    </row>
    <row r="27" spans="1:74" s="214" customFormat="1" ht="150" customHeight="1">
      <c r="A27" s="246">
        <v>11</v>
      </c>
      <c r="B27" s="342"/>
      <c r="C27" s="194" t="s">
        <v>499</v>
      </c>
      <c r="D27" s="195" t="s">
        <v>386</v>
      </c>
      <c r="E27" s="195" t="s">
        <v>386</v>
      </c>
      <c r="F27" s="195" t="s">
        <v>386</v>
      </c>
      <c r="G27" s="195" t="s">
        <v>386</v>
      </c>
      <c r="H27" s="195" t="s">
        <v>387</v>
      </c>
      <c r="I27" s="195" t="s">
        <v>418</v>
      </c>
      <c r="J27" s="335" t="s">
        <v>411</v>
      </c>
      <c r="K27" s="318">
        <v>3</v>
      </c>
      <c r="L27" s="331"/>
      <c r="M27" s="318"/>
      <c r="N27" s="318" t="s">
        <v>390</v>
      </c>
      <c r="O27" s="318" t="s">
        <v>390</v>
      </c>
      <c r="P27" s="318" t="s">
        <v>390</v>
      </c>
      <c r="Q27" s="318" t="s">
        <v>390</v>
      </c>
      <c r="R27" s="318" t="s">
        <v>390</v>
      </c>
      <c r="S27" s="318" t="s">
        <v>390</v>
      </c>
      <c r="T27" s="318" t="s">
        <v>390</v>
      </c>
      <c r="U27" s="318" t="s">
        <v>390</v>
      </c>
      <c r="V27" s="318" t="s">
        <v>390</v>
      </c>
      <c r="W27" s="318" t="s">
        <v>390</v>
      </c>
      <c r="X27" s="318" t="s">
        <v>390</v>
      </c>
      <c r="Y27" s="318" t="s">
        <v>390</v>
      </c>
      <c r="Z27" s="318"/>
      <c r="AA27" s="318"/>
      <c r="AB27" s="318" t="s">
        <v>390</v>
      </c>
      <c r="AC27" s="318" t="s">
        <v>390</v>
      </c>
      <c r="AD27" s="318"/>
      <c r="AE27" s="318" t="s">
        <v>390</v>
      </c>
      <c r="AF27" s="318">
        <f>COUNTA(N27:AE28)</f>
        <v>15</v>
      </c>
      <c r="AG27" s="318">
        <f>IF(AF27&lt;=5,3,IF(AND(AF27&gt;=6,AF27&lt;=11),4,5))</f>
        <v>5</v>
      </c>
      <c r="AH27" s="337">
        <f>+K27*AG27</f>
        <v>15</v>
      </c>
      <c r="AI27" s="201" t="str">
        <f>IF(AH27&lt;=2,"BAJO",IF(AND(AH27&gt;=2.1,AH27&lt;=6),"MODERADO",IF(AND(AH27&gt;=6.1,AH27&lt;=12),"ALTO", "EXTREMO")))</f>
        <v>EXTREMO</v>
      </c>
      <c r="AJ27" s="332"/>
      <c r="AK27" s="346"/>
      <c r="AL27" s="223"/>
      <c r="AM27" s="194" t="s">
        <v>391</v>
      </c>
      <c r="AN27" s="202" t="s">
        <v>500</v>
      </c>
      <c r="AO27" s="358" t="s">
        <v>501</v>
      </c>
      <c r="AP27" s="363" t="s">
        <v>394</v>
      </c>
      <c r="AQ27" s="363" t="s">
        <v>402</v>
      </c>
      <c r="AR27" s="339" t="s">
        <v>408</v>
      </c>
      <c r="AS27" s="339" t="s">
        <v>502</v>
      </c>
      <c r="AT27" s="339" t="s">
        <v>492</v>
      </c>
      <c r="AU27" s="339" t="s">
        <v>503</v>
      </c>
      <c r="AV27" s="364" t="s">
        <v>386</v>
      </c>
      <c r="AW27" s="191" t="s">
        <v>386</v>
      </c>
      <c r="AX27" s="191" t="s">
        <v>386</v>
      </c>
      <c r="AY27" s="191" t="s">
        <v>386</v>
      </c>
      <c r="AZ27" s="191" t="s">
        <v>386</v>
      </c>
      <c r="BA27" s="191" t="s">
        <v>386</v>
      </c>
      <c r="BB27" s="191" t="s">
        <v>386</v>
      </c>
      <c r="BC27" s="322">
        <f t="shared" si="0"/>
        <v>100</v>
      </c>
      <c r="BD27" s="206"/>
      <c r="BE27" s="322"/>
      <c r="BF27" s="322" t="s">
        <v>386</v>
      </c>
      <c r="BG27" s="207">
        <f t="shared" si="1"/>
        <v>10</v>
      </c>
      <c r="BH27" s="322"/>
      <c r="BI27" s="322"/>
      <c r="BJ27" s="322" t="s">
        <v>390</v>
      </c>
      <c r="BK27" s="207">
        <f t="shared" si="2"/>
        <v>10</v>
      </c>
      <c r="BL27" s="208">
        <f t="shared" si="3"/>
        <v>100</v>
      </c>
      <c r="BM27" s="209" t="str">
        <f t="shared" si="4"/>
        <v>FUERTE</v>
      </c>
      <c r="BN27" s="210">
        <f>ROUND(AVERAGE(BL27:BL28),0)</f>
        <v>100</v>
      </c>
      <c r="BO27" s="210" t="str">
        <f>VLOOKUP(BN27,CLASIFICACIÓNCONTROLES,2)</f>
        <v>FUERTE</v>
      </c>
      <c r="BP27" s="325">
        <f>ROUND(+K27-(IF(BO27="DEBIL",K27*0%,IF(BO27="MODERADO",K27*60%,IF(BO27="FUERTE",K27*80%)))),0)</f>
        <v>1</v>
      </c>
      <c r="BQ27" s="325">
        <f>+AG27</f>
        <v>5</v>
      </c>
      <c r="BR27" s="325">
        <f>+BP27*BQ27</f>
        <v>5</v>
      </c>
      <c r="BS27" s="212" t="str">
        <f>IF(BR27&lt;=2,"BAJO",IF(AND(BR27&gt;=3,BR27&lt;=6),"MODERADO",IF(AND(BR27&gt;=7,BR27&lt;=12),"ALTO", "EXTREMO")))</f>
        <v>MODERADO</v>
      </c>
      <c r="BT27" s="325"/>
      <c r="BU27" s="212"/>
      <c r="BV27" s="326" t="str">
        <f t="shared" si="5"/>
        <v>NO REQUIERE PLAN DE ACCION</v>
      </c>
    </row>
    <row r="28" spans="1:74" s="214" customFormat="1" ht="150" customHeight="1">
      <c r="A28" s="274"/>
      <c r="B28" s="342"/>
      <c r="C28" s="216"/>
      <c r="D28" s="217"/>
      <c r="E28" s="217"/>
      <c r="F28" s="217"/>
      <c r="G28" s="217"/>
      <c r="H28" s="217"/>
      <c r="I28" s="217"/>
      <c r="J28" s="344"/>
      <c r="K28" s="332"/>
      <c r="L28" s="331"/>
      <c r="M28" s="332"/>
      <c r="N28" s="332"/>
      <c r="O28" s="332"/>
      <c r="P28" s="332"/>
      <c r="Q28" s="332"/>
      <c r="R28" s="332"/>
      <c r="S28" s="332"/>
      <c r="T28" s="332"/>
      <c r="U28" s="332"/>
      <c r="V28" s="332"/>
      <c r="W28" s="332"/>
      <c r="X28" s="332"/>
      <c r="Y28" s="332"/>
      <c r="Z28" s="332"/>
      <c r="AA28" s="332"/>
      <c r="AB28" s="332"/>
      <c r="AC28" s="332"/>
      <c r="AD28" s="332"/>
      <c r="AE28" s="332"/>
      <c r="AF28" s="332"/>
      <c r="AG28" s="332"/>
      <c r="AH28" s="346"/>
      <c r="AI28" s="223"/>
      <c r="AJ28" s="332"/>
      <c r="AK28" s="346"/>
      <c r="AL28" s="223"/>
      <c r="AM28" s="216"/>
      <c r="AN28" s="202" t="s">
        <v>504</v>
      </c>
      <c r="AO28" s="358" t="s">
        <v>505</v>
      </c>
      <c r="AP28" s="363" t="s">
        <v>394</v>
      </c>
      <c r="AQ28" s="363" t="s">
        <v>402</v>
      </c>
      <c r="AR28" s="339" t="s">
        <v>497</v>
      </c>
      <c r="AS28" s="339" t="s">
        <v>502</v>
      </c>
      <c r="AT28" s="339" t="s">
        <v>492</v>
      </c>
      <c r="AU28" s="360" t="s">
        <v>506</v>
      </c>
      <c r="AV28" s="361" t="s">
        <v>386</v>
      </c>
      <c r="AW28" s="191" t="s">
        <v>386</v>
      </c>
      <c r="AX28" s="191" t="s">
        <v>386</v>
      </c>
      <c r="AY28" s="191" t="s">
        <v>386</v>
      </c>
      <c r="AZ28" s="191" t="s">
        <v>386</v>
      </c>
      <c r="BA28" s="191" t="s">
        <v>386</v>
      </c>
      <c r="BB28" s="191" t="s">
        <v>386</v>
      </c>
      <c r="BC28" s="322">
        <f t="shared" si="0"/>
        <v>100</v>
      </c>
      <c r="BD28" s="206"/>
      <c r="BE28" s="322"/>
      <c r="BF28" s="322" t="s">
        <v>386</v>
      </c>
      <c r="BG28" s="207">
        <f t="shared" si="1"/>
        <v>10</v>
      </c>
      <c r="BH28" s="322"/>
      <c r="BI28" s="322"/>
      <c r="BJ28" s="322" t="s">
        <v>390</v>
      </c>
      <c r="BK28" s="207">
        <f t="shared" si="2"/>
        <v>10</v>
      </c>
      <c r="BL28" s="208">
        <f t="shared" si="3"/>
        <v>100</v>
      </c>
      <c r="BM28" s="209" t="str">
        <f t="shared" si="4"/>
        <v>FUERTE</v>
      </c>
      <c r="BN28" s="224"/>
      <c r="BO28" s="224"/>
      <c r="BP28" s="325"/>
      <c r="BQ28" s="325"/>
      <c r="BR28" s="325"/>
      <c r="BS28" s="212"/>
      <c r="BT28" s="325"/>
      <c r="BU28" s="212"/>
      <c r="BV28" s="326" t="str">
        <f t="shared" si="5"/>
        <v>NO REQUIERE PLAN DE ACCION</v>
      </c>
    </row>
    <row r="29" spans="1:74" s="214" customFormat="1" ht="164.25" customHeight="1">
      <c r="A29" s="246">
        <v>12</v>
      </c>
      <c r="B29" s="342"/>
      <c r="C29" s="194" t="s">
        <v>507</v>
      </c>
      <c r="D29" s="195" t="s">
        <v>386</v>
      </c>
      <c r="E29" s="195" t="s">
        <v>386</v>
      </c>
      <c r="F29" s="195" t="s">
        <v>386</v>
      </c>
      <c r="G29" s="195" t="s">
        <v>386</v>
      </c>
      <c r="H29" s="195" t="s">
        <v>387</v>
      </c>
      <c r="I29" s="195" t="s">
        <v>418</v>
      </c>
      <c r="J29" s="335" t="s">
        <v>411</v>
      </c>
      <c r="K29" s="318">
        <v>3</v>
      </c>
      <c r="L29" s="331"/>
      <c r="M29" s="318"/>
      <c r="N29" s="318"/>
      <c r="O29" s="318" t="s">
        <v>390</v>
      </c>
      <c r="P29" s="318" t="s">
        <v>390</v>
      </c>
      <c r="Q29" s="318" t="s">
        <v>390</v>
      </c>
      <c r="R29" s="318" t="s">
        <v>390</v>
      </c>
      <c r="S29" s="318" t="s">
        <v>390</v>
      </c>
      <c r="T29" s="318" t="s">
        <v>390</v>
      </c>
      <c r="U29" s="318" t="s">
        <v>390</v>
      </c>
      <c r="V29" s="318"/>
      <c r="W29" s="318"/>
      <c r="X29" s="318" t="s">
        <v>390</v>
      </c>
      <c r="Y29" s="318" t="s">
        <v>390</v>
      </c>
      <c r="Z29" s="318" t="s">
        <v>390</v>
      </c>
      <c r="AA29" s="318" t="s">
        <v>390</v>
      </c>
      <c r="AB29" s="318" t="s">
        <v>390</v>
      </c>
      <c r="AC29" s="318" t="s">
        <v>390</v>
      </c>
      <c r="AD29" s="318"/>
      <c r="AE29" s="318" t="s">
        <v>390</v>
      </c>
      <c r="AF29" s="318">
        <f>COUNTA(N29:AE30)</f>
        <v>14</v>
      </c>
      <c r="AG29" s="318">
        <f>IF(AF29&lt;=5,3,IF(AND(AF29&gt;=6,AF29&lt;=11),4,5))</f>
        <v>5</v>
      </c>
      <c r="AH29" s="337">
        <f>+K29*AG29</f>
        <v>15</v>
      </c>
      <c r="AI29" s="201" t="str">
        <f>IF(AH29&lt;=2,"BAJO",IF(AND(AH29&gt;=2.1,AH29&lt;=6),"MODERADO",IF(AND(AH29&gt;=6.1,AH29&lt;=12),"ALTO", "EXTREMO")))</f>
        <v>EXTREMO</v>
      </c>
      <c r="AJ29" s="332"/>
      <c r="AK29" s="346"/>
      <c r="AL29" s="223"/>
      <c r="AM29" s="194" t="s">
        <v>391</v>
      </c>
      <c r="AN29" s="202" t="s">
        <v>508</v>
      </c>
      <c r="AO29" s="358" t="s">
        <v>509</v>
      </c>
      <c r="AP29" s="363" t="s">
        <v>394</v>
      </c>
      <c r="AQ29" s="363" t="s">
        <v>402</v>
      </c>
      <c r="AR29" s="339" t="s">
        <v>408</v>
      </c>
      <c r="AS29" s="339" t="s">
        <v>510</v>
      </c>
      <c r="AT29" s="339" t="s">
        <v>492</v>
      </c>
      <c r="AU29" s="360" t="s">
        <v>511</v>
      </c>
      <c r="AV29" s="361" t="s">
        <v>386</v>
      </c>
      <c r="AW29" s="191" t="s">
        <v>386</v>
      </c>
      <c r="AX29" s="191" t="s">
        <v>386</v>
      </c>
      <c r="AY29" s="191" t="s">
        <v>386</v>
      </c>
      <c r="AZ29" s="191" t="s">
        <v>386</v>
      </c>
      <c r="BA29" s="191" t="s">
        <v>386</v>
      </c>
      <c r="BB29" s="191" t="s">
        <v>386</v>
      </c>
      <c r="BC29" s="322">
        <f t="shared" si="0"/>
        <v>100</v>
      </c>
      <c r="BD29" s="206"/>
      <c r="BE29" s="322"/>
      <c r="BF29" s="322" t="s">
        <v>386</v>
      </c>
      <c r="BG29" s="207">
        <f t="shared" si="1"/>
        <v>10</v>
      </c>
      <c r="BH29" s="322"/>
      <c r="BI29" s="322"/>
      <c r="BJ29" s="322" t="s">
        <v>386</v>
      </c>
      <c r="BK29" s="207">
        <f t="shared" si="2"/>
        <v>10</v>
      </c>
      <c r="BL29" s="208">
        <f t="shared" si="3"/>
        <v>100</v>
      </c>
      <c r="BM29" s="209" t="str">
        <f t="shared" si="4"/>
        <v>FUERTE</v>
      </c>
      <c r="BN29" s="210">
        <f>ROUND(AVERAGE(BL29:BL30),0)</f>
        <v>100</v>
      </c>
      <c r="BO29" s="210" t="str">
        <f>VLOOKUP(BN29,CLASIFICACIÓNCONTROLES,2)</f>
        <v>FUERTE</v>
      </c>
      <c r="BP29" s="325">
        <f>ROUND(+K29-(IF(BO29="DEBIL",K29*0%,IF(BO29="MODERADO",K29*60%,IF(BO29="FUERTE",K29*80%)))),0)</f>
        <v>1</v>
      </c>
      <c r="BQ29" s="325">
        <f>+AG29</f>
        <v>5</v>
      </c>
      <c r="BR29" s="325">
        <f>+BP29*BQ29</f>
        <v>5</v>
      </c>
      <c r="BS29" s="212" t="str">
        <f>IF(BR29&lt;=2,"BAJO",IF(AND(BR29&gt;=3,BR29&lt;=6),"MODERADO",IF(AND(BR29&gt;=7,BR29&lt;=12),"ALTO", "EXTREMO")))</f>
        <v>MODERADO</v>
      </c>
      <c r="BT29" s="325"/>
      <c r="BU29" s="212"/>
      <c r="BV29" s="326" t="str">
        <f t="shared" si="5"/>
        <v>NO REQUIERE PLAN DE ACCION</v>
      </c>
    </row>
    <row r="30" spans="1:74" s="214" customFormat="1" ht="172.5" customHeight="1">
      <c r="A30" s="296"/>
      <c r="B30" s="342"/>
      <c r="C30" s="225"/>
      <c r="D30" s="226"/>
      <c r="E30" s="226"/>
      <c r="F30" s="226"/>
      <c r="G30" s="226"/>
      <c r="H30" s="226"/>
      <c r="I30" s="226"/>
      <c r="J30" s="348"/>
      <c r="K30" s="350"/>
      <c r="L30" s="331"/>
      <c r="M30" s="350"/>
      <c r="N30" s="350"/>
      <c r="O30" s="350"/>
      <c r="P30" s="350"/>
      <c r="Q30" s="350"/>
      <c r="R30" s="350"/>
      <c r="S30" s="350"/>
      <c r="T30" s="350"/>
      <c r="U30" s="350"/>
      <c r="V30" s="350"/>
      <c r="W30" s="350"/>
      <c r="X30" s="350"/>
      <c r="Y30" s="350"/>
      <c r="Z30" s="350"/>
      <c r="AA30" s="350"/>
      <c r="AB30" s="350"/>
      <c r="AC30" s="350"/>
      <c r="AD30" s="350"/>
      <c r="AE30" s="350"/>
      <c r="AF30" s="332"/>
      <c r="AG30" s="350"/>
      <c r="AH30" s="351"/>
      <c r="AI30" s="231"/>
      <c r="AJ30" s="332"/>
      <c r="AK30" s="346"/>
      <c r="AL30" s="223"/>
      <c r="AM30" s="225"/>
      <c r="AN30" s="202" t="s">
        <v>508</v>
      </c>
      <c r="AO30" s="358" t="s">
        <v>512</v>
      </c>
      <c r="AP30" s="363" t="s">
        <v>394</v>
      </c>
      <c r="AQ30" s="363" t="s">
        <v>402</v>
      </c>
      <c r="AR30" s="339" t="s">
        <v>408</v>
      </c>
      <c r="AS30" s="339" t="s">
        <v>510</v>
      </c>
      <c r="AT30" s="339" t="s">
        <v>492</v>
      </c>
      <c r="AU30" s="360" t="s">
        <v>513</v>
      </c>
      <c r="AV30" s="361" t="s">
        <v>386</v>
      </c>
      <c r="AW30" s="191" t="s">
        <v>386</v>
      </c>
      <c r="AX30" s="191" t="s">
        <v>386</v>
      </c>
      <c r="AY30" s="191" t="s">
        <v>386</v>
      </c>
      <c r="AZ30" s="191" t="s">
        <v>386</v>
      </c>
      <c r="BA30" s="191" t="s">
        <v>386</v>
      </c>
      <c r="BB30" s="191" t="s">
        <v>386</v>
      </c>
      <c r="BC30" s="322">
        <f t="shared" si="0"/>
        <v>100</v>
      </c>
      <c r="BD30" s="206"/>
      <c r="BE30" s="322"/>
      <c r="BF30" s="322" t="s">
        <v>386</v>
      </c>
      <c r="BG30" s="207">
        <f t="shared" si="1"/>
        <v>10</v>
      </c>
      <c r="BH30" s="322"/>
      <c r="BI30" s="322"/>
      <c r="BJ30" s="322" t="s">
        <v>386</v>
      </c>
      <c r="BK30" s="207">
        <f t="shared" si="2"/>
        <v>10</v>
      </c>
      <c r="BL30" s="208">
        <f t="shared" si="3"/>
        <v>100</v>
      </c>
      <c r="BM30" s="209" t="str">
        <f t="shared" si="4"/>
        <v>FUERTE</v>
      </c>
      <c r="BN30" s="232"/>
      <c r="BO30" s="232"/>
      <c r="BP30" s="325"/>
      <c r="BQ30" s="325"/>
      <c r="BR30" s="325"/>
      <c r="BS30" s="212"/>
      <c r="BT30" s="325"/>
      <c r="BU30" s="212"/>
      <c r="BV30" s="326" t="str">
        <f t="shared" si="5"/>
        <v>NO REQUIERE PLAN DE ACCION</v>
      </c>
    </row>
    <row r="31" spans="1:74" s="214" customFormat="1" ht="149.44999999999999" customHeight="1">
      <c r="A31" s="365">
        <v>13</v>
      </c>
      <c r="B31" s="342"/>
      <c r="C31" s="366" t="s">
        <v>514</v>
      </c>
      <c r="D31" s="367" t="s">
        <v>386</v>
      </c>
      <c r="E31" s="367" t="s">
        <v>386</v>
      </c>
      <c r="F31" s="367" t="s">
        <v>386</v>
      </c>
      <c r="G31" s="367" t="s">
        <v>386</v>
      </c>
      <c r="H31" s="367" t="s">
        <v>387</v>
      </c>
      <c r="I31" s="367" t="s">
        <v>418</v>
      </c>
      <c r="J31" s="368" t="s">
        <v>411</v>
      </c>
      <c r="K31" s="314">
        <v>3</v>
      </c>
      <c r="L31" s="331"/>
      <c r="M31" s="369"/>
      <c r="N31" s="369"/>
      <c r="O31" s="369" t="s">
        <v>390</v>
      </c>
      <c r="P31" s="369" t="s">
        <v>390</v>
      </c>
      <c r="Q31" s="369" t="s">
        <v>390</v>
      </c>
      <c r="R31" s="369" t="s">
        <v>390</v>
      </c>
      <c r="S31" s="369" t="s">
        <v>390</v>
      </c>
      <c r="T31" s="369" t="s">
        <v>390</v>
      </c>
      <c r="U31" s="369" t="s">
        <v>390</v>
      </c>
      <c r="V31" s="369"/>
      <c r="W31" s="369"/>
      <c r="X31" s="369" t="s">
        <v>390</v>
      </c>
      <c r="Y31" s="369" t="s">
        <v>390</v>
      </c>
      <c r="Z31" s="369" t="s">
        <v>390</v>
      </c>
      <c r="AA31" s="369" t="s">
        <v>390</v>
      </c>
      <c r="AB31" s="369" t="s">
        <v>390</v>
      </c>
      <c r="AC31" s="369" t="s">
        <v>390</v>
      </c>
      <c r="AD31" s="369"/>
      <c r="AE31" s="369" t="s">
        <v>390</v>
      </c>
      <c r="AF31" s="370">
        <v>14</v>
      </c>
      <c r="AG31" s="314">
        <f>IF(AF31&lt;=5,3,IF(AND(AF31&gt;=6,AF31&lt;=11),4,5))</f>
        <v>5</v>
      </c>
      <c r="AH31" s="316">
        <f>+K31*AG31</f>
        <v>15</v>
      </c>
      <c r="AI31" s="317" t="str">
        <f>IF(AH31&lt;=2,"BAJO",IF(AND(AH31&gt;=2.1,AH31&lt;=6),"MODERADO",IF(AND(AH31&gt;=6.1,AH31&lt;=12),"ALTO", "EXTREMO")))</f>
        <v>EXTREMO</v>
      </c>
      <c r="AJ31" s="332"/>
      <c r="AK31" s="346"/>
      <c r="AL31" s="223"/>
      <c r="AM31" s="366" t="s">
        <v>391</v>
      </c>
      <c r="AN31" s="202" t="s">
        <v>515</v>
      </c>
      <c r="AO31" s="358" t="s">
        <v>516</v>
      </c>
      <c r="AP31" s="363" t="s">
        <v>394</v>
      </c>
      <c r="AQ31" s="363" t="s">
        <v>402</v>
      </c>
      <c r="AR31" s="339" t="s">
        <v>408</v>
      </c>
      <c r="AS31" s="339" t="s">
        <v>517</v>
      </c>
      <c r="AT31" s="339" t="s">
        <v>492</v>
      </c>
      <c r="AU31" s="360" t="s">
        <v>518</v>
      </c>
      <c r="AV31" s="361" t="s">
        <v>386</v>
      </c>
      <c r="AW31" s="191" t="s">
        <v>386</v>
      </c>
      <c r="AX31" s="191" t="s">
        <v>386</v>
      </c>
      <c r="AY31" s="191" t="s">
        <v>386</v>
      </c>
      <c r="AZ31" s="191" t="s">
        <v>386</v>
      </c>
      <c r="BA31" s="191" t="s">
        <v>386</v>
      </c>
      <c r="BB31" s="191" t="s">
        <v>386</v>
      </c>
      <c r="BC31" s="322">
        <f t="shared" si="0"/>
        <v>100</v>
      </c>
      <c r="BD31" s="206"/>
      <c r="BE31" s="322"/>
      <c r="BF31" s="322" t="s">
        <v>386</v>
      </c>
      <c r="BG31" s="207">
        <f t="shared" si="1"/>
        <v>10</v>
      </c>
      <c r="BH31" s="322"/>
      <c r="BI31" s="322"/>
      <c r="BJ31" s="322" t="s">
        <v>386</v>
      </c>
      <c r="BK31" s="207">
        <f t="shared" si="2"/>
        <v>10</v>
      </c>
      <c r="BL31" s="208">
        <v>100</v>
      </c>
      <c r="BM31" s="209" t="str">
        <f t="shared" si="4"/>
        <v>FUERTE</v>
      </c>
      <c r="BN31" s="371">
        <f>ROUND(AVERAGE(BL31:BL31),0)</f>
        <v>100</v>
      </c>
      <c r="BO31" s="244" t="str">
        <f>VLOOKUP(BN31,CLASIFICACIÓNCONTROLES,2)</f>
        <v>FUERTE</v>
      </c>
      <c r="BP31" s="324">
        <f>ROUND(+K31-(IF(BO31="DEBIL",K31*0%,IF(BO31="MODERADO",K31*60%,IF(BO31="FUERTE",K31*80%)))),0)</f>
        <v>1</v>
      </c>
      <c r="BQ31" s="324">
        <f>+AG31</f>
        <v>5</v>
      </c>
      <c r="BR31" s="324">
        <f>+BP31*BQ31</f>
        <v>5</v>
      </c>
      <c r="BS31" s="242" t="str">
        <f>IF(BR31&lt;=2,"BAJO",IF(AND(BR31&gt;=3,BR31&lt;=6),"MODERADO",IF(AND(BR31&gt;=7,BR31&lt;=12),"ALTO", "EXTREMO")))</f>
        <v>MODERADO</v>
      </c>
      <c r="BT31" s="325"/>
      <c r="BU31" s="212"/>
      <c r="BV31" s="326" t="str">
        <f t="shared" si="5"/>
        <v>NO REQUIERE PLAN DE ACCION</v>
      </c>
    </row>
    <row r="32" spans="1:74" s="214" customFormat="1" ht="153" customHeight="1">
      <c r="A32" s="372">
        <v>14</v>
      </c>
      <c r="B32" s="342"/>
      <c r="C32" s="194" t="s">
        <v>519</v>
      </c>
      <c r="D32" s="373" t="s">
        <v>386</v>
      </c>
      <c r="E32" s="373" t="s">
        <v>386</v>
      </c>
      <c r="F32" s="373" t="s">
        <v>386</v>
      </c>
      <c r="G32" s="373" t="s">
        <v>386</v>
      </c>
      <c r="H32" s="373" t="s">
        <v>387</v>
      </c>
      <c r="I32" s="373" t="s">
        <v>418</v>
      </c>
      <c r="J32" s="373" t="s">
        <v>411</v>
      </c>
      <c r="K32" s="318">
        <v>3</v>
      </c>
      <c r="L32" s="331"/>
      <c r="M32" s="374"/>
      <c r="N32" s="374"/>
      <c r="O32" s="374" t="s">
        <v>390</v>
      </c>
      <c r="P32" s="374" t="s">
        <v>390</v>
      </c>
      <c r="Q32" s="374" t="s">
        <v>390</v>
      </c>
      <c r="R32" s="374" t="s">
        <v>390</v>
      </c>
      <c r="S32" s="374" t="s">
        <v>390</v>
      </c>
      <c r="T32" s="374" t="s">
        <v>390</v>
      </c>
      <c r="U32" s="374" t="s">
        <v>390</v>
      </c>
      <c r="V32" s="374"/>
      <c r="W32" s="374"/>
      <c r="X32" s="374" t="s">
        <v>390</v>
      </c>
      <c r="Y32" s="374" t="s">
        <v>390</v>
      </c>
      <c r="Z32" s="374" t="s">
        <v>390</v>
      </c>
      <c r="AA32" s="374" t="s">
        <v>390</v>
      </c>
      <c r="AB32" s="374" t="s">
        <v>390</v>
      </c>
      <c r="AC32" s="374" t="s">
        <v>390</v>
      </c>
      <c r="AD32" s="374"/>
      <c r="AE32" s="374" t="s">
        <v>390</v>
      </c>
      <c r="AF32" s="318">
        <f>COUNTA(N32:AE33)</f>
        <v>14</v>
      </c>
      <c r="AG32" s="337">
        <f>IF(AF32&lt;=5,3,IF(AND(AF32&gt;=6,AF32&lt;=11),4,5))</f>
        <v>5</v>
      </c>
      <c r="AH32" s="337">
        <f>+K32*AG32</f>
        <v>15</v>
      </c>
      <c r="AI32" s="337" t="str">
        <f>IF(AH32&lt;=2,"BAJO",IF(AND(AH32&gt;=2.1,AH32&lt;=6),"MODERADO",IF(AND(AH32&gt;=6.1,AH32&lt;=12),"ALTO", "EXTREMO")))</f>
        <v>EXTREMO</v>
      </c>
      <c r="AJ32" s="332"/>
      <c r="AK32" s="346"/>
      <c r="AL32" s="223"/>
      <c r="AM32" s="194" t="s">
        <v>391</v>
      </c>
      <c r="AN32" s="202" t="s">
        <v>520</v>
      </c>
      <c r="AO32" s="352" t="s">
        <v>521</v>
      </c>
      <c r="AP32" s="322" t="s">
        <v>394</v>
      </c>
      <c r="AQ32" s="322" t="s">
        <v>402</v>
      </c>
      <c r="AR32" s="191" t="s">
        <v>408</v>
      </c>
      <c r="AS32" s="205" t="s">
        <v>522</v>
      </c>
      <c r="AT32" s="205" t="s">
        <v>523</v>
      </c>
      <c r="AU32" s="375" t="s">
        <v>524</v>
      </c>
      <c r="AV32" s="191" t="s">
        <v>386</v>
      </c>
      <c r="AW32" s="191" t="s">
        <v>386</v>
      </c>
      <c r="AX32" s="191" t="s">
        <v>386</v>
      </c>
      <c r="AY32" s="191" t="s">
        <v>386</v>
      </c>
      <c r="AZ32" s="191" t="s">
        <v>386</v>
      </c>
      <c r="BA32" s="191" t="s">
        <v>386</v>
      </c>
      <c r="BB32" s="191" t="s">
        <v>386</v>
      </c>
      <c r="BC32" s="322">
        <f t="shared" si="0"/>
        <v>100</v>
      </c>
      <c r="BD32" s="206"/>
      <c r="BE32" s="322"/>
      <c r="BF32" s="322" t="s">
        <v>386</v>
      </c>
      <c r="BG32" s="207">
        <f t="shared" si="1"/>
        <v>10</v>
      </c>
      <c r="BH32" s="322"/>
      <c r="BI32" s="322"/>
      <c r="BJ32" s="322" t="s">
        <v>386</v>
      </c>
      <c r="BK32" s="207">
        <f t="shared" si="2"/>
        <v>10</v>
      </c>
      <c r="BL32" s="208">
        <v>100</v>
      </c>
      <c r="BM32" s="209" t="str">
        <f t="shared" si="4"/>
        <v>FUERTE</v>
      </c>
      <c r="BN32" s="210">
        <f>ROUND(AVERAGE(BL32:BL33),0)</f>
        <v>100</v>
      </c>
      <c r="BO32" s="210" t="str">
        <f>VLOOKUP(BN32,CLASIFICACIÓNCONTROLES,2)</f>
        <v>FUERTE</v>
      </c>
      <c r="BP32" s="325">
        <f>ROUND(+K32-(IF(BO32="DEBIL",K32*0%,IF(BO32="MODERADO",K32*60%,IF(BO32="FUERTE",K32*80%)))),0)</f>
        <v>1</v>
      </c>
      <c r="BQ32" s="325">
        <f>+AG32</f>
        <v>5</v>
      </c>
      <c r="BR32" s="325">
        <f>+BP32*BQ32</f>
        <v>5</v>
      </c>
      <c r="BS32" s="212" t="str">
        <f>IF(BR32&lt;=2,"BAJO",IF(AND(BR32&gt;=3,BR32&lt;=6),"MODERADO",IF(AND(BR32&gt;=7,BR32&lt;=12),"ALTO", "EXTREMO")))</f>
        <v>MODERADO</v>
      </c>
      <c r="BT32" s="325"/>
      <c r="BU32" s="212"/>
      <c r="BV32" s="326" t="str">
        <f t="shared" si="5"/>
        <v>NO REQUIERE PLAN DE ACCION</v>
      </c>
    </row>
    <row r="33" spans="1:74" s="214" customFormat="1" ht="108.75" customHeight="1">
      <c r="A33" s="376"/>
      <c r="B33" s="342"/>
      <c r="C33" s="225"/>
      <c r="D33" s="377"/>
      <c r="E33" s="377"/>
      <c r="F33" s="377"/>
      <c r="G33" s="377"/>
      <c r="H33" s="377"/>
      <c r="I33" s="377"/>
      <c r="J33" s="377"/>
      <c r="K33" s="350"/>
      <c r="L33" s="331"/>
      <c r="M33" s="378"/>
      <c r="N33" s="378"/>
      <c r="O33" s="378"/>
      <c r="P33" s="378"/>
      <c r="Q33" s="378"/>
      <c r="R33" s="378"/>
      <c r="S33" s="378"/>
      <c r="T33" s="378"/>
      <c r="U33" s="378"/>
      <c r="V33" s="378"/>
      <c r="W33" s="378"/>
      <c r="X33" s="378"/>
      <c r="Y33" s="378"/>
      <c r="Z33" s="378"/>
      <c r="AA33" s="378"/>
      <c r="AB33" s="378"/>
      <c r="AC33" s="378"/>
      <c r="AD33" s="378"/>
      <c r="AE33" s="378"/>
      <c r="AF33" s="332"/>
      <c r="AG33" s="351"/>
      <c r="AH33" s="351"/>
      <c r="AI33" s="351"/>
      <c r="AJ33" s="332"/>
      <c r="AK33" s="346"/>
      <c r="AL33" s="223"/>
      <c r="AM33" s="225"/>
      <c r="AN33" s="202" t="s">
        <v>525</v>
      </c>
      <c r="AO33" s="352" t="s">
        <v>526</v>
      </c>
      <c r="AP33" s="322" t="s">
        <v>394</v>
      </c>
      <c r="AQ33" s="322" t="s">
        <v>402</v>
      </c>
      <c r="AR33" s="191" t="s">
        <v>408</v>
      </c>
      <c r="AS33" s="205" t="s">
        <v>522</v>
      </c>
      <c r="AT33" s="205" t="s">
        <v>523</v>
      </c>
      <c r="AU33" s="375" t="s">
        <v>527</v>
      </c>
      <c r="AV33" s="191" t="s">
        <v>386</v>
      </c>
      <c r="AW33" s="191" t="s">
        <v>386</v>
      </c>
      <c r="AX33" s="191" t="s">
        <v>386</v>
      </c>
      <c r="AY33" s="191" t="s">
        <v>386</v>
      </c>
      <c r="AZ33" s="191" t="s">
        <v>386</v>
      </c>
      <c r="BA33" s="191" t="s">
        <v>390</v>
      </c>
      <c r="BB33" s="191" t="s">
        <v>390</v>
      </c>
      <c r="BC33" s="322">
        <f t="shared" si="0"/>
        <v>100</v>
      </c>
      <c r="BD33" s="206"/>
      <c r="BE33" s="322"/>
      <c r="BF33" s="322" t="s">
        <v>386</v>
      </c>
      <c r="BG33" s="207">
        <f t="shared" si="1"/>
        <v>10</v>
      </c>
      <c r="BH33" s="322"/>
      <c r="BI33" s="322"/>
      <c r="BJ33" s="322" t="s">
        <v>386</v>
      </c>
      <c r="BK33" s="207">
        <f t="shared" si="2"/>
        <v>10</v>
      </c>
      <c r="BL33" s="208">
        <f t="shared" ref="BL33:BL71" si="6">+(BC33*80%)+BG33+BK33</f>
        <v>100</v>
      </c>
      <c r="BM33" s="209" t="str">
        <f t="shared" si="4"/>
        <v>FUERTE</v>
      </c>
      <c r="BN33" s="232"/>
      <c r="BO33" s="232"/>
      <c r="BP33" s="325"/>
      <c r="BQ33" s="325"/>
      <c r="BR33" s="325"/>
      <c r="BS33" s="212"/>
      <c r="BT33" s="325"/>
      <c r="BU33" s="212"/>
      <c r="BV33" s="326" t="str">
        <f t="shared" si="5"/>
        <v>NO REQUIERE PLAN DE ACCION</v>
      </c>
    </row>
    <row r="34" spans="1:74" s="214" customFormat="1" ht="161.44999999999999" customHeight="1">
      <c r="A34" s="372">
        <v>15</v>
      </c>
      <c r="B34" s="342"/>
      <c r="C34" s="194" t="s">
        <v>528</v>
      </c>
      <c r="D34" s="373" t="s">
        <v>386</v>
      </c>
      <c r="E34" s="373" t="s">
        <v>386</v>
      </c>
      <c r="F34" s="373" t="s">
        <v>386</v>
      </c>
      <c r="G34" s="373" t="s">
        <v>386</v>
      </c>
      <c r="H34" s="373" t="s">
        <v>387</v>
      </c>
      <c r="I34" s="373" t="s">
        <v>388</v>
      </c>
      <c r="J34" s="373" t="s">
        <v>419</v>
      </c>
      <c r="K34" s="318">
        <v>1</v>
      </c>
      <c r="L34" s="331"/>
      <c r="M34" s="374"/>
      <c r="N34" s="374"/>
      <c r="O34" s="374" t="s">
        <v>390</v>
      </c>
      <c r="P34" s="374" t="s">
        <v>390</v>
      </c>
      <c r="Q34" s="374" t="s">
        <v>390</v>
      </c>
      <c r="R34" s="374" t="s">
        <v>390</v>
      </c>
      <c r="S34" s="374" t="s">
        <v>390</v>
      </c>
      <c r="T34" s="374" t="s">
        <v>390</v>
      </c>
      <c r="U34" s="374" t="s">
        <v>390</v>
      </c>
      <c r="V34" s="374"/>
      <c r="W34" s="374"/>
      <c r="X34" s="374" t="s">
        <v>390</v>
      </c>
      <c r="Y34" s="374" t="s">
        <v>390</v>
      </c>
      <c r="Z34" s="374"/>
      <c r="AA34" s="374"/>
      <c r="AB34" s="374"/>
      <c r="AC34" s="374"/>
      <c r="AD34" s="374"/>
      <c r="AE34" s="374"/>
      <c r="AF34" s="374">
        <v>9</v>
      </c>
      <c r="AG34" s="318">
        <f>IF(AF34&lt;=5,3,IF(AND(AF34&gt;=6,AF34&lt;=11),4,5))</f>
        <v>4</v>
      </c>
      <c r="AH34" s="337">
        <f>+K34*AG34</f>
        <v>4</v>
      </c>
      <c r="AI34" s="201" t="str">
        <f>IF(AH34&lt;=2,"BAJO",IF(AND(AH34&gt;=2.1,AH34&lt;=6),"MODERADO",IF(AND(AH34&gt;=6.1,AH34&lt;=12),"ALTO", "EXTREMO")))</f>
        <v>MODERADO</v>
      </c>
      <c r="AJ34" s="332"/>
      <c r="AK34" s="346"/>
      <c r="AL34" s="223"/>
      <c r="AM34" s="194" t="s">
        <v>391</v>
      </c>
      <c r="AN34" s="202" t="s">
        <v>529</v>
      </c>
      <c r="AO34" s="379" t="s">
        <v>530</v>
      </c>
      <c r="AP34" s="322" t="s">
        <v>394</v>
      </c>
      <c r="AQ34" s="322" t="s">
        <v>402</v>
      </c>
      <c r="AR34" s="191" t="s">
        <v>408</v>
      </c>
      <c r="AS34" s="205" t="s">
        <v>531</v>
      </c>
      <c r="AT34" s="205" t="s">
        <v>532</v>
      </c>
      <c r="AU34" s="205" t="s">
        <v>533</v>
      </c>
      <c r="AV34" s="191" t="s">
        <v>386</v>
      </c>
      <c r="AW34" s="191" t="s">
        <v>386</v>
      </c>
      <c r="AX34" s="191" t="s">
        <v>386</v>
      </c>
      <c r="AY34" s="191" t="s">
        <v>386</v>
      </c>
      <c r="AZ34" s="191" t="s">
        <v>386</v>
      </c>
      <c r="BA34" s="191" t="s">
        <v>390</v>
      </c>
      <c r="BB34" s="191" t="s">
        <v>390</v>
      </c>
      <c r="BC34" s="322">
        <f t="shared" si="0"/>
        <v>100</v>
      </c>
      <c r="BD34" s="206"/>
      <c r="BE34" s="322"/>
      <c r="BF34" s="322" t="s">
        <v>386</v>
      </c>
      <c r="BG34" s="207">
        <f t="shared" si="1"/>
        <v>10</v>
      </c>
      <c r="BH34" s="322"/>
      <c r="BI34" s="322"/>
      <c r="BJ34" s="322" t="s">
        <v>386</v>
      </c>
      <c r="BK34" s="207">
        <f t="shared" si="2"/>
        <v>10</v>
      </c>
      <c r="BL34" s="208">
        <f t="shared" si="6"/>
        <v>100</v>
      </c>
      <c r="BM34" s="209" t="str">
        <f t="shared" si="4"/>
        <v>FUERTE</v>
      </c>
      <c r="BN34" s="268">
        <f>ROUND(AVERAGE(BL34:BL36),0)</f>
        <v>100</v>
      </c>
      <c r="BO34" s="210" t="str">
        <f>VLOOKUP(BN34,CLASIFICACIÓNCONTROLES,2)</f>
        <v>FUERTE</v>
      </c>
      <c r="BP34" s="325">
        <v>1</v>
      </c>
      <c r="BQ34" s="325">
        <f>+AG34</f>
        <v>4</v>
      </c>
      <c r="BR34" s="269">
        <f>+BP34*BQ34</f>
        <v>4</v>
      </c>
      <c r="BS34" s="212" t="str">
        <f>IF(BR34&lt;=2,"BAJO",IF(AND(BR34&gt;=3,BR34&lt;=6),"MODERADO",IF(AND(BR34&gt;=7,BR34&lt;=12),"ALTO", "EXTREMO")))</f>
        <v>MODERADO</v>
      </c>
      <c r="BT34" s="325"/>
      <c r="BU34" s="212"/>
      <c r="BV34" s="326" t="str">
        <f t="shared" si="5"/>
        <v>NO REQUIERE PLAN DE ACCION</v>
      </c>
    </row>
    <row r="35" spans="1:74" s="214" customFormat="1" ht="174.75" customHeight="1">
      <c r="A35" s="376"/>
      <c r="B35" s="342"/>
      <c r="C35" s="216"/>
      <c r="D35" s="377"/>
      <c r="E35" s="377"/>
      <c r="F35" s="377"/>
      <c r="G35" s="377"/>
      <c r="H35" s="377"/>
      <c r="I35" s="377"/>
      <c r="J35" s="377"/>
      <c r="K35" s="332"/>
      <c r="L35" s="331"/>
      <c r="M35" s="380"/>
      <c r="N35" s="380"/>
      <c r="O35" s="380"/>
      <c r="P35" s="380"/>
      <c r="Q35" s="380"/>
      <c r="R35" s="380"/>
      <c r="S35" s="380"/>
      <c r="T35" s="380"/>
      <c r="U35" s="380"/>
      <c r="V35" s="380"/>
      <c r="W35" s="380"/>
      <c r="X35" s="380"/>
      <c r="Y35" s="380"/>
      <c r="Z35" s="380"/>
      <c r="AA35" s="380"/>
      <c r="AB35" s="380"/>
      <c r="AC35" s="380"/>
      <c r="AD35" s="380"/>
      <c r="AE35" s="380"/>
      <c r="AF35" s="380"/>
      <c r="AG35" s="332"/>
      <c r="AH35" s="346"/>
      <c r="AI35" s="223"/>
      <c r="AJ35" s="332"/>
      <c r="AK35" s="346"/>
      <c r="AL35" s="223"/>
      <c r="AM35" s="216"/>
      <c r="AN35" s="202" t="s">
        <v>534</v>
      </c>
      <c r="AO35" s="379" t="s">
        <v>535</v>
      </c>
      <c r="AP35" s="322" t="s">
        <v>536</v>
      </c>
      <c r="AQ35" s="322" t="s">
        <v>402</v>
      </c>
      <c r="AR35" s="191" t="s">
        <v>497</v>
      </c>
      <c r="AS35" s="205" t="s">
        <v>537</v>
      </c>
      <c r="AT35" s="205" t="s">
        <v>532</v>
      </c>
      <c r="AU35" s="205" t="s">
        <v>538</v>
      </c>
      <c r="AV35" s="191" t="s">
        <v>386</v>
      </c>
      <c r="AW35" s="191" t="s">
        <v>386</v>
      </c>
      <c r="AX35" s="191" t="s">
        <v>386</v>
      </c>
      <c r="AY35" s="191" t="s">
        <v>386</v>
      </c>
      <c r="AZ35" s="191" t="s">
        <v>386</v>
      </c>
      <c r="BA35" s="191" t="s">
        <v>386</v>
      </c>
      <c r="BB35" s="191" t="s">
        <v>386</v>
      </c>
      <c r="BC35" s="322">
        <f t="shared" si="0"/>
        <v>100</v>
      </c>
      <c r="BD35" s="206"/>
      <c r="BE35" s="322"/>
      <c r="BF35" s="322" t="s">
        <v>386</v>
      </c>
      <c r="BG35" s="207">
        <f t="shared" si="1"/>
        <v>10</v>
      </c>
      <c r="BH35" s="322"/>
      <c r="BI35" s="322"/>
      <c r="BJ35" s="322" t="s">
        <v>386</v>
      </c>
      <c r="BK35" s="207">
        <f t="shared" si="2"/>
        <v>10</v>
      </c>
      <c r="BL35" s="208">
        <f t="shared" si="6"/>
        <v>100</v>
      </c>
      <c r="BM35" s="209" t="str">
        <f t="shared" si="4"/>
        <v>FUERTE</v>
      </c>
      <c r="BN35" s="294"/>
      <c r="BO35" s="224"/>
      <c r="BP35" s="325"/>
      <c r="BQ35" s="325"/>
      <c r="BR35" s="295"/>
      <c r="BS35" s="212"/>
      <c r="BT35" s="325"/>
      <c r="BU35" s="212"/>
      <c r="BV35" s="326" t="str">
        <f t="shared" si="5"/>
        <v>NO REQUIERE PLAN DE ACCION</v>
      </c>
    </row>
    <row r="36" spans="1:74" s="214" customFormat="1" ht="143.25" customHeight="1">
      <c r="A36" s="376"/>
      <c r="B36" s="342"/>
      <c r="C36" s="225"/>
      <c r="D36" s="377"/>
      <c r="E36" s="377"/>
      <c r="F36" s="377"/>
      <c r="G36" s="377"/>
      <c r="H36" s="377"/>
      <c r="I36" s="377"/>
      <c r="J36" s="377"/>
      <c r="K36" s="350"/>
      <c r="L36" s="331"/>
      <c r="M36" s="378"/>
      <c r="N36" s="378"/>
      <c r="O36" s="378"/>
      <c r="P36" s="378"/>
      <c r="Q36" s="378"/>
      <c r="R36" s="378"/>
      <c r="S36" s="378"/>
      <c r="T36" s="378"/>
      <c r="U36" s="378"/>
      <c r="V36" s="378"/>
      <c r="W36" s="378"/>
      <c r="X36" s="378"/>
      <c r="Y36" s="378"/>
      <c r="Z36" s="378"/>
      <c r="AA36" s="378"/>
      <c r="AB36" s="378"/>
      <c r="AC36" s="378"/>
      <c r="AD36" s="378"/>
      <c r="AE36" s="378"/>
      <c r="AF36" s="378"/>
      <c r="AG36" s="350"/>
      <c r="AH36" s="351"/>
      <c r="AI36" s="231"/>
      <c r="AJ36" s="332"/>
      <c r="AK36" s="346"/>
      <c r="AL36" s="223"/>
      <c r="AM36" s="225"/>
      <c r="AN36" s="202" t="s">
        <v>539</v>
      </c>
      <c r="AO36" s="379" t="s">
        <v>540</v>
      </c>
      <c r="AP36" s="322" t="s">
        <v>536</v>
      </c>
      <c r="AQ36" s="322" t="s">
        <v>402</v>
      </c>
      <c r="AR36" s="191" t="s">
        <v>497</v>
      </c>
      <c r="AS36" s="205" t="s">
        <v>531</v>
      </c>
      <c r="AT36" s="205" t="s">
        <v>532</v>
      </c>
      <c r="AU36" s="205" t="s">
        <v>541</v>
      </c>
      <c r="AV36" s="191" t="s">
        <v>386</v>
      </c>
      <c r="AW36" s="191" t="s">
        <v>386</v>
      </c>
      <c r="AX36" s="191" t="s">
        <v>386</v>
      </c>
      <c r="AY36" s="191" t="s">
        <v>386</v>
      </c>
      <c r="AZ36" s="191" t="s">
        <v>386</v>
      </c>
      <c r="BA36" s="191" t="s">
        <v>386</v>
      </c>
      <c r="BB36" s="191" t="s">
        <v>386</v>
      </c>
      <c r="BC36" s="322">
        <f t="shared" si="0"/>
        <v>100</v>
      </c>
      <c r="BD36" s="206"/>
      <c r="BE36" s="322"/>
      <c r="BF36" s="322" t="s">
        <v>390</v>
      </c>
      <c r="BG36" s="207">
        <f t="shared" si="1"/>
        <v>10</v>
      </c>
      <c r="BH36" s="322"/>
      <c r="BI36" s="322"/>
      <c r="BJ36" s="322" t="s">
        <v>386</v>
      </c>
      <c r="BK36" s="207">
        <f t="shared" si="2"/>
        <v>10</v>
      </c>
      <c r="BL36" s="208">
        <f t="shared" si="6"/>
        <v>100</v>
      </c>
      <c r="BM36" s="209" t="str">
        <f t="shared" si="4"/>
        <v>FUERTE</v>
      </c>
      <c r="BN36" s="308"/>
      <c r="BO36" s="232"/>
      <c r="BP36" s="325"/>
      <c r="BQ36" s="325"/>
      <c r="BR36" s="309"/>
      <c r="BS36" s="212"/>
      <c r="BT36" s="325"/>
      <c r="BU36" s="212"/>
      <c r="BV36" s="326" t="str">
        <f t="shared" si="5"/>
        <v>NO REQUIERE PLAN DE ACCION</v>
      </c>
    </row>
    <row r="37" spans="1:74" s="214" customFormat="1" ht="165" customHeight="1">
      <c r="A37" s="310">
        <v>16</v>
      </c>
      <c r="B37" s="342"/>
      <c r="C37" s="202" t="s">
        <v>542</v>
      </c>
      <c r="D37" s="381"/>
      <c r="E37" s="381"/>
      <c r="F37" s="381"/>
      <c r="G37" s="381"/>
      <c r="H37" s="382"/>
      <c r="I37" s="381"/>
      <c r="J37" s="237" t="s">
        <v>411</v>
      </c>
      <c r="K37" s="355">
        <v>3</v>
      </c>
      <c r="L37" s="331"/>
      <c r="M37" s="383"/>
      <c r="N37" s="383"/>
      <c r="O37" s="383" t="s">
        <v>390</v>
      </c>
      <c r="P37" s="383" t="s">
        <v>390</v>
      </c>
      <c r="Q37" s="383" t="s">
        <v>390</v>
      </c>
      <c r="R37" s="383" t="s">
        <v>390</v>
      </c>
      <c r="S37" s="383" t="s">
        <v>390</v>
      </c>
      <c r="T37" s="383" t="s">
        <v>390</v>
      </c>
      <c r="U37" s="383" t="s">
        <v>390</v>
      </c>
      <c r="V37" s="383"/>
      <c r="W37" s="383"/>
      <c r="X37" s="383" t="s">
        <v>390</v>
      </c>
      <c r="Y37" s="383" t="s">
        <v>390</v>
      </c>
      <c r="Z37" s="383"/>
      <c r="AA37" s="383"/>
      <c r="AB37" s="383"/>
      <c r="AC37" s="383"/>
      <c r="AD37" s="383"/>
      <c r="AE37" s="383"/>
      <c r="AF37" s="314">
        <v>9</v>
      </c>
      <c r="AG37" s="314">
        <f t="shared" ref="AG37:AG45" si="7">IF(AF37&lt;=5,3,IF(AND(AF37&gt;=6,AF37&lt;=11),4,5))</f>
        <v>4</v>
      </c>
      <c r="AH37" s="316">
        <f t="shared" ref="AH37:AH45" si="8">+K37*AG37</f>
        <v>12</v>
      </c>
      <c r="AI37" s="317" t="str">
        <f t="shared" ref="AI37:AI45" si="9">IF(AH37&lt;=2,"BAJO",IF(AND(AH37&gt;=2.1,AH37&lt;=6),"MODERADO",IF(AND(AH37&gt;=6.1,AH37&lt;=12),"ALTO", "EXTREMO")))</f>
        <v>ALTO</v>
      </c>
      <c r="AJ37" s="332"/>
      <c r="AK37" s="346"/>
      <c r="AL37" s="223"/>
      <c r="AM37" s="366" t="s">
        <v>391</v>
      </c>
      <c r="AN37" s="202" t="s">
        <v>543</v>
      </c>
      <c r="AO37" s="384" t="s">
        <v>544</v>
      </c>
      <c r="AP37" s="322" t="s">
        <v>536</v>
      </c>
      <c r="AQ37" s="322" t="s">
        <v>402</v>
      </c>
      <c r="AR37" s="191" t="s">
        <v>497</v>
      </c>
      <c r="AS37" s="375" t="s">
        <v>545</v>
      </c>
      <c r="AT37" s="375" t="s">
        <v>546</v>
      </c>
      <c r="AU37" s="321" t="s">
        <v>547</v>
      </c>
      <c r="AV37" s="191" t="s">
        <v>386</v>
      </c>
      <c r="AW37" s="191" t="s">
        <v>386</v>
      </c>
      <c r="AX37" s="191" t="s">
        <v>386</v>
      </c>
      <c r="AY37" s="191" t="s">
        <v>386</v>
      </c>
      <c r="AZ37" s="191" t="s">
        <v>386</v>
      </c>
      <c r="BA37" s="191" t="s">
        <v>386</v>
      </c>
      <c r="BB37" s="191" t="s">
        <v>386</v>
      </c>
      <c r="BC37" s="322">
        <f t="shared" si="0"/>
        <v>100</v>
      </c>
      <c r="BD37" s="206"/>
      <c r="BE37" s="322"/>
      <c r="BF37" s="322" t="s">
        <v>390</v>
      </c>
      <c r="BG37" s="207">
        <f t="shared" si="1"/>
        <v>10</v>
      </c>
      <c r="BH37" s="322"/>
      <c r="BI37" s="322"/>
      <c r="BJ37" s="322" t="s">
        <v>386</v>
      </c>
      <c r="BK37" s="207">
        <f t="shared" si="2"/>
        <v>10</v>
      </c>
      <c r="BL37" s="208">
        <f t="shared" si="6"/>
        <v>100</v>
      </c>
      <c r="BM37" s="209" t="str">
        <f t="shared" si="4"/>
        <v>FUERTE</v>
      </c>
      <c r="BN37" s="244">
        <f>+BL37</f>
        <v>100</v>
      </c>
      <c r="BO37" s="244" t="str">
        <f t="shared" ref="BO37:BO45" si="10">VLOOKUP(BN37,CLASIFICACIÓNCONTROLES,2)</f>
        <v>FUERTE</v>
      </c>
      <c r="BP37" s="324">
        <f>ROUND(+K37-(IF(BO37="DEBIL",K37*0%,IF(BO37="MODERADO",K37*60%,IF(BO37="FUERTE",K37*80%)))),0)</f>
        <v>1</v>
      </c>
      <c r="BQ37" s="324">
        <f t="shared" ref="BQ37:BQ45" si="11">+AG37</f>
        <v>4</v>
      </c>
      <c r="BR37" s="324">
        <f t="shared" ref="BR37:BR45" si="12">+BP37*BQ37</f>
        <v>4</v>
      </c>
      <c r="BS37" s="242" t="str">
        <f t="shared" ref="BS37:BS45" si="13">IF(BR37&lt;=2,"BAJO",IF(AND(BR37&gt;=3,BR37&lt;=6),"MODERADO",IF(AND(BR37&gt;=7,BR37&lt;=12),"ALTO", "EXTREMO")))</f>
        <v>MODERADO</v>
      </c>
      <c r="BT37" s="325"/>
      <c r="BU37" s="212"/>
      <c r="BV37" s="326" t="str">
        <f t="shared" si="5"/>
        <v>NO REQUIERE PLAN DE ACCION</v>
      </c>
    </row>
    <row r="38" spans="1:74" s="214" customFormat="1" ht="126" customHeight="1">
      <c r="A38" s="310">
        <v>17</v>
      </c>
      <c r="B38" s="342"/>
      <c r="C38" s="202" t="s">
        <v>548</v>
      </c>
      <c r="D38" s="234" t="s">
        <v>386</v>
      </c>
      <c r="E38" s="234" t="s">
        <v>386</v>
      </c>
      <c r="F38" s="234" t="s">
        <v>386</v>
      </c>
      <c r="G38" s="234" t="s">
        <v>386</v>
      </c>
      <c r="H38" s="321" t="s">
        <v>387</v>
      </c>
      <c r="I38" s="234" t="s">
        <v>418</v>
      </c>
      <c r="J38" s="234" t="s">
        <v>419</v>
      </c>
      <c r="K38" s="355">
        <v>3</v>
      </c>
      <c r="L38" s="331"/>
      <c r="M38" s="355"/>
      <c r="N38" s="355"/>
      <c r="O38" s="355" t="s">
        <v>390</v>
      </c>
      <c r="P38" s="355" t="s">
        <v>390</v>
      </c>
      <c r="Q38" s="355" t="s">
        <v>390</v>
      </c>
      <c r="R38" s="355" t="s">
        <v>390</v>
      </c>
      <c r="S38" s="355" t="s">
        <v>390</v>
      </c>
      <c r="T38" s="355" t="s">
        <v>390</v>
      </c>
      <c r="U38" s="355" t="s">
        <v>390</v>
      </c>
      <c r="V38" s="355"/>
      <c r="W38" s="355"/>
      <c r="X38" s="355" t="s">
        <v>390</v>
      </c>
      <c r="Y38" s="355" t="s">
        <v>390</v>
      </c>
      <c r="Z38" s="355"/>
      <c r="AA38" s="355" t="s">
        <v>390</v>
      </c>
      <c r="AB38" s="355" t="s">
        <v>390</v>
      </c>
      <c r="AC38" s="355" t="s">
        <v>390</v>
      </c>
      <c r="AD38" s="355"/>
      <c r="AE38" s="355" t="s">
        <v>390</v>
      </c>
      <c r="AF38" s="356">
        <v>13</v>
      </c>
      <c r="AG38" s="314">
        <f t="shared" si="7"/>
        <v>5</v>
      </c>
      <c r="AH38" s="316">
        <f t="shared" si="8"/>
        <v>15</v>
      </c>
      <c r="AI38" s="317" t="str">
        <f t="shared" si="9"/>
        <v>EXTREMO</v>
      </c>
      <c r="AJ38" s="332"/>
      <c r="AK38" s="346"/>
      <c r="AL38" s="223"/>
      <c r="AM38" s="366" t="s">
        <v>391</v>
      </c>
      <c r="AN38" s="202" t="s">
        <v>549</v>
      </c>
      <c r="AO38" s="384" t="s">
        <v>550</v>
      </c>
      <c r="AP38" s="322" t="s">
        <v>394</v>
      </c>
      <c r="AQ38" s="322" t="s">
        <v>402</v>
      </c>
      <c r="AR38" s="191" t="s">
        <v>497</v>
      </c>
      <c r="AS38" s="191" t="s">
        <v>545</v>
      </c>
      <c r="AT38" s="191" t="s">
        <v>546</v>
      </c>
      <c r="AU38" s="321" t="s">
        <v>551</v>
      </c>
      <c r="AV38" s="191" t="s">
        <v>386</v>
      </c>
      <c r="AW38" s="191" t="s">
        <v>386</v>
      </c>
      <c r="AX38" s="191" t="s">
        <v>386</v>
      </c>
      <c r="AY38" s="191" t="s">
        <v>386</v>
      </c>
      <c r="AZ38" s="191" t="s">
        <v>386</v>
      </c>
      <c r="BA38" s="191" t="s">
        <v>386</v>
      </c>
      <c r="BB38" s="191" t="s">
        <v>386</v>
      </c>
      <c r="BC38" s="322">
        <f t="shared" si="0"/>
        <v>100</v>
      </c>
      <c r="BD38" s="206"/>
      <c r="BE38" s="322"/>
      <c r="BF38" s="322" t="s">
        <v>386</v>
      </c>
      <c r="BG38" s="207">
        <f t="shared" si="1"/>
        <v>10</v>
      </c>
      <c r="BH38" s="322"/>
      <c r="BI38" s="322"/>
      <c r="BJ38" s="322" t="s">
        <v>386</v>
      </c>
      <c r="BK38" s="207">
        <f t="shared" si="2"/>
        <v>10</v>
      </c>
      <c r="BL38" s="208">
        <f t="shared" si="6"/>
        <v>100</v>
      </c>
      <c r="BM38" s="209" t="str">
        <f t="shared" si="4"/>
        <v>FUERTE</v>
      </c>
      <c r="BN38" s="244">
        <f>+BL38</f>
        <v>100</v>
      </c>
      <c r="BO38" s="244" t="str">
        <f t="shared" si="10"/>
        <v>FUERTE</v>
      </c>
      <c r="BP38" s="324">
        <f>ROUND(+K38-(IF(BO38="DEBIL",K38*0%,IF(BO38="MODERADO",K38*60%,IF(BO38="FUERTE",K38*80%)))),0)</f>
        <v>1</v>
      </c>
      <c r="BQ38" s="324">
        <f t="shared" si="11"/>
        <v>5</v>
      </c>
      <c r="BR38" s="324">
        <f t="shared" si="12"/>
        <v>5</v>
      </c>
      <c r="BS38" s="242" t="str">
        <f t="shared" si="13"/>
        <v>MODERADO</v>
      </c>
      <c r="BT38" s="325"/>
      <c r="BU38" s="212"/>
      <c r="BV38" s="326" t="str">
        <f t="shared" si="5"/>
        <v>NO REQUIERE PLAN DE ACCION</v>
      </c>
    </row>
    <row r="39" spans="1:74" s="214" customFormat="1" ht="181.15" customHeight="1">
      <c r="A39" s="310">
        <v>18</v>
      </c>
      <c r="B39" s="342"/>
      <c r="C39" s="202" t="s">
        <v>552</v>
      </c>
      <c r="D39" s="234" t="s">
        <v>386</v>
      </c>
      <c r="E39" s="234" t="s">
        <v>386</v>
      </c>
      <c r="F39" s="234" t="s">
        <v>386</v>
      </c>
      <c r="G39" s="234" t="s">
        <v>386</v>
      </c>
      <c r="H39" s="234" t="s">
        <v>387</v>
      </c>
      <c r="I39" s="234" t="s">
        <v>418</v>
      </c>
      <c r="J39" s="234" t="s">
        <v>419</v>
      </c>
      <c r="K39" s="314">
        <v>2</v>
      </c>
      <c r="L39" s="331"/>
      <c r="M39" s="355"/>
      <c r="N39" s="355"/>
      <c r="O39" s="355" t="s">
        <v>390</v>
      </c>
      <c r="P39" s="355"/>
      <c r="Q39" s="355"/>
      <c r="R39" s="355" t="s">
        <v>390</v>
      </c>
      <c r="S39" s="355"/>
      <c r="T39" s="355"/>
      <c r="U39" s="355"/>
      <c r="V39" s="355"/>
      <c r="W39" s="355"/>
      <c r="X39" s="355"/>
      <c r="Y39" s="355" t="s">
        <v>390</v>
      </c>
      <c r="Z39" s="355"/>
      <c r="AA39" s="355"/>
      <c r="AB39" s="355" t="s">
        <v>390</v>
      </c>
      <c r="AC39" s="355"/>
      <c r="AD39" s="355"/>
      <c r="AE39" s="355"/>
      <c r="AF39" s="356">
        <v>4</v>
      </c>
      <c r="AG39" s="355">
        <f t="shared" si="7"/>
        <v>3</v>
      </c>
      <c r="AH39" s="326">
        <f t="shared" si="8"/>
        <v>6</v>
      </c>
      <c r="AI39" s="242" t="str">
        <f t="shared" si="9"/>
        <v>MODERADO</v>
      </c>
      <c r="AJ39" s="332"/>
      <c r="AK39" s="346"/>
      <c r="AL39" s="223"/>
      <c r="AM39" s="366" t="s">
        <v>391</v>
      </c>
      <c r="AN39" s="202" t="s">
        <v>553</v>
      </c>
      <c r="AO39" s="385" t="s">
        <v>554</v>
      </c>
      <c r="AP39" s="322" t="s">
        <v>394</v>
      </c>
      <c r="AQ39" s="322" t="s">
        <v>402</v>
      </c>
      <c r="AR39" s="191" t="s">
        <v>408</v>
      </c>
      <c r="AS39" s="205" t="s">
        <v>555</v>
      </c>
      <c r="AT39" s="205" t="s">
        <v>556</v>
      </c>
      <c r="AU39" s="321" t="s">
        <v>557</v>
      </c>
      <c r="AV39" s="191" t="s">
        <v>386</v>
      </c>
      <c r="AW39" s="191" t="s">
        <v>386</v>
      </c>
      <c r="AX39" s="191" t="s">
        <v>386</v>
      </c>
      <c r="AY39" s="191" t="s">
        <v>386</v>
      </c>
      <c r="AZ39" s="191" t="s">
        <v>386</v>
      </c>
      <c r="BA39" s="191" t="s">
        <v>386</v>
      </c>
      <c r="BB39" s="191" t="s">
        <v>386</v>
      </c>
      <c r="BC39" s="322">
        <f t="shared" si="0"/>
        <v>100</v>
      </c>
      <c r="BD39" s="206"/>
      <c r="BE39" s="322"/>
      <c r="BF39" s="322" t="s">
        <v>386</v>
      </c>
      <c r="BG39" s="207">
        <f t="shared" si="1"/>
        <v>10</v>
      </c>
      <c r="BH39" s="322"/>
      <c r="BI39" s="322"/>
      <c r="BJ39" s="322" t="s">
        <v>390</v>
      </c>
      <c r="BK39" s="207">
        <f t="shared" si="2"/>
        <v>10</v>
      </c>
      <c r="BL39" s="208">
        <f t="shared" si="6"/>
        <v>100</v>
      </c>
      <c r="BM39" s="209" t="str">
        <f t="shared" si="4"/>
        <v>FUERTE</v>
      </c>
      <c r="BN39" s="244">
        <f>+BL39</f>
        <v>100</v>
      </c>
      <c r="BO39" s="244" t="str">
        <f t="shared" si="10"/>
        <v>FUERTE</v>
      </c>
      <c r="BP39" s="324">
        <v>1</v>
      </c>
      <c r="BQ39" s="324">
        <f t="shared" si="11"/>
        <v>3</v>
      </c>
      <c r="BR39" s="324">
        <f t="shared" si="12"/>
        <v>3</v>
      </c>
      <c r="BS39" s="242" t="str">
        <f t="shared" si="13"/>
        <v>MODERADO</v>
      </c>
      <c r="BT39" s="325"/>
      <c r="BU39" s="212"/>
      <c r="BV39" s="326" t="str">
        <f t="shared" si="5"/>
        <v>NO REQUIERE PLAN DE ACCION</v>
      </c>
    </row>
    <row r="40" spans="1:74" s="214" customFormat="1" ht="187.5" customHeight="1">
      <c r="A40" s="310">
        <v>19</v>
      </c>
      <c r="B40" s="311" t="s">
        <v>558</v>
      </c>
      <c r="C40" s="202" t="s">
        <v>559</v>
      </c>
      <c r="D40" s="234" t="s">
        <v>386</v>
      </c>
      <c r="E40" s="234" t="s">
        <v>386</v>
      </c>
      <c r="F40" s="234" t="s">
        <v>386</v>
      </c>
      <c r="G40" s="234" t="s">
        <v>386</v>
      </c>
      <c r="H40" s="321" t="s">
        <v>387</v>
      </c>
      <c r="I40" s="234" t="s">
        <v>418</v>
      </c>
      <c r="J40" s="237" t="s">
        <v>411</v>
      </c>
      <c r="K40" s="355">
        <v>2</v>
      </c>
      <c r="L40" s="315">
        <f>ROUND(AVERAGE(K40:K44),0)</f>
        <v>2</v>
      </c>
      <c r="M40" s="355"/>
      <c r="N40" s="355" t="s">
        <v>386</v>
      </c>
      <c r="O40" s="355"/>
      <c r="P40" s="355"/>
      <c r="Q40" s="355"/>
      <c r="R40" s="355" t="s">
        <v>386</v>
      </c>
      <c r="S40" s="355"/>
      <c r="T40" s="355" t="s">
        <v>386</v>
      </c>
      <c r="U40" s="355"/>
      <c r="V40" s="355"/>
      <c r="W40" s="355" t="s">
        <v>386</v>
      </c>
      <c r="X40" s="355" t="s">
        <v>386</v>
      </c>
      <c r="Y40" s="355" t="s">
        <v>386</v>
      </c>
      <c r="Z40" s="355"/>
      <c r="AA40" s="355"/>
      <c r="AB40" s="355"/>
      <c r="AC40" s="355"/>
      <c r="AD40" s="355"/>
      <c r="AE40" s="355"/>
      <c r="AF40" s="356">
        <v>6</v>
      </c>
      <c r="AG40" s="314">
        <f t="shared" si="7"/>
        <v>4</v>
      </c>
      <c r="AH40" s="316">
        <f t="shared" si="8"/>
        <v>8</v>
      </c>
      <c r="AI40" s="317" t="str">
        <f t="shared" si="9"/>
        <v>ALTO</v>
      </c>
      <c r="AJ40" s="318">
        <f>ROUND(AVERAGE(AG40:AG44),0)</f>
        <v>3</v>
      </c>
      <c r="AK40" s="337">
        <f>+L40*AJ40</f>
        <v>6</v>
      </c>
      <c r="AL40" s="201" t="str">
        <f>IF(AK40&lt;=2,"BAJO",IF(AND(AK40&gt;=2.1,AK40&lt;=6),"MODERADO",IF(AND(AK40&gt;=6.1,AK40&lt;=12),"ALTO", "EXTREMO")))</f>
        <v>MODERADO</v>
      </c>
      <c r="AM40" s="319" t="s">
        <v>391</v>
      </c>
      <c r="AN40" s="319" t="s">
        <v>560</v>
      </c>
      <c r="AO40" s="352" t="s">
        <v>561</v>
      </c>
      <c r="AP40" s="322" t="s">
        <v>394</v>
      </c>
      <c r="AQ40" s="322" t="s">
        <v>402</v>
      </c>
      <c r="AR40" s="191" t="s">
        <v>408</v>
      </c>
      <c r="AS40" s="386" t="s">
        <v>562</v>
      </c>
      <c r="AT40" s="386" t="s">
        <v>563</v>
      </c>
      <c r="AU40" s="386" t="s">
        <v>564</v>
      </c>
      <c r="AV40" s="191" t="s">
        <v>386</v>
      </c>
      <c r="AW40" s="191" t="s">
        <v>386</v>
      </c>
      <c r="AX40" s="191" t="s">
        <v>386</v>
      </c>
      <c r="AY40" s="191" t="s">
        <v>386</v>
      </c>
      <c r="AZ40" s="191" t="s">
        <v>386</v>
      </c>
      <c r="BA40" s="191" t="s">
        <v>386</v>
      </c>
      <c r="BB40" s="191" t="s">
        <v>386</v>
      </c>
      <c r="BC40" s="322">
        <f t="shared" si="0"/>
        <v>100</v>
      </c>
      <c r="BD40" s="206"/>
      <c r="BE40" s="322"/>
      <c r="BF40" s="322" t="s">
        <v>386</v>
      </c>
      <c r="BG40" s="207">
        <f t="shared" si="1"/>
        <v>10</v>
      </c>
      <c r="BH40" s="322"/>
      <c r="BI40" s="322"/>
      <c r="BJ40" s="322" t="s">
        <v>386</v>
      </c>
      <c r="BK40" s="207">
        <f t="shared" si="2"/>
        <v>10</v>
      </c>
      <c r="BL40" s="208">
        <f t="shared" si="6"/>
        <v>100</v>
      </c>
      <c r="BM40" s="209" t="str">
        <f t="shared" si="4"/>
        <v>FUERTE</v>
      </c>
      <c r="BN40" s="244">
        <f>ROUND(AVERAGE(BL40:BL41),0)</f>
        <v>100</v>
      </c>
      <c r="BO40" s="244" t="str">
        <f t="shared" si="10"/>
        <v>FUERTE</v>
      </c>
      <c r="BP40" s="324">
        <v>1</v>
      </c>
      <c r="BQ40" s="324">
        <f t="shared" si="11"/>
        <v>4</v>
      </c>
      <c r="BR40" s="324">
        <f t="shared" si="12"/>
        <v>4</v>
      </c>
      <c r="BS40" s="242" t="str">
        <f t="shared" si="13"/>
        <v>MODERADO</v>
      </c>
      <c r="BT40" s="325">
        <f>ROUND(AVERAGE(BR40:BR44),0)</f>
        <v>3</v>
      </c>
      <c r="BU40" s="212" t="str">
        <f>IF(BT40&lt;=2,"BAJO",IF(AND(BT40&gt;=2.1,BT40&lt;=6),"MODERADO",IF(AND(BT40&gt;=6.1,BT40&lt;=12),"ALTO", "EXTREMO")))</f>
        <v>MODERADO</v>
      </c>
      <c r="BV40" s="326" t="str">
        <f t="shared" si="5"/>
        <v>NO REQUIERE PLAN DE ACCION</v>
      </c>
    </row>
    <row r="41" spans="1:74" s="214" customFormat="1" ht="126" customHeight="1">
      <c r="A41" s="310">
        <v>20</v>
      </c>
      <c r="B41" s="342"/>
      <c r="C41" s="387" t="s">
        <v>565</v>
      </c>
      <c r="D41" s="234" t="s">
        <v>386</v>
      </c>
      <c r="E41" s="234" t="s">
        <v>386</v>
      </c>
      <c r="F41" s="234" t="s">
        <v>386</v>
      </c>
      <c r="G41" s="234" t="s">
        <v>386</v>
      </c>
      <c r="H41" s="321" t="s">
        <v>387</v>
      </c>
      <c r="I41" s="234" t="s">
        <v>418</v>
      </c>
      <c r="J41" s="237" t="s">
        <v>411</v>
      </c>
      <c r="K41" s="355">
        <v>2</v>
      </c>
      <c r="L41" s="331"/>
      <c r="M41" s="355"/>
      <c r="N41" s="355" t="s">
        <v>390</v>
      </c>
      <c r="O41" s="355"/>
      <c r="P41" s="355"/>
      <c r="Q41" s="355"/>
      <c r="R41" s="355"/>
      <c r="S41" s="355" t="s">
        <v>390</v>
      </c>
      <c r="T41" s="355"/>
      <c r="U41" s="355"/>
      <c r="V41" s="355"/>
      <c r="W41" s="355"/>
      <c r="X41" s="355"/>
      <c r="Y41" s="355" t="s">
        <v>390</v>
      </c>
      <c r="Z41" s="355"/>
      <c r="AA41" s="355"/>
      <c r="AB41" s="355"/>
      <c r="AC41" s="355"/>
      <c r="AD41" s="355"/>
      <c r="AE41" s="355"/>
      <c r="AF41" s="356">
        <v>3</v>
      </c>
      <c r="AG41" s="314">
        <f t="shared" si="7"/>
        <v>3</v>
      </c>
      <c r="AH41" s="316">
        <f t="shared" si="8"/>
        <v>6</v>
      </c>
      <c r="AI41" s="317" t="str">
        <f t="shared" si="9"/>
        <v>MODERADO</v>
      </c>
      <c r="AJ41" s="332"/>
      <c r="AK41" s="346"/>
      <c r="AL41" s="223"/>
      <c r="AM41" s="319" t="s">
        <v>391</v>
      </c>
      <c r="AN41" s="319" t="s">
        <v>566</v>
      </c>
      <c r="AO41" s="358" t="s">
        <v>567</v>
      </c>
      <c r="AP41" s="322" t="s">
        <v>394</v>
      </c>
      <c r="AQ41" s="322" t="s">
        <v>402</v>
      </c>
      <c r="AR41" s="191" t="s">
        <v>408</v>
      </c>
      <c r="AS41" s="386" t="s">
        <v>568</v>
      </c>
      <c r="AT41" s="321" t="s">
        <v>563</v>
      </c>
      <c r="AU41" s="321" t="s">
        <v>569</v>
      </c>
      <c r="AV41" s="191" t="s">
        <v>386</v>
      </c>
      <c r="AW41" s="191" t="s">
        <v>386</v>
      </c>
      <c r="AX41" s="191" t="s">
        <v>386</v>
      </c>
      <c r="AY41" s="191" t="s">
        <v>386</v>
      </c>
      <c r="AZ41" s="191" t="s">
        <v>386</v>
      </c>
      <c r="BA41" s="191" t="s">
        <v>386</v>
      </c>
      <c r="BB41" s="191" t="s">
        <v>386</v>
      </c>
      <c r="BC41" s="322">
        <f t="shared" si="0"/>
        <v>100</v>
      </c>
      <c r="BD41" s="206"/>
      <c r="BE41" s="322"/>
      <c r="BF41" s="322" t="s">
        <v>386</v>
      </c>
      <c r="BG41" s="207">
        <f t="shared" si="1"/>
        <v>10</v>
      </c>
      <c r="BH41" s="322"/>
      <c r="BI41" s="322"/>
      <c r="BJ41" s="322" t="s">
        <v>386</v>
      </c>
      <c r="BK41" s="207">
        <f t="shared" si="2"/>
        <v>10</v>
      </c>
      <c r="BL41" s="208">
        <f t="shared" si="6"/>
        <v>100</v>
      </c>
      <c r="BM41" s="209" t="str">
        <f t="shared" si="4"/>
        <v>FUERTE</v>
      </c>
      <c r="BN41" s="323">
        <f>ROUND(AVERAGE(BL41:BL41),0)</f>
        <v>100</v>
      </c>
      <c r="BO41" s="244" t="str">
        <f t="shared" si="10"/>
        <v>FUERTE</v>
      </c>
      <c r="BP41" s="324">
        <v>1</v>
      </c>
      <c r="BQ41" s="324">
        <f t="shared" si="11"/>
        <v>3</v>
      </c>
      <c r="BR41" s="324">
        <f t="shared" si="12"/>
        <v>3</v>
      </c>
      <c r="BS41" s="242" t="str">
        <f t="shared" si="13"/>
        <v>MODERADO</v>
      </c>
      <c r="BT41" s="325"/>
      <c r="BU41" s="212"/>
      <c r="BV41" s="326" t="str">
        <f t="shared" si="5"/>
        <v>NO REQUIERE PLAN DE ACCION</v>
      </c>
    </row>
    <row r="42" spans="1:74" s="214" customFormat="1" ht="306" customHeight="1">
      <c r="A42" s="310">
        <v>21</v>
      </c>
      <c r="B42" s="342"/>
      <c r="C42" s="387" t="s">
        <v>570</v>
      </c>
      <c r="D42" s="234" t="s">
        <v>386</v>
      </c>
      <c r="E42" s="234" t="s">
        <v>386</v>
      </c>
      <c r="F42" s="234" t="s">
        <v>386</v>
      </c>
      <c r="G42" s="234" t="s">
        <v>386</v>
      </c>
      <c r="H42" s="321" t="s">
        <v>387</v>
      </c>
      <c r="I42" s="234" t="s">
        <v>418</v>
      </c>
      <c r="J42" s="237" t="s">
        <v>411</v>
      </c>
      <c r="K42" s="355">
        <v>2</v>
      </c>
      <c r="L42" s="331"/>
      <c r="M42" s="355"/>
      <c r="N42" s="355" t="s">
        <v>390</v>
      </c>
      <c r="O42" s="355" t="s">
        <v>390</v>
      </c>
      <c r="P42" s="355" t="s">
        <v>390</v>
      </c>
      <c r="Q42" s="355"/>
      <c r="R42" s="355"/>
      <c r="S42" s="355"/>
      <c r="T42" s="355"/>
      <c r="U42" s="355"/>
      <c r="V42" s="355"/>
      <c r="W42" s="355"/>
      <c r="X42" s="355"/>
      <c r="Y42" s="355" t="s">
        <v>390</v>
      </c>
      <c r="Z42" s="355"/>
      <c r="AA42" s="355"/>
      <c r="AB42" s="355"/>
      <c r="AC42" s="355"/>
      <c r="AD42" s="355"/>
      <c r="AE42" s="355"/>
      <c r="AF42" s="356">
        <v>4</v>
      </c>
      <c r="AG42" s="314">
        <f t="shared" si="7"/>
        <v>3</v>
      </c>
      <c r="AH42" s="316">
        <f t="shared" si="8"/>
        <v>6</v>
      </c>
      <c r="AI42" s="317" t="str">
        <f t="shared" si="9"/>
        <v>MODERADO</v>
      </c>
      <c r="AJ42" s="332"/>
      <c r="AK42" s="346"/>
      <c r="AL42" s="223"/>
      <c r="AM42" s="319" t="s">
        <v>391</v>
      </c>
      <c r="AN42" s="319" t="s">
        <v>571</v>
      </c>
      <c r="AO42" s="388" t="s">
        <v>572</v>
      </c>
      <c r="AP42" s="322" t="s">
        <v>536</v>
      </c>
      <c r="AQ42" s="322" t="s">
        <v>402</v>
      </c>
      <c r="AR42" s="191" t="s">
        <v>408</v>
      </c>
      <c r="AS42" s="386" t="s">
        <v>573</v>
      </c>
      <c r="AT42" s="386" t="s">
        <v>563</v>
      </c>
      <c r="AU42" s="386" t="s">
        <v>574</v>
      </c>
      <c r="AV42" s="191" t="s">
        <v>386</v>
      </c>
      <c r="AW42" s="191" t="s">
        <v>386</v>
      </c>
      <c r="AX42" s="191" t="s">
        <v>386</v>
      </c>
      <c r="AY42" s="191" t="s">
        <v>386</v>
      </c>
      <c r="AZ42" s="191" t="s">
        <v>386</v>
      </c>
      <c r="BA42" s="191" t="s">
        <v>386</v>
      </c>
      <c r="BB42" s="191" t="s">
        <v>386</v>
      </c>
      <c r="BC42" s="322">
        <f t="shared" si="0"/>
        <v>100</v>
      </c>
      <c r="BD42" s="206"/>
      <c r="BE42" s="322"/>
      <c r="BF42" s="322" t="s">
        <v>386</v>
      </c>
      <c r="BG42" s="207">
        <f t="shared" si="1"/>
        <v>10</v>
      </c>
      <c r="BH42" s="322"/>
      <c r="BI42" s="322"/>
      <c r="BJ42" s="322" t="s">
        <v>386</v>
      </c>
      <c r="BK42" s="207">
        <f t="shared" si="2"/>
        <v>10</v>
      </c>
      <c r="BL42" s="208">
        <f t="shared" si="6"/>
        <v>100</v>
      </c>
      <c r="BM42" s="209" t="str">
        <f t="shared" si="4"/>
        <v>FUERTE</v>
      </c>
      <c r="BN42" s="323">
        <f>ROUND(AVERAGE(BL42:BL42),0)</f>
        <v>100</v>
      </c>
      <c r="BO42" s="244" t="str">
        <f t="shared" si="10"/>
        <v>FUERTE</v>
      </c>
      <c r="BP42" s="324">
        <v>1</v>
      </c>
      <c r="BQ42" s="324">
        <f t="shared" si="11"/>
        <v>3</v>
      </c>
      <c r="BR42" s="324">
        <f t="shared" si="12"/>
        <v>3</v>
      </c>
      <c r="BS42" s="242" t="str">
        <f t="shared" si="13"/>
        <v>MODERADO</v>
      </c>
      <c r="BT42" s="325"/>
      <c r="BU42" s="212"/>
      <c r="BV42" s="326" t="str">
        <f t="shared" si="5"/>
        <v>NO REQUIERE PLAN DE ACCION</v>
      </c>
    </row>
    <row r="43" spans="1:74" s="214" customFormat="1" ht="126" customHeight="1">
      <c r="A43" s="310">
        <v>22</v>
      </c>
      <c r="B43" s="342"/>
      <c r="C43" s="387" t="s">
        <v>575</v>
      </c>
      <c r="D43" s="234" t="s">
        <v>386</v>
      </c>
      <c r="E43" s="234" t="s">
        <v>386</v>
      </c>
      <c r="F43" s="234" t="s">
        <v>386</v>
      </c>
      <c r="G43" s="234" t="s">
        <v>386</v>
      </c>
      <c r="H43" s="321" t="s">
        <v>387</v>
      </c>
      <c r="I43" s="234" t="s">
        <v>418</v>
      </c>
      <c r="J43" s="389" t="s">
        <v>488</v>
      </c>
      <c r="K43" s="355">
        <v>2</v>
      </c>
      <c r="L43" s="331"/>
      <c r="M43" s="355"/>
      <c r="N43" s="355" t="s">
        <v>386</v>
      </c>
      <c r="O43" s="355"/>
      <c r="P43" s="355"/>
      <c r="Q43" s="355"/>
      <c r="R43" s="355" t="s">
        <v>386</v>
      </c>
      <c r="S43" s="355" t="s">
        <v>386</v>
      </c>
      <c r="T43" s="355"/>
      <c r="U43" s="355"/>
      <c r="V43" s="355"/>
      <c r="W43" s="355" t="s">
        <v>386</v>
      </c>
      <c r="X43" s="355" t="s">
        <v>386</v>
      </c>
      <c r="Y43" s="355" t="s">
        <v>386</v>
      </c>
      <c r="Z43" s="355" t="s">
        <v>386</v>
      </c>
      <c r="AA43" s="355" t="s">
        <v>386</v>
      </c>
      <c r="AB43" s="355"/>
      <c r="AC43" s="355"/>
      <c r="AD43" s="355"/>
      <c r="AE43" s="355"/>
      <c r="AF43" s="356">
        <f>IF(M43="X",20,COUNTA(N43:AE43))</f>
        <v>8</v>
      </c>
      <c r="AG43" s="314">
        <f t="shared" si="7"/>
        <v>4</v>
      </c>
      <c r="AH43" s="316">
        <f t="shared" si="8"/>
        <v>8</v>
      </c>
      <c r="AI43" s="317" t="str">
        <f t="shared" si="9"/>
        <v>ALTO</v>
      </c>
      <c r="AJ43" s="332"/>
      <c r="AK43" s="346"/>
      <c r="AL43" s="223"/>
      <c r="AM43" s="319" t="s">
        <v>391</v>
      </c>
      <c r="AN43" s="319" t="s">
        <v>576</v>
      </c>
      <c r="AO43" s="390" t="s">
        <v>577</v>
      </c>
      <c r="AP43" s="322" t="s">
        <v>536</v>
      </c>
      <c r="AQ43" s="322" t="s">
        <v>402</v>
      </c>
      <c r="AR43" s="191" t="s">
        <v>408</v>
      </c>
      <c r="AS43" s="391" t="s">
        <v>578</v>
      </c>
      <c r="AT43" s="391" t="s">
        <v>563</v>
      </c>
      <c r="AU43" s="386" t="s">
        <v>579</v>
      </c>
      <c r="AV43" s="191" t="s">
        <v>386</v>
      </c>
      <c r="AW43" s="191" t="s">
        <v>390</v>
      </c>
      <c r="AX43" s="191" t="s">
        <v>386</v>
      </c>
      <c r="AY43" s="191" t="s">
        <v>386</v>
      </c>
      <c r="AZ43" s="191" t="s">
        <v>386</v>
      </c>
      <c r="BA43" s="191" t="s">
        <v>386</v>
      </c>
      <c r="BB43" s="191" t="s">
        <v>386</v>
      </c>
      <c r="BC43" s="322">
        <f t="shared" si="0"/>
        <v>100</v>
      </c>
      <c r="BD43" s="206"/>
      <c r="BE43" s="322"/>
      <c r="BF43" s="322" t="s">
        <v>386</v>
      </c>
      <c r="BG43" s="207">
        <f t="shared" si="1"/>
        <v>10</v>
      </c>
      <c r="BH43" s="322"/>
      <c r="BI43" s="322"/>
      <c r="BJ43" s="322" t="s">
        <v>386</v>
      </c>
      <c r="BK43" s="207">
        <f t="shared" si="2"/>
        <v>10</v>
      </c>
      <c r="BL43" s="208">
        <f t="shared" si="6"/>
        <v>100</v>
      </c>
      <c r="BM43" s="209" t="str">
        <f t="shared" si="4"/>
        <v>FUERTE</v>
      </c>
      <c r="BN43" s="323">
        <f>ROUND(AVERAGE(BL43:BL43),0)</f>
        <v>100</v>
      </c>
      <c r="BO43" s="244" t="str">
        <f t="shared" si="10"/>
        <v>FUERTE</v>
      </c>
      <c r="BP43" s="324">
        <v>1</v>
      </c>
      <c r="BQ43" s="324">
        <f t="shared" si="11"/>
        <v>4</v>
      </c>
      <c r="BR43" s="324">
        <f t="shared" si="12"/>
        <v>4</v>
      </c>
      <c r="BS43" s="242" t="str">
        <f t="shared" si="13"/>
        <v>MODERADO</v>
      </c>
      <c r="BT43" s="325"/>
      <c r="BU43" s="212"/>
      <c r="BV43" s="326" t="str">
        <f t="shared" si="5"/>
        <v>NO REQUIERE PLAN DE ACCION</v>
      </c>
    </row>
    <row r="44" spans="1:74" s="214" customFormat="1" ht="126" customHeight="1">
      <c r="A44" s="310">
        <v>23</v>
      </c>
      <c r="B44" s="327"/>
      <c r="C44" s="387" t="s">
        <v>580</v>
      </c>
      <c r="D44" s="234" t="s">
        <v>386</v>
      </c>
      <c r="E44" s="234" t="s">
        <v>386</v>
      </c>
      <c r="F44" s="234" t="s">
        <v>386</v>
      </c>
      <c r="G44" s="234" t="s">
        <v>386</v>
      </c>
      <c r="H44" s="321" t="s">
        <v>387</v>
      </c>
      <c r="I44" s="234" t="s">
        <v>388</v>
      </c>
      <c r="J44" s="237" t="s">
        <v>411</v>
      </c>
      <c r="K44" s="355">
        <v>2</v>
      </c>
      <c r="L44" s="331"/>
      <c r="M44" s="355"/>
      <c r="N44" s="355"/>
      <c r="O44" s="355" t="s">
        <v>390</v>
      </c>
      <c r="P44" s="355"/>
      <c r="Q44" s="355"/>
      <c r="R44" s="355"/>
      <c r="S44" s="355" t="s">
        <v>390</v>
      </c>
      <c r="T44" s="355"/>
      <c r="U44" s="355"/>
      <c r="V44" s="355"/>
      <c r="W44" s="355"/>
      <c r="X44" s="355"/>
      <c r="Y44" s="355" t="s">
        <v>390</v>
      </c>
      <c r="Z44" s="355"/>
      <c r="AA44" s="355"/>
      <c r="AB44" s="355"/>
      <c r="AC44" s="355"/>
      <c r="AD44" s="355"/>
      <c r="AE44" s="355"/>
      <c r="AF44" s="356">
        <v>3</v>
      </c>
      <c r="AG44" s="314">
        <f t="shared" si="7"/>
        <v>3</v>
      </c>
      <c r="AH44" s="316">
        <f t="shared" si="8"/>
        <v>6</v>
      </c>
      <c r="AI44" s="317" t="str">
        <f t="shared" si="9"/>
        <v>MODERADO</v>
      </c>
      <c r="AJ44" s="332"/>
      <c r="AK44" s="346"/>
      <c r="AL44" s="223"/>
      <c r="AM44" s="319" t="s">
        <v>391</v>
      </c>
      <c r="AN44" s="319" t="s">
        <v>581</v>
      </c>
      <c r="AO44" s="392" t="s">
        <v>582</v>
      </c>
      <c r="AP44" s="393" t="s">
        <v>394</v>
      </c>
      <c r="AQ44" s="393" t="s">
        <v>402</v>
      </c>
      <c r="AR44" s="394" t="s">
        <v>408</v>
      </c>
      <c r="AS44" s="395" t="s">
        <v>583</v>
      </c>
      <c r="AT44" s="395" t="s">
        <v>563</v>
      </c>
      <c r="AU44" s="396" t="s">
        <v>584</v>
      </c>
      <c r="AV44" s="191" t="s">
        <v>386</v>
      </c>
      <c r="AW44" s="191" t="s">
        <v>386</v>
      </c>
      <c r="AX44" s="191" t="s">
        <v>386</v>
      </c>
      <c r="AY44" s="191" t="s">
        <v>386</v>
      </c>
      <c r="AZ44" s="191" t="s">
        <v>386</v>
      </c>
      <c r="BA44" s="191" t="s">
        <v>386</v>
      </c>
      <c r="BB44" s="191" t="s">
        <v>386</v>
      </c>
      <c r="BC44" s="322">
        <f t="shared" si="0"/>
        <v>100</v>
      </c>
      <c r="BD44" s="206"/>
      <c r="BE44" s="322"/>
      <c r="BF44" s="322" t="s">
        <v>386</v>
      </c>
      <c r="BG44" s="207">
        <f t="shared" si="1"/>
        <v>10</v>
      </c>
      <c r="BH44" s="322"/>
      <c r="BI44" s="322"/>
      <c r="BJ44" s="322" t="s">
        <v>386</v>
      </c>
      <c r="BK44" s="207">
        <f t="shared" si="2"/>
        <v>10</v>
      </c>
      <c r="BL44" s="208">
        <f t="shared" si="6"/>
        <v>100</v>
      </c>
      <c r="BM44" s="209" t="str">
        <f t="shared" si="4"/>
        <v>FUERTE</v>
      </c>
      <c r="BN44" s="244">
        <f>ROUND(AVERAGE(BL44:BL44),0)</f>
        <v>100</v>
      </c>
      <c r="BO44" s="244" t="str">
        <f t="shared" si="10"/>
        <v>FUERTE</v>
      </c>
      <c r="BP44" s="324">
        <v>1</v>
      </c>
      <c r="BQ44" s="324">
        <f t="shared" si="11"/>
        <v>3</v>
      </c>
      <c r="BR44" s="324">
        <f t="shared" si="12"/>
        <v>3</v>
      </c>
      <c r="BS44" s="242" t="str">
        <f t="shared" si="13"/>
        <v>MODERADO</v>
      </c>
      <c r="BT44" s="325"/>
      <c r="BU44" s="212"/>
      <c r="BV44" s="326" t="str">
        <f t="shared" si="5"/>
        <v>NO REQUIERE PLAN DE ACCION</v>
      </c>
    </row>
    <row r="45" spans="1:74" s="214" customFormat="1" ht="177.75" customHeight="1">
      <c r="A45" s="246">
        <v>24</v>
      </c>
      <c r="B45" s="311" t="s">
        <v>585</v>
      </c>
      <c r="C45" s="397" t="s">
        <v>586</v>
      </c>
      <c r="D45" s="373" t="s">
        <v>386</v>
      </c>
      <c r="E45" s="373" t="s">
        <v>386</v>
      </c>
      <c r="F45" s="195" t="s">
        <v>386</v>
      </c>
      <c r="G45" s="373" t="s">
        <v>386</v>
      </c>
      <c r="H45" s="373" t="s">
        <v>387</v>
      </c>
      <c r="I45" s="195" t="s">
        <v>388</v>
      </c>
      <c r="J45" s="398" t="s">
        <v>411</v>
      </c>
      <c r="K45" s="318">
        <v>3</v>
      </c>
      <c r="L45" s="315">
        <f>ROUND(AVERAGE(K45:K46),0)</f>
        <v>3</v>
      </c>
      <c r="M45" s="318"/>
      <c r="N45" s="318" t="s">
        <v>390</v>
      </c>
      <c r="O45" s="318" t="s">
        <v>390</v>
      </c>
      <c r="P45" s="318" t="s">
        <v>390</v>
      </c>
      <c r="Q45" s="318"/>
      <c r="R45" s="318" t="s">
        <v>390</v>
      </c>
      <c r="S45" s="318" t="s">
        <v>390</v>
      </c>
      <c r="T45" s="318"/>
      <c r="U45" s="318"/>
      <c r="V45" s="318"/>
      <c r="W45" s="318"/>
      <c r="X45" s="318" t="s">
        <v>390</v>
      </c>
      <c r="Y45" s="318" t="s">
        <v>390</v>
      </c>
      <c r="Z45" s="318" t="s">
        <v>390</v>
      </c>
      <c r="AA45" s="318"/>
      <c r="AB45" s="318" t="s">
        <v>390</v>
      </c>
      <c r="AC45" s="318" t="s">
        <v>390</v>
      </c>
      <c r="AD45" s="318" t="s">
        <v>390</v>
      </c>
      <c r="AE45" s="318"/>
      <c r="AF45" s="318">
        <v>11</v>
      </c>
      <c r="AG45" s="318">
        <f t="shared" si="7"/>
        <v>4</v>
      </c>
      <c r="AH45" s="337">
        <f t="shared" si="8"/>
        <v>12</v>
      </c>
      <c r="AI45" s="201" t="str">
        <f t="shared" si="9"/>
        <v>ALTO</v>
      </c>
      <c r="AJ45" s="318">
        <f>ROUND(AVERAGE(AG45:AG46),0)</f>
        <v>4</v>
      </c>
      <c r="AK45" s="337">
        <f>+L45*AJ45</f>
        <v>12</v>
      </c>
      <c r="AL45" s="201" t="str">
        <f>IF(AK45&lt;=2,"BAJO",IF(AND(AK45&gt;=2.1,AK45&lt;=6),"MODERADO",IF(AND(AK45&gt;=6.1,AK45&lt;=12),"ALTO", "EXTREMO")))</f>
        <v>ALTO</v>
      </c>
      <c r="AM45" s="399" t="s">
        <v>391</v>
      </c>
      <c r="AN45" s="206" t="s">
        <v>587</v>
      </c>
      <c r="AO45" s="385" t="s">
        <v>588</v>
      </c>
      <c r="AP45" s="322" t="s">
        <v>394</v>
      </c>
      <c r="AQ45" s="322" t="s">
        <v>402</v>
      </c>
      <c r="AR45" s="191" t="s">
        <v>408</v>
      </c>
      <c r="AS45" s="191" t="s">
        <v>589</v>
      </c>
      <c r="AT45" s="191" t="s">
        <v>590</v>
      </c>
      <c r="AU45" s="191" t="s">
        <v>591</v>
      </c>
      <c r="AV45" s="191" t="s">
        <v>386</v>
      </c>
      <c r="AW45" s="191" t="s">
        <v>386</v>
      </c>
      <c r="AX45" s="191" t="s">
        <v>386</v>
      </c>
      <c r="AY45" s="191" t="s">
        <v>386</v>
      </c>
      <c r="AZ45" s="191" t="s">
        <v>386</v>
      </c>
      <c r="BA45" s="191" t="s">
        <v>386</v>
      </c>
      <c r="BB45" s="191" t="s">
        <v>386</v>
      </c>
      <c r="BC45" s="322">
        <f t="shared" si="0"/>
        <v>100</v>
      </c>
      <c r="BD45" s="206"/>
      <c r="BE45" s="322"/>
      <c r="BF45" s="322" t="s">
        <v>386</v>
      </c>
      <c r="BG45" s="207">
        <f t="shared" si="1"/>
        <v>10</v>
      </c>
      <c r="BH45" s="322"/>
      <c r="BI45" s="322"/>
      <c r="BJ45" s="322" t="s">
        <v>386</v>
      </c>
      <c r="BK45" s="207">
        <f t="shared" si="2"/>
        <v>10</v>
      </c>
      <c r="BL45" s="208">
        <f t="shared" si="6"/>
        <v>100</v>
      </c>
      <c r="BM45" s="209" t="str">
        <f t="shared" si="4"/>
        <v>FUERTE</v>
      </c>
      <c r="BN45" s="210">
        <f>ROUND(AVERAGE(BL45:BL46),0)</f>
        <v>100</v>
      </c>
      <c r="BO45" s="210" t="str">
        <f t="shared" si="10"/>
        <v>FUERTE</v>
      </c>
      <c r="BP45" s="325">
        <f>ROUND(+K45-(IF(BO45="DEBIL",K45*0%,IF(BO45="MODERADO",K45*60%,IF(BO45="FUERTE",K45*80%)))),0)</f>
        <v>1</v>
      </c>
      <c r="BQ45" s="325">
        <f t="shared" si="11"/>
        <v>4</v>
      </c>
      <c r="BR45" s="325">
        <f t="shared" si="12"/>
        <v>4</v>
      </c>
      <c r="BS45" s="212" t="str">
        <f t="shared" si="13"/>
        <v>MODERADO</v>
      </c>
      <c r="BT45" s="325">
        <f>ROUND(AVERAGE(BR45:BR46),0)</f>
        <v>4</v>
      </c>
      <c r="BU45" s="212" t="str">
        <f>IF(BT45&lt;=2,"BAJO",IF(AND(BT45&gt;=2.1,BT45&lt;=6),"MODERADO",IF(AND(BT45&gt;=6.1,BT45&lt;=12),"ALTO", "EXTREMO")))</f>
        <v>MODERADO</v>
      </c>
      <c r="BV45" s="326" t="str">
        <f t="shared" si="5"/>
        <v>NO REQUIERE PLAN DE ACCION</v>
      </c>
    </row>
    <row r="46" spans="1:74" s="214" customFormat="1" ht="121.5" customHeight="1">
      <c r="A46" s="296"/>
      <c r="B46" s="327"/>
      <c r="C46" s="400"/>
      <c r="D46" s="377"/>
      <c r="E46" s="377"/>
      <c r="F46" s="226"/>
      <c r="G46" s="377"/>
      <c r="H46" s="377"/>
      <c r="I46" s="217"/>
      <c r="J46" s="401"/>
      <c r="K46" s="332"/>
      <c r="L46" s="331"/>
      <c r="M46" s="332"/>
      <c r="N46" s="332"/>
      <c r="O46" s="332"/>
      <c r="P46" s="332"/>
      <c r="Q46" s="332"/>
      <c r="R46" s="332"/>
      <c r="S46" s="332"/>
      <c r="T46" s="332"/>
      <c r="U46" s="332"/>
      <c r="V46" s="332"/>
      <c r="W46" s="332"/>
      <c r="X46" s="332"/>
      <c r="Y46" s="332"/>
      <c r="Z46" s="332"/>
      <c r="AA46" s="332"/>
      <c r="AB46" s="332"/>
      <c r="AC46" s="332"/>
      <c r="AD46" s="332"/>
      <c r="AE46" s="332"/>
      <c r="AF46" s="332"/>
      <c r="AG46" s="332"/>
      <c r="AH46" s="346"/>
      <c r="AI46" s="223"/>
      <c r="AJ46" s="332"/>
      <c r="AK46" s="346"/>
      <c r="AL46" s="223"/>
      <c r="AM46" s="402"/>
      <c r="AN46" s="206" t="s">
        <v>592</v>
      </c>
      <c r="AO46" s="385" t="s">
        <v>593</v>
      </c>
      <c r="AP46" s="322" t="s">
        <v>394</v>
      </c>
      <c r="AQ46" s="322" t="s">
        <v>402</v>
      </c>
      <c r="AR46" s="191" t="s">
        <v>408</v>
      </c>
      <c r="AS46" s="191" t="s">
        <v>594</v>
      </c>
      <c r="AT46" s="191" t="s">
        <v>590</v>
      </c>
      <c r="AU46" s="191" t="s">
        <v>595</v>
      </c>
      <c r="AV46" s="191" t="s">
        <v>386</v>
      </c>
      <c r="AW46" s="191" t="s">
        <v>386</v>
      </c>
      <c r="AX46" s="191" t="s">
        <v>386</v>
      </c>
      <c r="AY46" s="191" t="s">
        <v>386</v>
      </c>
      <c r="AZ46" s="191" t="s">
        <v>386</v>
      </c>
      <c r="BA46" s="191" t="s">
        <v>386</v>
      </c>
      <c r="BB46" s="191" t="s">
        <v>386</v>
      </c>
      <c r="BC46" s="322">
        <f t="shared" si="0"/>
        <v>100</v>
      </c>
      <c r="BD46" s="206"/>
      <c r="BE46" s="322"/>
      <c r="BF46" s="322" t="s">
        <v>386</v>
      </c>
      <c r="BG46" s="207">
        <f t="shared" si="1"/>
        <v>10</v>
      </c>
      <c r="BH46" s="322"/>
      <c r="BI46" s="322"/>
      <c r="BJ46" s="322" t="s">
        <v>386</v>
      </c>
      <c r="BK46" s="207">
        <f t="shared" si="2"/>
        <v>10</v>
      </c>
      <c r="BL46" s="208">
        <f t="shared" si="6"/>
        <v>100</v>
      </c>
      <c r="BM46" s="209" t="str">
        <f t="shared" si="4"/>
        <v>FUERTE</v>
      </c>
      <c r="BN46" s="224"/>
      <c r="BO46" s="224"/>
      <c r="BP46" s="325"/>
      <c r="BQ46" s="325"/>
      <c r="BR46" s="325"/>
      <c r="BS46" s="212"/>
      <c r="BT46" s="325"/>
      <c r="BU46" s="212"/>
      <c r="BV46" s="326" t="str">
        <f t="shared" si="5"/>
        <v>NO REQUIERE PLAN DE ACCION</v>
      </c>
    </row>
    <row r="47" spans="1:74" s="214" customFormat="1" ht="121.5" customHeight="1">
      <c r="A47" s="246">
        <v>25</v>
      </c>
      <c r="B47" s="311" t="s">
        <v>596</v>
      </c>
      <c r="C47" s="403" t="s">
        <v>597</v>
      </c>
      <c r="D47" s="195" t="s">
        <v>386</v>
      </c>
      <c r="E47" s="195" t="s">
        <v>386</v>
      </c>
      <c r="F47" s="195" t="s">
        <v>386</v>
      </c>
      <c r="G47" s="195" t="s">
        <v>386</v>
      </c>
      <c r="H47" s="195" t="s">
        <v>387</v>
      </c>
      <c r="I47" s="195" t="s">
        <v>418</v>
      </c>
      <c r="J47" s="196" t="s">
        <v>411</v>
      </c>
      <c r="K47" s="318">
        <v>1</v>
      </c>
      <c r="L47" s="315">
        <f>ROUND(AVERAGE(K47:K50),0)</f>
        <v>1</v>
      </c>
      <c r="M47" s="318"/>
      <c r="N47" s="318" t="s">
        <v>390</v>
      </c>
      <c r="O47" s="318" t="s">
        <v>390</v>
      </c>
      <c r="P47" s="318" t="s">
        <v>390</v>
      </c>
      <c r="Q47" s="318"/>
      <c r="R47" s="318"/>
      <c r="S47" s="318" t="s">
        <v>390</v>
      </c>
      <c r="T47" s="318"/>
      <c r="U47" s="318"/>
      <c r="V47" s="318"/>
      <c r="W47" s="318"/>
      <c r="X47" s="318" t="s">
        <v>390</v>
      </c>
      <c r="Y47" s="318" t="s">
        <v>390</v>
      </c>
      <c r="Z47" s="318" t="s">
        <v>390</v>
      </c>
      <c r="AA47" s="318"/>
      <c r="AB47" s="318"/>
      <c r="AC47" s="318"/>
      <c r="AD47" s="318"/>
      <c r="AE47" s="318"/>
      <c r="AF47" s="318">
        <v>7</v>
      </c>
      <c r="AG47" s="318">
        <f>IF(AF47&lt;=5,3,IF(AND(AF47&gt;=6,AF47&lt;=11),4,5))</f>
        <v>4</v>
      </c>
      <c r="AH47" s="337">
        <f>+K47*AG47</f>
        <v>4</v>
      </c>
      <c r="AI47" s="201" t="str">
        <f>IF(AH47&lt;=2,"BAJO",IF(AND(AH47&gt;=2.1,AH47&lt;=6),"MODERADO",IF(AND(AH47&gt;=6.1,AH47&lt;=12),"ALTO", "EXTREMO")))</f>
        <v>MODERADO</v>
      </c>
      <c r="AJ47" s="318">
        <f>ROUND(AVERAGE(AG47:AG50),0)</f>
        <v>4</v>
      </c>
      <c r="AK47" s="318">
        <f>+L47*AJ47</f>
        <v>4</v>
      </c>
      <c r="AL47" s="201" t="str">
        <f>IF(AK47&lt;=2,"BAJO",IF(AND(AK47&gt;=2.1,AK47&lt;=6),"MODERADO",IF(AND(AK47&gt;=6.1,AK47&lt;=12),"ALTO", "EXTREMO")))</f>
        <v>MODERADO</v>
      </c>
      <c r="AM47" s="319" t="s">
        <v>391</v>
      </c>
      <c r="AN47" s="202" t="s">
        <v>598</v>
      </c>
      <c r="AO47" s="404" t="s">
        <v>599</v>
      </c>
      <c r="AP47" s="241" t="s">
        <v>394</v>
      </c>
      <c r="AQ47" s="241" t="s">
        <v>402</v>
      </c>
      <c r="AR47" s="191" t="s">
        <v>408</v>
      </c>
      <c r="AS47" s="205" t="s">
        <v>600</v>
      </c>
      <c r="AT47" s="205" t="s">
        <v>563</v>
      </c>
      <c r="AU47" s="205" t="s">
        <v>601</v>
      </c>
      <c r="AV47" s="191" t="s">
        <v>386</v>
      </c>
      <c r="AW47" s="191" t="s">
        <v>386</v>
      </c>
      <c r="AX47" s="191" t="s">
        <v>386</v>
      </c>
      <c r="AY47" s="191" t="s">
        <v>386</v>
      </c>
      <c r="AZ47" s="191" t="s">
        <v>386</v>
      </c>
      <c r="BA47" s="191" t="s">
        <v>386</v>
      </c>
      <c r="BB47" s="191" t="s">
        <v>386</v>
      </c>
      <c r="BC47" s="322">
        <f>IF(AV47="X",15,0)+IF(AW47="X",15,0)+IF(AX47="X",15,0)+IF(AY47="X",15,0)+IF(AZ47="X",15,0)+IF(BA47="X",15,0)+IF(BB47="X",10,0)</f>
        <v>100</v>
      </c>
      <c r="BD47" s="238"/>
      <c r="BE47" s="238"/>
      <c r="BF47" s="322" t="s">
        <v>386</v>
      </c>
      <c r="BG47" s="207">
        <f>SUM(IF(BD47="X",0,0)+IF(BE47="X",5,0)+IF(BF47="X",10,0))</f>
        <v>10</v>
      </c>
      <c r="BH47" s="322"/>
      <c r="BI47" s="322"/>
      <c r="BJ47" s="322" t="s">
        <v>386</v>
      </c>
      <c r="BK47" s="207">
        <f>SUM(IF(BH47="X",0,0)+IF(BI47="X",5,0)+IF(BJ47="X",10,0))</f>
        <v>10</v>
      </c>
      <c r="BL47" s="208">
        <f>+(BC47*80%)+BG47+BK47</f>
        <v>100</v>
      </c>
      <c r="BM47" s="209" t="str">
        <f>VLOOKUP(BL47,CLASIFICACIÓNCONTROLES,2)</f>
        <v>FUERTE</v>
      </c>
      <c r="BN47" s="210">
        <f>ROUND(AVERAGE(BL47:BL48),0)</f>
        <v>100</v>
      </c>
      <c r="BO47" s="210" t="str">
        <f t="shared" ref="BO47:BO52" si="14">VLOOKUP(BN47,CLASIFICACIÓNCONTROLES,2)</f>
        <v>FUERTE</v>
      </c>
      <c r="BP47" s="324">
        <v>1</v>
      </c>
      <c r="BQ47" s="324">
        <f t="shared" ref="BQ47:BQ52" si="15">+AG47</f>
        <v>4</v>
      </c>
      <c r="BR47" s="324">
        <f t="shared" ref="BR47:BR52" si="16">+BP47*BQ47</f>
        <v>4</v>
      </c>
      <c r="BS47" s="242" t="str">
        <f t="shared" ref="BS47:BS52" si="17">IF(BR47&lt;=2,"BAJO",IF(AND(BR47&gt;=3,BR47&lt;=6),"MODERADO",IF(AND(BR47&gt;=7,BR47&lt;=12),"ALTO", "EXTREMO")))</f>
        <v>MODERADO</v>
      </c>
      <c r="BT47" s="269">
        <f>ROUND(AVERAGE(BR47:BR50),0)</f>
        <v>3</v>
      </c>
      <c r="BU47" s="201" t="str">
        <f>IF(BT47&lt;=2,"BAJO",IF(AND(BT47&gt;=2.1,BT47&lt;=6),"MODERADO",IF(AND(BT47&gt;=6.1,BT47&lt;=12),"ALTO", "EXTREMO")))</f>
        <v>MODERADO</v>
      </c>
      <c r="BV47" s="326" t="str">
        <f t="shared" si="5"/>
        <v>NO REQUIERE PLAN DE ACCION</v>
      </c>
    </row>
    <row r="48" spans="1:74" s="214" customFormat="1" ht="121.5" customHeight="1">
      <c r="A48" s="296"/>
      <c r="B48" s="342"/>
      <c r="C48" s="405"/>
      <c r="D48" s="226"/>
      <c r="E48" s="226"/>
      <c r="F48" s="226"/>
      <c r="G48" s="226"/>
      <c r="H48" s="226"/>
      <c r="I48" s="226"/>
      <c r="J48" s="227"/>
      <c r="K48" s="350"/>
      <c r="L48" s="331"/>
      <c r="M48" s="350"/>
      <c r="N48" s="350"/>
      <c r="O48" s="350"/>
      <c r="P48" s="350"/>
      <c r="Q48" s="350"/>
      <c r="R48" s="350"/>
      <c r="S48" s="350"/>
      <c r="T48" s="350"/>
      <c r="U48" s="350"/>
      <c r="V48" s="350"/>
      <c r="W48" s="350"/>
      <c r="X48" s="350"/>
      <c r="Y48" s="350"/>
      <c r="Z48" s="350"/>
      <c r="AA48" s="350"/>
      <c r="AB48" s="350"/>
      <c r="AC48" s="350"/>
      <c r="AD48" s="350"/>
      <c r="AE48" s="350"/>
      <c r="AF48" s="350"/>
      <c r="AG48" s="350"/>
      <c r="AH48" s="351"/>
      <c r="AI48" s="231"/>
      <c r="AJ48" s="332"/>
      <c r="AK48" s="332"/>
      <c r="AL48" s="223"/>
      <c r="AM48" s="319" t="s">
        <v>391</v>
      </c>
      <c r="AN48" s="202" t="s">
        <v>602</v>
      </c>
      <c r="AO48" s="404" t="s">
        <v>603</v>
      </c>
      <c r="AP48" s="241" t="s">
        <v>536</v>
      </c>
      <c r="AQ48" s="241" t="s">
        <v>402</v>
      </c>
      <c r="AR48" s="191" t="s">
        <v>408</v>
      </c>
      <c r="AS48" s="205" t="s">
        <v>600</v>
      </c>
      <c r="AT48" s="205" t="s">
        <v>563</v>
      </c>
      <c r="AU48" s="205" t="s">
        <v>604</v>
      </c>
      <c r="AV48" s="191" t="s">
        <v>386</v>
      </c>
      <c r="AW48" s="191" t="s">
        <v>386</v>
      </c>
      <c r="AX48" s="191" t="s">
        <v>386</v>
      </c>
      <c r="AY48" s="191" t="s">
        <v>386</v>
      </c>
      <c r="AZ48" s="191" t="s">
        <v>386</v>
      </c>
      <c r="BA48" s="191" t="s">
        <v>386</v>
      </c>
      <c r="BB48" s="191" t="s">
        <v>386</v>
      </c>
      <c r="BC48" s="322">
        <f>IF(AV48="X",15,0)+IF(AW48="X",15,0)+IF(AX48="X",15,0)+IF(AY48="X",15,0)+IF(AZ48="X",15,0)+IF(BA48="X",15,0)+IF(BB48="X",10,0)</f>
        <v>100</v>
      </c>
      <c r="BD48" s="238"/>
      <c r="BE48" s="238"/>
      <c r="BF48" s="322" t="s">
        <v>386</v>
      </c>
      <c r="BG48" s="207">
        <f>SUM(IF(BD48="X",0,0)+IF(BE48="X",5,0)+IF(BF48="X",10,0))</f>
        <v>10</v>
      </c>
      <c r="BH48" s="322"/>
      <c r="BI48" s="322"/>
      <c r="BJ48" s="322" t="s">
        <v>386</v>
      </c>
      <c r="BK48" s="207">
        <f>SUM(IF(BH48="X",0,0)+IF(BI48="X",5,0)+IF(BJ48="X",10,0))</f>
        <v>10</v>
      </c>
      <c r="BL48" s="208">
        <f>+(BC48*80%)+BG48+BK48</f>
        <v>100</v>
      </c>
      <c r="BM48" s="209" t="str">
        <f>VLOOKUP(BL48,CLASIFICACIÓNCONTROLES,2)</f>
        <v>FUERTE</v>
      </c>
      <c r="BN48" s="224"/>
      <c r="BO48" s="232"/>
      <c r="BP48" s="324">
        <v>1</v>
      </c>
      <c r="BQ48" s="324">
        <f t="shared" si="15"/>
        <v>0</v>
      </c>
      <c r="BR48" s="324">
        <f t="shared" si="16"/>
        <v>0</v>
      </c>
      <c r="BS48" s="242" t="str">
        <f t="shared" si="17"/>
        <v>BAJO</v>
      </c>
      <c r="BT48" s="295"/>
      <c r="BU48" s="223"/>
      <c r="BV48" s="326" t="str">
        <f t="shared" si="5"/>
        <v>NO REQUIERE PLAN DE ACCION</v>
      </c>
    </row>
    <row r="49" spans="1:74" s="214" customFormat="1" ht="193.5" customHeight="1">
      <c r="A49" s="310">
        <v>26</v>
      </c>
      <c r="B49" s="342"/>
      <c r="C49" s="406" t="s">
        <v>605</v>
      </c>
      <c r="D49" s="234" t="s">
        <v>386</v>
      </c>
      <c r="E49" s="234" t="s">
        <v>386</v>
      </c>
      <c r="F49" s="234" t="s">
        <v>386</v>
      </c>
      <c r="G49" s="234" t="s">
        <v>386</v>
      </c>
      <c r="H49" s="321" t="s">
        <v>387</v>
      </c>
      <c r="I49" s="234" t="s">
        <v>418</v>
      </c>
      <c r="J49" s="237" t="s">
        <v>411</v>
      </c>
      <c r="K49" s="355">
        <v>1</v>
      </c>
      <c r="L49" s="331"/>
      <c r="M49" s="355"/>
      <c r="N49" s="355" t="s">
        <v>390</v>
      </c>
      <c r="O49" s="355" t="s">
        <v>390</v>
      </c>
      <c r="P49" s="355" t="s">
        <v>390</v>
      </c>
      <c r="Q49" s="355"/>
      <c r="R49" s="355"/>
      <c r="S49" s="355" t="s">
        <v>390</v>
      </c>
      <c r="T49" s="355"/>
      <c r="U49" s="355"/>
      <c r="V49" s="355"/>
      <c r="W49" s="355"/>
      <c r="X49" s="355" t="s">
        <v>390</v>
      </c>
      <c r="Y49" s="355" t="s">
        <v>390</v>
      </c>
      <c r="Z49" s="355" t="s">
        <v>390</v>
      </c>
      <c r="AA49" s="355"/>
      <c r="AB49" s="355"/>
      <c r="AC49" s="355"/>
      <c r="AD49" s="355"/>
      <c r="AE49" s="355"/>
      <c r="AF49" s="356">
        <v>7</v>
      </c>
      <c r="AG49" s="314">
        <f>IF(AF49&lt;=5,3,IF(AND(AF49&gt;=6,AF49&lt;=11),4,5))</f>
        <v>4</v>
      </c>
      <c r="AH49" s="316">
        <f>+K49*AG49</f>
        <v>4</v>
      </c>
      <c r="AI49" s="317" t="str">
        <f>IF(AH49&lt;=2,"BAJO",IF(AND(AH49&gt;=2.1,AH49&lt;=6),"MODERADO",IF(AND(AH49&gt;=6.1,AH49&lt;=12),"ALTO", "EXTREMO")))</f>
        <v>MODERADO</v>
      </c>
      <c r="AJ49" s="332"/>
      <c r="AK49" s="332"/>
      <c r="AL49" s="223"/>
      <c r="AM49" s="319" t="s">
        <v>391</v>
      </c>
      <c r="AN49" s="319" t="s">
        <v>606</v>
      </c>
      <c r="AO49" s="407" t="s">
        <v>607</v>
      </c>
      <c r="AP49" s="322" t="s">
        <v>536</v>
      </c>
      <c r="AQ49" s="322" t="s">
        <v>395</v>
      </c>
      <c r="AR49" s="191" t="s">
        <v>408</v>
      </c>
      <c r="AS49" s="191" t="s">
        <v>608</v>
      </c>
      <c r="AT49" s="191" t="s">
        <v>609</v>
      </c>
      <c r="AU49" s="191" t="s">
        <v>610</v>
      </c>
      <c r="AV49" s="191" t="s">
        <v>386</v>
      </c>
      <c r="AW49" s="191" t="s">
        <v>386</v>
      </c>
      <c r="AX49" s="191" t="s">
        <v>386</v>
      </c>
      <c r="AY49" s="191" t="s">
        <v>386</v>
      </c>
      <c r="AZ49" s="191" t="s">
        <v>386</v>
      </c>
      <c r="BA49" s="191" t="s">
        <v>386</v>
      </c>
      <c r="BB49" s="191" t="s">
        <v>386</v>
      </c>
      <c r="BC49" s="322">
        <f>IF(AV49="X",15,0)+IF(AW49="X",15,0)+IF(AX49="X",15,0)+IF(AY49="X",15,0)+IF(AZ49="X",15,0)+IF(BA49="X",15,0)+IF(BB49="X",10,0)</f>
        <v>100</v>
      </c>
      <c r="BD49" s="206"/>
      <c r="BE49" s="322"/>
      <c r="BF49" s="322" t="s">
        <v>386</v>
      </c>
      <c r="BG49" s="207">
        <f>SUM(IF(BD49="X",0,0)+IF(BE49="X",5,0)+IF(BF49="X",10,0))</f>
        <v>10</v>
      </c>
      <c r="BH49" s="322"/>
      <c r="BI49" s="322"/>
      <c r="BJ49" s="322" t="s">
        <v>386</v>
      </c>
      <c r="BK49" s="207">
        <f>SUM(IF(BH49="X",0,0)+IF(BI49="X",5,0)+IF(BJ49="X",10,0))</f>
        <v>10</v>
      </c>
      <c r="BL49" s="208">
        <f>+(BC49*80%)+BG49+BK49</f>
        <v>100</v>
      </c>
      <c r="BM49" s="209" t="str">
        <f>VLOOKUP(BL49,CLASIFICACIÓNCONTROLES,2)</f>
        <v>FUERTE</v>
      </c>
      <c r="BN49" s="323">
        <f>+BL49</f>
        <v>100</v>
      </c>
      <c r="BO49" s="244" t="str">
        <f t="shared" si="14"/>
        <v>FUERTE</v>
      </c>
      <c r="BP49" s="324">
        <v>1</v>
      </c>
      <c r="BQ49" s="324">
        <f t="shared" si="15"/>
        <v>4</v>
      </c>
      <c r="BR49" s="324">
        <f t="shared" si="16"/>
        <v>4</v>
      </c>
      <c r="BS49" s="242" t="str">
        <f t="shared" si="17"/>
        <v>MODERADO</v>
      </c>
      <c r="BT49" s="295"/>
      <c r="BU49" s="223"/>
      <c r="BV49" s="326" t="str">
        <f t="shared" si="5"/>
        <v>NO REQUIERE PLAN DE ACCION</v>
      </c>
    </row>
    <row r="50" spans="1:74" s="214" customFormat="1" ht="262.5" customHeight="1">
      <c r="A50" s="310">
        <v>27</v>
      </c>
      <c r="B50" s="342"/>
      <c r="C50" s="406" t="s">
        <v>611</v>
      </c>
      <c r="D50" s="234" t="s">
        <v>386</v>
      </c>
      <c r="E50" s="234" t="s">
        <v>386</v>
      </c>
      <c r="F50" s="234" t="s">
        <v>386</v>
      </c>
      <c r="G50" s="234" t="s">
        <v>386</v>
      </c>
      <c r="H50" s="321" t="s">
        <v>387</v>
      </c>
      <c r="I50" s="234" t="s">
        <v>388</v>
      </c>
      <c r="J50" s="237" t="s">
        <v>411</v>
      </c>
      <c r="K50" s="355">
        <v>1</v>
      </c>
      <c r="L50" s="331"/>
      <c r="M50" s="355"/>
      <c r="N50" s="355" t="s">
        <v>390</v>
      </c>
      <c r="O50" s="355" t="s">
        <v>390</v>
      </c>
      <c r="P50" s="355" t="s">
        <v>390</v>
      </c>
      <c r="Q50" s="355"/>
      <c r="R50" s="355"/>
      <c r="S50" s="355" t="s">
        <v>390</v>
      </c>
      <c r="T50" s="355"/>
      <c r="U50" s="355"/>
      <c r="V50" s="355"/>
      <c r="W50" s="355"/>
      <c r="X50" s="355" t="s">
        <v>390</v>
      </c>
      <c r="Y50" s="355" t="s">
        <v>390</v>
      </c>
      <c r="Z50" s="355" t="s">
        <v>390</v>
      </c>
      <c r="AA50" s="355"/>
      <c r="AB50" s="355"/>
      <c r="AC50" s="355"/>
      <c r="AD50" s="355"/>
      <c r="AE50" s="355"/>
      <c r="AF50" s="356">
        <v>7</v>
      </c>
      <c r="AG50" s="314">
        <f>IF(AF50&lt;=5,3,IF(AND(AF50&gt;=6,AF50&lt;=11),4,5))</f>
        <v>4</v>
      </c>
      <c r="AH50" s="316">
        <f>+K50*AG50</f>
        <v>4</v>
      </c>
      <c r="AI50" s="317" t="str">
        <f>IF(AH50&lt;=2,"BAJO",IF(AND(AH50&gt;=2.1,AH50&lt;=6),"MODERADO",IF(AND(AH50&gt;=6.1,AH50&lt;=12),"ALTO", "EXTREMO")))</f>
        <v>MODERADO</v>
      </c>
      <c r="AJ50" s="332"/>
      <c r="AK50" s="332"/>
      <c r="AL50" s="223"/>
      <c r="AM50" s="319" t="s">
        <v>391</v>
      </c>
      <c r="AN50" s="319" t="s">
        <v>612</v>
      </c>
      <c r="AO50" s="388" t="s">
        <v>613</v>
      </c>
      <c r="AP50" s="322" t="s">
        <v>394</v>
      </c>
      <c r="AQ50" s="322" t="s">
        <v>402</v>
      </c>
      <c r="AR50" s="191" t="s">
        <v>408</v>
      </c>
      <c r="AS50" s="191" t="s">
        <v>614</v>
      </c>
      <c r="AT50" s="191" t="s">
        <v>609</v>
      </c>
      <c r="AU50" s="191" t="s">
        <v>615</v>
      </c>
      <c r="AV50" s="191" t="s">
        <v>386</v>
      </c>
      <c r="AW50" s="191" t="s">
        <v>386</v>
      </c>
      <c r="AX50" s="191" t="s">
        <v>386</v>
      </c>
      <c r="AY50" s="191" t="s">
        <v>386</v>
      </c>
      <c r="AZ50" s="191" t="s">
        <v>386</v>
      </c>
      <c r="BA50" s="191" t="s">
        <v>386</v>
      </c>
      <c r="BB50" s="191" t="s">
        <v>386</v>
      </c>
      <c r="BC50" s="322">
        <f>IF(AV50="X",15,0)+IF(AW50="X",15,0)+IF(AX50="X",15,0)+IF(AY50="X",15,0)+IF(AZ50="X",15,0)+IF(BA50="X",15,0)+IF(BB50="X",10,0)</f>
        <v>100</v>
      </c>
      <c r="BD50" s="206"/>
      <c r="BE50" s="322"/>
      <c r="BF50" s="322" t="s">
        <v>386</v>
      </c>
      <c r="BG50" s="207">
        <f>SUM(IF(BD50="X",0,0)+IF(BE50="X",5,0)+IF(BF50="X",10,0))</f>
        <v>10</v>
      </c>
      <c r="BH50" s="322"/>
      <c r="BI50" s="322"/>
      <c r="BJ50" s="322" t="s">
        <v>386</v>
      </c>
      <c r="BK50" s="207">
        <f>SUM(IF(BH50="X",0,0)+IF(BI50="X",5,0)+IF(BJ50="X",10,0))</f>
        <v>10</v>
      </c>
      <c r="BL50" s="208">
        <f>+(BC50*80%)+BG50+BK50</f>
        <v>100</v>
      </c>
      <c r="BM50" s="209" t="str">
        <f>VLOOKUP(BL50,CLASIFICACIÓNCONTROLES,2)</f>
        <v>FUERTE</v>
      </c>
      <c r="BN50" s="323">
        <f>+BL50</f>
        <v>100</v>
      </c>
      <c r="BO50" s="244" t="str">
        <f t="shared" si="14"/>
        <v>FUERTE</v>
      </c>
      <c r="BP50" s="324">
        <v>1</v>
      </c>
      <c r="BQ50" s="324">
        <f t="shared" si="15"/>
        <v>4</v>
      </c>
      <c r="BR50" s="324">
        <f t="shared" si="16"/>
        <v>4</v>
      </c>
      <c r="BS50" s="242" t="str">
        <f t="shared" si="17"/>
        <v>MODERADO</v>
      </c>
      <c r="BT50" s="295"/>
      <c r="BU50" s="223"/>
      <c r="BV50" s="326" t="str">
        <f t="shared" si="5"/>
        <v>NO REQUIERE PLAN DE ACCION</v>
      </c>
    </row>
    <row r="51" spans="1:74" s="214" customFormat="1" ht="181.15" customHeight="1">
      <c r="A51" s="310">
        <v>28</v>
      </c>
      <c r="B51" s="311" t="s">
        <v>616</v>
      </c>
      <c r="C51" s="406" t="s">
        <v>617</v>
      </c>
      <c r="D51" s="234" t="s">
        <v>386</v>
      </c>
      <c r="E51" s="234" t="s">
        <v>386</v>
      </c>
      <c r="F51" s="234" t="s">
        <v>386</v>
      </c>
      <c r="G51" s="234" t="s">
        <v>386</v>
      </c>
      <c r="H51" s="321" t="s">
        <v>387</v>
      </c>
      <c r="I51" s="234" t="s">
        <v>388</v>
      </c>
      <c r="J51" s="237" t="s">
        <v>411</v>
      </c>
      <c r="K51" s="355">
        <v>1</v>
      </c>
      <c r="L51" s="315">
        <f>ROUND(AVERAGE(K51:K55),0)</f>
        <v>1</v>
      </c>
      <c r="M51" s="355"/>
      <c r="N51" s="355"/>
      <c r="O51" s="355" t="s">
        <v>390</v>
      </c>
      <c r="P51" s="355" t="s">
        <v>390</v>
      </c>
      <c r="Q51" s="355" t="s">
        <v>390</v>
      </c>
      <c r="R51" s="355" t="s">
        <v>390</v>
      </c>
      <c r="S51" s="355"/>
      <c r="T51" s="355"/>
      <c r="U51" s="355"/>
      <c r="V51" s="355"/>
      <c r="W51" s="355"/>
      <c r="X51" s="355" t="s">
        <v>390</v>
      </c>
      <c r="Y51" s="355" t="s">
        <v>390</v>
      </c>
      <c r="Z51" s="355"/>
      <c r="AA51" s="355"/>
      <c r="AB51" s="355" t="s">
        <v>390</v>
      </c>
      <c r="AC51" s="355" t="s">
        <v>390</v>
      </c>
      <c r="AD51" s="355" t="s">
        <v>390</v>
      </c>
      <c r="AE51" s="355"/>
      <c r="AF51" s="356">
        <v>9</v>
      </c>
      <c r="AG51" s="314">
        <f>IF(AF51&lt;=5,3,IF(AND(AF51&gt;=6,AF51&lt;=11),4,5))</f>
        <v>4</v>
      </c>
      <c r="AH51" s="316">
        <f>+K51*AG51</f>
        <v>4</v>
      </c>
      <c r="AI51" s="317" t="str">
        <f>IF(AH51&lt;=2,"BAJO",IF(AND(AH51&gt;=2.1,AH51&lt;=6),"MODERADO",IF(AND(AH51&gt;=6.1,AH51&lt;=12),"ALTO", "EXTREMO")))</f>
        <v>MODERADO</v>
      </c>
      <c r="AJ51" s="318">
        <f>ROUND(AVERAGE(AG51:AG55),0)</f>
        <v>4</v>
      </c>
      <c r="AK51" s="318">
        <f>+L51*AJ51</f>
        <v>4</v>
      </c>
      <c r="AL51" s="201" t="str">
        <f>IF(AK51&lt;=2,"BAJO",IF(AND(AK51&gt;=2.1,AK51&lt;=6),"MODERADO",IF(AND(AK51&gt;=6.1,AK51&lt;=12),"ALTO", "EXTREMO")))</f>
        <v>MODERADO</v>
      </c>
      <c r="AM51" s="319" t="s">
        <v>391</v>
      </c>
      <c r="AN51" s="319" t="s">
        <v>618</v>
      </c>
      <c r="AO51" s="385" t="s">
        <v>619</v>
      </c>
      <c r="AP51" s="322" t="s">
        <v>394</v>
      </c>
      <c r="AQ51" s="322" t="s">
        <v>402</v>
      </c>
      <c r="AR51" s="191" t="s">
        <v>408</v>
      </c>
      <c r="AS51" s="408" t="s">
        <v>620</v>
      </c>
      <c r="AT51" s="408" t="s">
        <v>621</v>
      </c>
      <c r="AU51" s="191" t="s">
        <v>622</v>
      </c>
      <c r="AV51" s="191" t="s">
        <v>386</v>
      </c>
      <c r="AW51" s="191" t="s">
        <v>386</v>
      </c>
      <c r="AX51" s="191" t="s">
        <v>386</v>
      </c>
      <c r="AY51" s="191" t="s">
        <v>386</v>
      </c>
      <c r="AZ51" s="191" t="s">
        <v>386</v>
      </c>
      <c r="BA51" s="191" t="s">
        <v>386</v>
      </c>
      <c r="BB51" s="191" t="s">
        <v>386</v>
      </c>
      <c r="BC51" s="322">
        <f t="shared" ref="BC51:BC71" si="18">IF(AV51="X",15,0)+IF(AW51="X",15,0)+IF(AX51="X",15,0)+IF(AY51="X",15,0)+IF(AZ51="X",15,0)+IF(BA51="X",15,0)+IF(BB51="X",10,0)</f>
        <v>100</v>
      </c>
      <c r="BD51" s="206"/>
      <c r="BE51" s="322"/>
      <c r="BF51" s="322" t="s">
        <v>386</v>
      </c>
      <c r="BG51" s="207">
        <f t="shared" ref="BG51:BG71" si="19">SUM(IF(BD51="X",0,0)+IF(BE51="X",5,0)+IF(BF51="X",10,0))</f>
        <v>10</v>
      </c>
      <c r="BH51" s="322"/>
      <c r="BI51" s="322"/>
      <c r="BJ51" s="322" t="s">
        <v>386</v>
      </c>
      <c r="BK51" s="207">
        <f t="shared" ref="BK51:BK71" si="20">SUM(IF(BH51="X",0,0)+IF(BI51="X",5,0)+IF(BJ51="X",10,0))</f>
        <v>10</v>
      </c>
      <c r="BL51" s="208">
        <f t="shared" si="6"/>
        <v>100</v>
      </c>
      <c r="BM51" s="209" t="str">
        <f t="shared" ref="BM51:BM67" si="21">VLOOKUP(BL51,CLASIFICACIÓNCONTROLES,2)</f>
        <v>FUERTE</v>
      </c>
      <c r="BN51" s="323">
        <f>+BL51</f>
        <v>100</v>
      </c>
      <c r="BO51" s="244" t="str">
        <f t="shared" si="14"/>
        <v>FUERTE</v>
      </c>
      <c r="BP51" s="324">
        <v>1</v>
      </c>
      <c r="BQ51" s="324">
        <f t="shared" si="15"/>
        <v>4</v>
      </c>
      <c r="BR51" s="324">
        <f t="shared" si="16"/>
        <v>4</v>
      </c>
      <c r="BS51" s="242" t="str">
        <f t="shared" si="17"/>
        <v>MODERADO</v>
      </c>
      <c r="BT51" s="325">
        <f>ROUND(AVERAGE(BR51:BR55),0)</f>
        <v>4</v>
      </c>
      <c r="BU51" s="212" t="str">
        <f>IF(BT51&lt;=2,"BAJO",IF(AND(BT51&gt;=2.1,BT51&lt;=6),"MODERADO",IF(AND(BT51&gt;=6.1,BT51&lt;=12),"ALTO", "EXTREMO")))</f>
        <v>MODERADO</v>
      </c>
      <c r="BV51" s="326" t="str">
        <f t="shared" si="5"/>
        <v>NO REQUIERE PLAN DE ACCION</v>
      </c>
    </row>
    <row r="52" spans="1:74" s="214" customFormat="1" ht="121.5" customHeight="1">
      <c r="A52" s="246">
        <v>29</v>
      </c>
      <c r="B52" s="342"/>
      <c r="C52" s="409" t="s">
        <v>623</v>
      </c>
      <c r="D52" s="195" t="s">
        <v>386</v>
      </c>
      <c r="E52" s="195" t="s">
        <v>386</v>
      </c>
      <c r="F52" s="195" t="s">
        <v>386</v>
      </c>
      <c r="G52" s="195" t="s">
        <v>386</v>
      </c>
      <c r="H52" s="195" t="s">
        <v>387</v>
      </c>
      <c r="I52" s="195" t="s">
        <v>388</v>
      </c>
      <c r="J52" s="335" t="s">
        <v>411</v>
      </c>
      <c r="K52" s="318">
        <v>1</v>
      </c>
      <c r="L52" s="331"/>
      <c r="M52" s="318"/>
      <c r="N52" s="318"/>
      <c r="O52" s="318" t="s">
        <v>390</v>
      </c>
      <c r="P52" s="318" t="s">
        <v>390</v>
      </c>
      <c r="Q52" s="318"/>
      <c r="R52" s="318"/>
      <c r="S52" s="318" t="s">
        <v>390</v>
      </c>
      <c r="T52" s="318"/>
      <c r="U52" s="318"/>
      <c r="V52" s="318"/>
      <c r="W52" s="318"/>
      <c r="X52" s="318" t="s">
        <v>390</v>
      </c>
      <c r="Y52" s="318" t="s">
        <v>390</v>
      </c>
      <c r="Z52" s="318"/>
      <c r="AA52" s="318"/>
      <c r="AB52" s="318" t="s">
        <v>390</v>
      </c>
      <c r="AC52" s="318" t="s">
        <v>390</v>
      </c>
      <c r="AD52" s="318" t="s">
        <v>390</v>
      </c>
      <c r="AE52" s="318"/>
      <c r="AF52" s="318">
        <v>8</v>
      </c>
      <c r="AG52" s="318">
        <f>IF(AF52&lt;=5,3,IF(AND(AF52&gt;=6,AF52&lt;=11),4,5))</f>
        <v>4</v>
      </c>
      <c r="AH52" s="337">
        <f>+K52*AG52</f>
        <v>4</v>
      </c>
      <c r="AI52" s="201" t="str">
        <f>IF(AH52&lt;=2,"BAJO",IF(AND(AH52&gt;=2.1,AH52&lt;=6),"MODERADO",IF(AND(AH52&gt;=6.1,AH52&lt;=12),"ALTO", "EXTREMO")))</f>
        <v>MODERADO</v>
      </c>
      <c r="AJ52" s="332"/>
      <c r="AK52" s="332"/>
      <c r="AL52" s="223"/>
      <c r="AM52" s="334" t="s">
        <v>391</v>
      </c>
      <c r="AN52" s="319" t="s">
        <v>624</v>
      </c>
      <c r="AO52" s="410" t="s">
        <v>625</v>
      </c>
      <c r="AP52" s="322" t="s">
        <v>394</v>
      </c>
      <c r="AQ52" s="322" t="s">
        <v>402</v>
      </c>
      <c r="AR52" s="191" t="s">
        <v>408</v>
      </c>
      <c r="AS52" s="408" t="s">
        <v>620</v>
      </c>
      <c r="AT52" s="408" t="s">
        <v>621</v>
      </c>
      <c r="AU52" s="191" t="s">
        <v>626</v>
      </c>
      <c r="AV52" s="191" t="s">
        <v>386</v>
      </c>
      <c r="AW52" s="191" t="s">
        <v>386</v>
      </c>
      <c r="AX52" s="191" t="s">
        <v>386</v>
      </c>
      <c r="AY52" s="191" t="s">
        <v>386</v>
      </c>
      <c r="AZ52" s="191" t="s">
        <v>386</v>
      </c>
      <c r="BA52" s="191" t="s">
        <v>386</v>
      </c>
      <c r="BB52" s="191" t="s">
        <v>386</v>
      </c>
      <c r="BC52" s="322">
        <f t="shared" si="18"/>
        <v>100</v>
      </c>
      <c r="BD52" s="206"/>
      <c r="BE52" s="322"/>
      <c r="BF52" s="322" t="s">
        <v>386</v>
      </c>
      <c r="BG52" s="207">
        <f t="shared" si="19"/>
        <v>10</v>
      </c>
      <c r="BH52" s="322"/>
      <c r="BI52" s="322"/>
      <c r="BJ52" s="322" t="s">
        <v>386</v>
      </c>
      <c r="BK52" s="207">
        <f t="shared" si="20"/>
        <v>10</v>
      </c>
      <c r="BL52" s="208">
        <f t="shared" si="6"/>
        <v>100</v>
      </c>
      <c r="BM52" s="209" t="str">
        <f t="shared" si="21"/>
        <v>FUERTE</v>
      </c>
      <c r="BN52" s="210">
        <f>ROUND(AVERAGE(BL52:BL55),0)</f>
        <v>100</v>
      </c>
      <c r="BO52" s="210" t="str">
        <f t="shared" si="14"/>
        <v>FUERTE</v>
      </c>
      <c r="BP52" s="325">
        <v>1</v>
      </c>
      <c r="BQ52" s="325">
        <f t="shared" si="15"/>
        <v>4</v>
      </c>
      <c r="BR52" s="325">
        <f t="shared" si="16"/>
        <v>4</v>
      </c>
      <c r="BS52" s="212" t="str">
        <f t="shared" si="17"/>
        <v>MODERADO</v>
      </c>
      <c r="BT52" s="325"/>
      <c r="BU52" s="212"/>
      <c r="BV52" s="326" t="str">
        <f t="shared" si="5"/>
        <v>NO REQUIERE PLAN DE ACCION</v>
      </c>
    </row>
    <row r="53" spans="1:74" s="214" customFormat="1" ht="121.5" customHeight="1">
      <c r="A53" s="274"/>
      <c r="B53" s="342"/>
      <c r="C53" s="411"/>
      <c r="D53" s="217"/>
      <c r="E53" s="217"/>
      <c r="F53" s="217"/>
      <c r="G53" s="217"/>
      <c r="H53" s="217"/>
      <c r="I53" s="217"/>
      <c r="J53" s="344"/>
      <c r="K53" s="332"/>
      <c r="L53" s="331"/>
      <c r="M53" s="332"/>
      <c r="N53" s="332"/>
      <c r="O53" s="332"/>
      <c r="P53" s="332"/>
      <c r="Q53" s="332"/>
      <c r="R53" s="332"/>
      <c r="S53" s="332"/>
      <c r="T53" s="332"/>
      <c r="U53" s="332"/>
      <c r="V53" s="332"/>
      <c r="W53" s="332"/>
      <c r="X53" s="332"/>
      <c r="Y53" s="332"/>
      <c r="Z53" s="332"/>
      <c r="AA53" s="332"/>
      <c r="AB53" s="332"/>
      <c r="AC53" s="332"/>
      <c r="AD53" s="332"/>
      <c r="AE53" s="332"/>
      <c r="AF53" s="332"/>
      <c r="AG53" s="332"/>
      <c r="AH53" s="346"/>
      <c r="AI53" s="223"/>
      <c r="AJ53" s="332"/>
      <c r="AK53" s="332"/>
      <c r="AL53" s="223"/>
      <c r="AM53" s="343"/>
      <c r="AN53" s="319" t="s">
        <v>627</v>
      </c>
      <c r="AO53" s="410" t="s">
        <v>628</v>
      </c>
      <c r="AP53" s="322" t="s">
        <v>629</v>
      </c>
      <c r="AQ53" s="322" t="s">
        <v>402</v>
      </c>
      <c r="AR53" s="191" t="s">
        <v>408</v>
      </c>
      <c r="AS53" s="408" t="s">
        <v>620</v>
      </c>
      <c r="AT53" s="408" t="s">
        <v>621</v>
      </c>
      <c r="AU53" s="191" t="s">
        <v>630</v>
      </c>
      <c r="AV53" s="191" t="s">
        <v>386</v>
      </c>
      <c r="AW53" s="191" t="s">
        <v>386</v>
      </c>
      <c r="AX53" s="191" t="s">
        <v>386</v>
      </c>
      <c r="AY53" s="191" t="s">
        <v>386</v>
      </c>
      <c r="AZ53" s="191" t="s">
        <v>386</v>
      </c>
      <c r="BA53" s="191" t="s">
        <v>386</v>
      </c>
      <c r="BB53" s="191" t="s">
        <v>386</v>
      </c>
      <c r="BC53" s="322">
        <f t="shared" si="18"/>
        <v>100</v>
      </c>
      <c r="BD53" s="206"/>
      <c r="BE53" s="322"/>
      <c r="BF53" s="322" t="s">
        <v>386</v>
      </c>
      <c r="BG53" s="207">
        <f t="shared" si="19"/>
        <v>10</v>
      </c>
      <c r="BH53" s="322"/>
      <c r="BI53" s="322"/>
      <c r="BJ53" s="322" t="s">
        <v>386</v>
      </c>
      <c r="BK53" s="207">
        <f t="shared" si="20"/>
        <v>10</v>
      </c>
      <c r="BL53" s="208">
        <f t="shared" si="6"/>
        <v>100</v>
      </c>
      <c r="BM53" s="209" t="str">
        <f t="shared" si="21"/>
        <v>FUERTE</v>
      </c>
      <c r="BN53" s="224"/>
      <c r="BO53" s="224"/>
      <c r="BP53" s="325"/>
      <c r="BQ53" s="325"/>
      <c r="BR53" s="325"/>
      <c r="BS53" s="212"/>
      <c r="BT53" s="325"/>
      <c r="BU53" s="212"/>
      <c r="BV53" s="326" t="str">
        <f t="shared" si="5"/>
        <v>NO REQUIERE PLAN DE ACCION</v>
      </c>
    </row>
    <row r="54" spans="1:74" s="214" customFormat="1" ht="121.5" customHeight="1">
      <c r="A54" s="274"/>
      <c r="B54" s="342"/>
      <c r="C54" s="411"/>
      <c r="D54" s="217"/>
      <c r="E54" s="217"/>
      <c r="F54" s="217"/>
      <c r="G54" s="217"/>
      <c r="H54" s="217"/>
      <c r="I54" s="217"/>
      <c r="J54" s="344"/>
      <c r="K54" s="332"/>
      <c r="L54" s="331"/>
      <c r="M54" s="332"/>
      <c r="N54" s="332"/>
      <c r="O54" s="332"/>
      <c r="P54" s="332"/>
      <c r="Q54" s="332"/>
      <c r="R54" s="332"/>
      <c r="S54" s="332"/>
      <c r="T54" s="332"/>
      <c r="U54" s="332"/>
      <c r="V54" s="332"/>
      <c r="W54" s="332"/>
      <c r="X54" s="332"/>
      <c r="Y54" s="332"/>
      <c r="Z54" s="332"/>
      <c r="AA54" s="332"/>
      <c r="AB54" s="332"/>
      <c r="AC54" s="332"/>
      <c r="AD54" s="332"/>
      <c r="AE54" s="332"/>
      <c r="AF54" s="332"/>
      <c r="AG54" s="332"/>
      <c r="AH54" s="346"/>
      <c r="AI54" s="223"/>
      <c r="AJ54" s="332"/>
      <c r="AK54" s="332"/>
      <c r="AL54" s="223"/>
      <c r="AM54" s="343"/>
      <c r="AN54" s="319" t="s">
        <v>631</v>
      </c>
      <c r="AO54" s="410" t="s">
        <v>632</v>
      </c>
      <c r="AP54" s="322" t="s">
        <v>394</v>
      </c>
      <c r="AQ54" s="322" t="s">
        <v>402</v>
      </c>
      <c r="AR54" s="191" t="s">
        <v>408</v>
      </c>
      <c r="AS54" s="191" t="s">
        <v>633</v>
      </c>
      <c r="AT54" s="191" t="s">
        <v>621</v>
      </c>
      <c r="AU54" s="191" t="s">
        <v>634</v>
      </c>
      <c r="AV54" s="191" t="s">
        <v>386</v>
      </c>
      <c r="AW54" s="191" t="s">
        <v>386</v>
      </c>
      <c r="AX54" s="191" t="s">
        <v>386</v>
      </c>
      <c r="AY54" s="191" t="s">
        <v>386</v>
      </c>
      <c r="AZ54" s="191" t="s">
        <v>386</v>
      </c>
      <c r="BA54" s="191" t="s">
        <v>386</v>
      </c>
      <c r="BB54" s="191" t="s">
        <v>386</v>
      </c>
      <c r="BC54" s="322">
        <f t="shared" si="18"/>
        <v>100</v>
      </c>
      <c r="BD54" s="206"/>
      <c r="BE54" s="322"/>
      <c r="BF54" s="322" t="s">
        <v>386</v>
      </c>
      <c r="BG54" s="207">
        <f t="shared" si="19"/>
        <v>10</v>
      </c>
      <c r="BH54" s="322"/>
      <c r="BI54" s="322"/>
      <c r="BJ54" s="322" t="s">
        <v>386</v>
      </c>
      <c r="BK54" s="207">
        <f t="shared" si="20"/>
        <v>10</v>
      </c>
      <c r="BL54" s="208">
        <f t="shared" si="6"/>
        <v>100</v>
      </c>
      <c r="BM54" s="209" t="str">
        <f t="shared" si="21"/>
        <v>FUERTE</v>
      </c>
      <c r="BN54" s="224"/>
      <c r="BO54" s="224"/>
      <c r="BP54" s="325"/>
      <c r="BQ54" s="325"/>
      <c r="BR54" s="325"/>
      <c r="BS54" s="212"/>
      <c r="BT54" s="325"/>
      <c r="BU54" s="212"/>
      <c r="BV54" s="326" t="str">
        <f t="shared" si="5"/>
        <v>NO REQUIERE PLAN DE ACCION</v>
      </c>
    </row>
    <row r="55" spans="1:74" s="214" customFormat="1" ht="121.5" customHeight="1">
      <c r="A55" s="296"/>
      <c r="B55" s="327"/>
      <c r="C55" s="412"/>
      <c r="D55" s="226"/>
      <c r="E55" s="226"/>
      <c r="F55" s="226"/>
      <c r="G55" s="226"/>
      <c r="H55" s="226"/>
      <c r="I55" s="226"/>
      <c r="J55" s="348"/>
      <c r="K55" s="350"/>
      <c r="L55" s="331"/>
      <c r="M55" s="350"/>
      <c r="N55" s="350"/>
      <c r="O55" s="350"/>
      <c r="P55" s="350"/>
      <c r="Q55" s="350"/>
      <c r="R55" s="350"/>
      <c r="S55" s="350"/>
      <c r="T55" s="350"/>
      <c r="U55" s="350"/>
      <c r="V55" s="350"/>
      <c r="W55" s="350"/>
      <c r="X55" s="350"/>
      <c r="Y55" s="350"/>
      <c r="Z55" s="350"/>
      <c r="AA55" s="350"/>
      <c r="AB55" s="350"/>
      <c r="AC55" s="350"/>
      <c r="AD55" s="350"/>
      <c r="AE55" s="350"/>
      <c r="AF55" s="350">
        <f>IF(M55="X",20,COUNTA(N55:AE55))</f>
        <v>0</v>
      </c>
      <c r="AG55" s="350"/>
      <c r="AH55" s="351"/>
      <c r="AI55" s="231"/>
      <c r="AJ55" s="350"/>
      <c r="AK55" s="350"/>
      <c r="AL55" s="231"/>
      <c r="AM55" s="347"/>
      <c r="AN55" s="319" t="s">
        <v>635</v>
      </c>
      <c r="AO55" s="410" t="s">
        <v>636</v>
      </c>
      <c r="AP55" s="322" t="s">
        <v>394</v>
      </c>
      <c r="AQ55" s="322" t="s">
        <v>402</v>
      </c>
      <c r="AR55" s="191" t="s">
        <v>408</v>
      </c>
      <c r="AS55" s="408" t="s">
        <v>620</v>
      </c>
      <c r="AT55" s="408" t="s">
        <v>621</v>
      </c>
      <c r="AU55" s="191" t="s">
        <v>634</v>
      </c>
      <c r="AV55" s="191" t="s">
        <v>386</v>
      </c>
      <c r="AW55" s="191" t="s">
        <v>386</v>
      </c>
      <c r="AX55" s="191" t="s">
        <v>386</v>
      </c>
      <c r="AY55" s="191" t="s">
        <v>386</v>
      </c>
      <c r="AZ55" s="191" t="s">
        <v>386</v>
      </c>
      <c r="BA55" s="191" t="s">
        <v>386</v>
      </c>
      <c r="BB55" s="191" t="s">
        <v>386</v>
      </c>
      <c r="BC55" s="322">
        <f t="shared" si="18"/>
        <v>100</v>
      </c>
      <c r="BD55" s="206"/>
      <c r="BE55" s="322"/>
      <c r="BF55" s="322" t="s">
        <v>386</v>
      </c>
      <c r="BG55" s="207">
        <f t="shared" si="19"/>
        <v>10</v>
      </c>
      <c r="BH55" s="322"/>
      <c r="BI55" s="322"/>
      <c r="BJ55" s="322" t="s">
        <v>386</v>
      </c>
      <c r="BK55" s="207">
        <f t="shared" si="20"/>
        <v>10</v>
      </c>
      <c r="BL55" s="208">
        <f t="shared" si="6"/>
        <v>100</v>
      </c>
      <c r="BM55" s="209" t="str">
        <f t="shared" si="21"/>
        <v>FUERTE</v>
      </c>
      <c r="BN55" s="232"/>
      <c r="BO55" s="232"/>
      <c r="BP55" s="325"/>
      <c r="BQ55" s="325"/>
      <c r="BR55" s="325"/>
      <c r="BS55" s="212"/>
      <c r="BT55" s="325"/>
      <c r="BU55" s="212"/>
      <c r="BV55" s="326" t="str">
        <f t="shared" si="5"/>
        <v>NO REQUIERE PLAN DE ACCION</v>
      </c>
    </row>
    <row r="56" spans="1:74" s="214" customFormat="1" ht="305.25" customHeight="1">
      <c r="A56" s="310">
        <v>30</v>
      </c>
      <c r="B56" s="311" t="s">
        <v>637</v>
      </c>
      <c r="C56" s="202" t="s">
        <v>638</v>
      </c>
      <c r="D56" s="234" t="s">
        <v>386</v>
      </c>
      <c r="E56" s="234" t="s">
        <v>386</v>
      </c>
      <c r="F56" s="234" t="s">
        <v>386</v>
      </c>
      <c r="G56" s="234" t="s">
        <v>386</v>
      </c>
      <c r="H56" s="321" t="s">
        <v>387</v>
      </c>
      <c r="I56" s="234" t="s">
        <v>418</v>
      </c>
      <c r="J56" s="237" t="s">
        <v>411</v>
      </c>
      <c r="K56" s="355">
        <v>1</v>
      </c>
      <c r="L56" s="315">
        <f>ROUND(AVERAGE(K56:K57),0)</f>
        <v>1</v>
      </c>
      <c r="M56" s="355"/>
      <c r="N56" s="355" t="s">
        <v>390</v>
      </c>
      <c r="O56" s="355" t="s">
        <v>390</v>
      </c>
      <c r="P56" s="355" t="s">
        <v>390</v>
      </c>
      <c r="Q56" s="355"/>
      <c r="R56" s="355"/>
      <c r="S56" s="355" t="s">
        <v>390</v>
      </c>
      <c r="T56" s="355" t="s">
        <v>390</v>
      </c>
      <c r="U56" s="355" t="s">
        <v>390</v>
      </c>
      <c r="V56" s="355"/>
      <c r="W56" s="355"/>
      <c r="X56" s="355" t="s">
        <v>390</v>
      </c>
      <c r="Y56" s="355" t="s">
        <v>390</v>
      </c>
      <c r="Z56" s="355" t="s">
        <v>390</v>
      </c>
      <c r="AA56" s="355"/>
      <c r="AB56" s="355"/>
      <c r="AC56" s="355"/>
      <c r="AD56" s="355"/>
      <c r="AE56" s="355"/>
      <c r="AF56" s="356">
        <v>9</v>
      </c>
      <c r="AG56" s="314">
        <f t="shared" ref="AG56:AG62" si="22">IF(AF56&lt;=5,3,IF(AND(AF56&gt;=6,AF56&lt;=11),4,5))</f>
        <v>4</v>
      </c>
      <c r="AH56" s="316">
        <f t="shared" ref="AH56:AH62" si="23">+K56*AG56</f>
        <v>4</v>
      </c>
      <c r="AI56" s="413" t="str">
        <f t="shared" ref="AI56:AI62" si="24">IF(AH56&lt;=2,"BAJO",IF(AND(AH56&gt;=2.1,AH56&lt;=6),"MODERADO",IF(AND(AH56&gt;=6.1,AH56&lt;=12),"ALTO", "EXTREMO")))</f>
        <v>MODERADO</v>
      </c>
      <c r="AJ56" s="318">
        <f>ROUND(AVERAGE(AG56:AG57),0)</f>
        <v>4</v>
      </c>
      <c r="AK56" s="318">
        <f>+L56*AJ56</f>
        <v>4</v>
      </c>
      <c r="AL56" s="201" t="str">
        <f>IF(AK56&lt;=2,"BAJO",IF(AND(AK56&gt;=2.1,AK56&lt;=6),"MODERADO",IF(AND(AK56&gt;=6.1,AK56&lt;=12),"ALTO", "EXTREMO")))</f>
        <v>MODERADO</v>
      </c>
      <c r="AM56" s="202" t="s">
        <v>391</v>
      </c>
      <c r="AN56" s="202" t="s">
        <v>639</v>
      </c>
      <c r="AO56" s="352" t="s">
        <v>640</v>
      </c>
      <c r="AP56" s="322" t="s">
        <v>394</v>
      </c>
      <c r="AQ56" s="322" t="s">
        <v>395</v>
      </c>
      <c r="AR56" s="191" t="s">
        <v>408</v>
      </c>
      <c r="AS56" s="191" t="s">
        <v>641</v>
      </c>
      <c r="AT56" s="191" t="s">
        <v>563</v>
      </c>
      <c r="AU56" s="191" t="s">
        <v>642</v>
      </c>
      <c r="AV56" s="191" t="s">
        <v>386</v>
      </c>
      <c r="AW56" s="191" t="s">
        <v>386</v>
      </c>
      <c r="AX56" s="191" t="s">
        <v>386</v>
      </c>
      <c r="AY56" s="191" t="s">
        <v>386</v>
      </c>
      <c r="AZ56" s="191" t="s">
        <v>386</v>
      </c>
      <c r="BA56" s="191" t="s">
        <v>386</v>
      </c>
      <c r="BB56" s="191" t="s">
        <v>386</v>
      </c>
      <c r="BC56" s="322">
        <f t="shared" si="18"/>
        <v>100</v>
      </c>
      <c r="BD56" s="206"/>
      <c r="BE56" s="322"/>
      <c r="BF56" s="322" t="s">
        <v>386</v>
      </c>
      <c r="BG56" s="207">
        <f t="shared" si="19"/>
        <v>10</v>
      </c>
      <c r="BH56" s="322"/>
      <c r="BI56" s="322"/>
      <c r="BJ56" s="322" t="s">
        <v>386</v>
      </c>
      <c r="BK56" s="207">
        <f t="shared" si="20"/>
        <v>10</v>
      </c>
      <c r="BL56" s="208">
        <f t="shared" si="6"/>
        <v>100</v>
      </c>
      <c r="BM56" s="209" t="str">
        <f t="shared" si="21"/>
        <v>FUERTE</v>
      </c>
      <c r="BN56" s="323">
        <f>+BL56</f>
        <v>100</v>
      </c>
      <c r="BO56" s="244" t="str">
        <f t="shared" ref="BO56:BO62" si="25">VLOOKUP(BN56,CLASIFICACIÓNCONTROLES,2)</f>
        <v>FUERTE</v>
      </c>
      <c r="BP56" s="324">
        <v>1</v>
      </c>
      <c r="BQ56" s="324">
        <f t="shared" ref="BQ56:BQ62" si="26">+AG56</f>
        <v>4</v>
      </c>
      <c r="BR56" s="324">
        <f t="shared" ref="BR56:BR62" si="27">+BP56*BQ56</f>
        <v>4</v>
      </c>
      <c r="BS56" s="242" t="str">
        <f t="shared" ref="BS56:BS62" si="28">IF(BR56&lt;=2,"BAJO",IF(AND(BR56&gt;=3,BR56&lt;=6),"MODERADO",IF(AND(BR56&gt;=7,BR56&lt;=12),"ALTO", "EXTREMO")))</f>
        <v>MODERADO</v>
      </c>
      <c r="BT56" s="325">
        <f>ROUND(AVERAGE(BR56:BR57),0)</f>
        <v>4</v>
      </c>
      <c r="BU56" s="212" t="str">
        <f>IF(BT56&lt;=2,"BAJO",IF(AND(BT56&gt;=2.1,BT56&lt;=6),"MODERADO",IF(AND(BT56&gt;=6.1,BT56&lt;=12),"ALTO", "EXTREMO")))</f>
        <v>MODERADO</v>
      </c>
      <c r="BV56" s="326" t="str">
        <f t="shared" si="5"/>
        <v>NO REQUIERE PLAN DE ACCION</v>
      </c>
    </row>
    <row r="57" spans="1:74" s="214" customFormat="1" ht="298.5" customHeight="1">
      <c r="A57" s="310">
        <v>31</v>
      </c>
      <c r="B57" s="327"/>
      <c r="C57" s="202" t="s">
        <v>643</v>
      </c>
      <c r="D57" s="234" t="s">
        <v>386</v>
      </c>
      <c r="E57" s="234" t="s">
        <v>386</v>
      </c>
      <c r="F57" s="234" t="s">
        <v>386</v>
      </c>
      <c r="G57" s="234" t="s">
        <v>386</v>
      </c>
      <c r="H57" s="321" t="s">
        <v>387</v>
      </c>
      <c r="I57" s="234" t="s">
        <v>418</v>
      </c>
      <c r="J57" s="237" t="s">
        <v>411</v>
      </c>
      <c r="K57" s="355">
        <v>1</v>
      </c>
      <c r="L57" s="331"/>
      <c r="M57" s="355"/>
      <c r="N57" s="355" t="s">
        <v>390</v>
      </c>
      <c r="O57" s="355" t="s">
        <v>390</v>
      </c>
      <c r="P57" s="355" t="s">
        <v>390</v>
      </c>
      <c r="Q57" s="355"/>
      <c r="R57" s="355"/>
      <c r="S57" s="355" t="s">
        <v>390</v>
      </c>
      <c r="T57" s="355" t="s">
        <v>390</v>
      </c>
      <c r="U57" s="355" t="s">
        <v>390</v>
      </c>
      <c r="V57" s="355"/>
      <c r="W57" s="355"/>
      <c r="X57" s="355" t="s">
        <v>390</v>
      </c>
      <c r="Y57" s="355" t="s">
        <v>390</v>
      </c>
      <c r="Z57" s="355" t="s">
        <v>390</v>
      </c>
      <c r="AA57" s="355"/>
      <c r="AB57" s="355"/>
      <c r="AC57" s="355"/>
      <c r="AD57" s="355"/>
      <c r="AE57" s="355"/>
      <c r="AF57" s="356">
        <v>9</v>
      </c>
      <c r="AG57" s="314">
        <f t="shared" si="22"/>
        <v>4</v>
      </c>
      <c r="AH57" s="316">
        <f t="shared" si="23"/>
        <v>4</v>
      </c>
      <c r="AI57" s="413" t="str">
        <f t="shared" si="24"/>
        <v>MODERADO</v>
      </c>
      <c r="AJ57" s="332"/>
      <c r="AK57" s="332"/>
      <c r="AL57" s="223"/>
      <c r="AM57" s="202" t="s">
        <v>391</v>
      </c>
      <c r="AN57" s="202" t="s">
        <v>639</v>
      </c>
      <c r="AO57" s="352" t="s">
        <v>644</v>
      </c>
      <c r="AP57" s="322" t="s">
        <v>394</v>
      </c>
      <c r="AQ57" s="322" t="s">
        <v>395</v>
      </c>
      <c r="AR57" s="191" t="s">
        <v>408</v>
      </c>
      <c r="AS57" s="191" t="s">
        <v>641</v>
      </c>
      <c r="AT57" s="191" t="s">
        <v>563</v>
      </c>
      <c r="AU57" s="191" t="s">
        <v>642</v>
      </c>
      <c r="AV57" s="191" t="s">
        <v>386</v>
      </c>
      <c r="AW57" s="191" t="s">
        <v>386</v>
      </c>
      <c r="AX57" s="191" t="s">
        <v>386</v>
      </c>
      <c r="AY57" s="191" t="s">
        <v>386</v>
      </c>
      <c r="AZ57" s="191" t="s">
        <v>386</v>
      </c>
      <c r="BA57" s="191" t="s">
        <v>386</v>
      </c>
      <c r="BB57" s="191" t="s">
        <v>386</v>
      </c>
      <c r="BC57" s="322">
        <f t="shared" si="18"/>
        <v>100</v>
      </c>
      <c r="BD57" s="206"/>
      <c r="BE57" s="322"/>
      <c r="BF57" s="322" t="s">
        <v>386</v>
      </c>
      <c r="BG57" s="207">
        <f t="shared" si="19"/>
        <v>10</v>
      </c>
      <c r="BH57" s="322"/>
      <c r="BI57" s="322"/>
      <c r="BJ57" s="322" t="s">
        <v>386</v>
      </c>
      <c r="BK57" s="207">
        <f t="shared" si="20"/>
        <v>10</v>
      </c>
      <c r="BL57" s="208">
        <f t="shared" si="6"/>
        <v>100</v>
      </c>
      <c r="BM57" s="209" t="str">
        <f t="shared" si="21"/>
        <v>FUERTE</v>
      </c>
      <c r="BN57" s="323">
        <f>+BL57</f>
        <v>100</v>
      </c>
      <c r="BO57" s="244" t="str">
        <f t="shared" si="25"/>
        <v>FUERTE</v>
      </c>
      <c r="BP57" s="324">
        <v>1</v>
      </c>
      <c r="BQ57" s="324">
        <f t="shared" si="26"/>
        <v>4</v>
      </c>
      <c r="BR57" s="324">
        <f t="shared" si="27"/>
        <v>4</v>
      </c>
      <c r="BS57" s="242" t="str">
        <f t="shared" si="28"/>
        <v>MODERADO</v>
      </c>
      <c r="BT57" s="325"/>
      <c r="BU57" s="212"/>
      <c r="BV57" s="326" t="str">
        <f t="shared" si="5"/>
        <v>NO REQUIERE PLAN DE ACCION</v>
      </c>
    </row>
    <row r="58" spans="1:74" s="214" customFormat="1" ht="169.15" customHeight="1">
      <c r="A58" s="310">
        <v>32</v>
      </c>
      <c r="B58" s="311" t="s">
        <v>645</v>
      </c>
      <c r="C58" s="319" t="s">
        <v>646</v>
      </c>
      <c r="D58" s="234" t="s">
        <v>386</v>
      </c>
      <c r="E58" s="234" t="s">
        <v>386</v>
      </c>
      <c r="F58" s="234" t="s">
        <v>386</v>
      </c>
      <c r="G58" s="234" t="s">
        <v>386</v>
      </c>
      <c r="H58" s="321" t="s">
        <v>387</v>
      </c>
      <c r="I58" s="234" t="s">
        <v>418</v>
      </c>
      <c r="J58" s="237" t="s">
        <v>411</v>
      </c>
      <c r="K58" s="355">
        <v>2</v>
      </c>
      <c r="L58" s="315">
        <f>ROUND(AVERAGE(K58:K60),0)</f>
        <v>2</v>
      </c>
      <c r="M58" s="355"/>
      <c r="N58" s="355" t="s">
        <v>390</v>
      </c>
      <c r="O58" s="355" t="s">
        <v>390</v>
      </c>
      <c r="P58" s="355"/>
      <c r="Q58" s="355"/>
      <c r="R58" s="355" t="s">
        <v>390</v>
      </c>
      <c r="S58" s="355" t="s">
        <v>390</v>
      </c>
      <c r="T58" s="355"/>
      <c r="U58" s="355"/>
      <c r="V58" s="355"/>
      <c r="W58" s="355"/>
      <c r="X58" s="355" t="s">
        <v>390</v>
      </c>
      <c r="Y58" s="355" t="s">
        <v>390</v>
      </c>
      <c r="Z58" s="355"/>
      <c r="AA58" s="355"/>
      <c r="AB58" s="355" t="s">
        <v>390</v>
      </c>
      <c r="AC58" s="355"/>
      <c r="AD58" s="355"/>
      <c r="AE58" s="355"/>
      <c r="AF58" s="356">
        <v>7</v>
      </c>
      <c r="AG58" s="314">
        <f t="shared" si="22"/>
        <v>4</v>
      </c>
      <c r="AH58" s="316">
        <f t="shared" si="23"/>
        <v>8</v>
      </c>
      <c r="AI58" s="317" t="str">
        <f t="shared" si="24"/>
        <v>ALTO</v>
      </c>
      <c r="AJ58" s="318">
        <f>ROUND(AVERAGE(AG58:AG60),0)</f>
        <v>4</v>
      </c>
      <c r="AK58" s="318">
        <f>+L58*AJ58</f>
        <v>8</v>
      </c>
      <c r="AL58" s="201" t="str">
        <f>IF(AK58&lt;=2,"BAJO",IF(AND(AK58&gt;=2.1,AK58&lt;=6),"MODERADO",IF(AND(AK58&gt;=6.1,AK58&lt;=12),"ALTO", "EXTREMO")))</f>
        <v>ALTO</v>
      </c>
      <c r="AM58" s="319" t="s">
        <v>391</v>
      </c>
      <c r="AN58" s="319" t="s">
        <v>647</v>
      </c>
      <c r="AO58" s="352" t="s">
        <v>648</v>
      </c>
      <c r="AP58" s="322" t="s">
        <v>394</v>
      </c>
      <c r="AQ58" s="322" t="s">
        <v>402</v>
      </c>
      <c r="AR58" s="191" t="s">
        <v>408</v>
      </c>
      <c r="AS58" s="386" t="s">
        <v>649</v>
      </c>
      <c r="AT58" s="386" t="s">
        <v>563</v>
      </c>
      <c r="AU58" s="386" t="s">
        <v>650</v>
      </c>
      <c r="AV58" s="191" t="s">
        <v>386</v>
      </c>
      <c r="AW58" s="191" t="s">
        <v>386</v>
      </c>
      <c r="AX58" s="191" t="s">
        <v>386</v>
      </c>
      <c r="AY58" s="191" t="s">
        <v>386</v>
      </c>
      <c r="AZ58" s="191" t="s">
        <v>386</v>
      </c>
      <c r="BA58" s="191" t="s">
        <v>386</v>
      </c>
      <c r="BB58" s="191" t="s">
        <v>386</v>
      </c>
      <c r="BC58" s="322">
        <f t="shared" si="18"/>
        <v>100</v>
      </c>
      <c r="BD58" s="206"/>
      <c r="BE58" s="322"/>
      <c r="BF58" s="322" t="s">
        <v>386</v>
      </c>
      <c r="BG58" s="207">
        <f t="shared" si="19"/>
        <v>10</v>
      </c>
      <c r="BH58" s="322"/>
      <c r="BI58" s="322"/>
      <c r="BJ58" s="322" t="s">
        <v>386</v>
      </c>
      <c r="BK58" s="207">
        <f t="shared" si="20"/>
        <v>10</v>
      </c>
      <c r="BL58" s="208">
        <f t="shared" si="6"/>
        <v>100</v>
      </c>
      <c r="BM58" s="209" t="str">
        <f t="shared" si="21"/>
        <v>FUERTE</v>
      </c>
      <c r="BN58" s="323">
        <f>+BL58</f>
        <v>100</v>
      </c>
      <c r="BO58" s="244" t="str">
        <f t="shared" si="25"/>
        <v>FUERTE</v>
      </c>
      <c r="BP58" s="324">
        <v>1</v>
      </c>
      <c r="BQ58" s="324">
        <f t="shared" si="26"/>
        <v>4</v>
      </c>
      <c r="BR58" s="324">
        <f t="shared" si="27"/>
        <v>4</v>
      </c>
      <c r="BS58" s="242" t="str">
        <f t="shared" si="28"/>
        <v>MODERADO</v>
      </c>
      <c r="BT58" s="269">
        <f>ROUND(AVERAGE(BR58:BR60),0)</f>
        <v>4</v>
      </c>
      <c r="BU58" s="201" t="str">
        <f>IF(BT58&lt;=2,"BAJO",IF(AND(BT58&gt;=2.1,BT58&lt;=6),"MODERADO",IF(AND(BT58&gt;=6.1,BT58&lt;=12),"ALTO", "EXTREMO")))</f>
        <v>MODERADO</v>
      </c>
      <c r="BV58" s="326" t="str">
        <f t="shared" si="5"/>
        <v>NO REQUIERE PLAN DE ACCION</v>
      </c>
    </row>
    <row r="59" spans="1:74" s="214" customFormat="1" ht="134.44999999999999" customHeight="1">
      <c r="A59" s="310">
        <v>33</v>
      </c>
      <c r="B59" s="342"/>
      <c r="C59" s="202" t="s">
        <v>651</v>
      </c>
      <c r="D59" s="234" t="s">
        <v>386</v>
      </c>
      <c r="E59" s="234" t="s">
        <v>386</v>
      </c>
      <c r="F59" s="234" t="s">
        <v>386</v>
      </c>
      <c r="G59" s="234" t="s">
        <v>386</v>
      </c>
      <c r="H59" s="321" t="s">
        <v>387</v>
      </c>
      <c r="I59" s="234" t="s">
        <v>418</v>
      </c>
      <c r="J59" s="237" t="s">
        <v>411</v>
      </c>
      <c r="K59" s="355">
        <v>1</v>
      </c>
      <c r="L59" s="331"/>
      <c r="M59" s="355"/>
      <c r="N59" s="355" t="s">
        <v>390</v>
      </c>
      <c r="O59" s="355" t="s">
        <v>390</v>
      </c>
      <c r="P59" s="355"/>
      <c r="Q59" s="355"/>
      <c r="R59" s="355" t="s">
        <v>390</v>
      </c>
      <c r="S59" s="355"/>
      <c r="T59" s="355"/>
      <c r="U59" s="355"/>
      <c r="V59" s="355"/>
      <c r="W59" s="355"/>
      <c r="X59" s="355" t="s">
        <v>390</v>
      </c>
      <c r="Y59" s="355" t="s">
        <v>390</v>
      </c>
      <c r="Z59" s="355"/>
      <c r="AA59" s="355"/>
      <c r="AB59" s="355" t="s">
        <v>390</v>
      </c>
      <c r="AC59" s="355"/>
      <c r="AD59" s="355"/>
      <c r="AE59" s="355"/>
      <c r="AF59" s="356">
        <v>6</v>
      </c>
      <c r="AG59" s="314">
        <f t="shared" si="22"/>
        <v>4</v>
      </c>
      <c r="AH59" s="316">
        <f t="shared" si="23"/>
        <v>4</v>
      </c>
      <c r="AI59" s="317" t="str">
        <f t="shared" si="24"/>
        <v>MODERADO</v>
      </c>
      <c r="AJ59" s="332"/>
      <c r="AK59" s="332"/>
      <c r="AL59" s="223"/>
      <c r="AM59" s="202" t="s">
        <v>391</v>
      </c>
      <c r="AN59" s="202" t="s">
        <v>652</v>
      </c>
      <c r="AO59" s="352" t="s">
        <v>653</v>
      </c>
      <c r="AP59" s="322" t="s">
        <v>394</v>
      </c>
      <c r="AQ59" s="322" t="s">
        <v>402</v>
      </c>
      <c r="AR59" s="191" t="s">
        <v>408</v>
      </c>
      <c r="AS59" s="191" t="s">
        <v>654</v>
      </c>
      <c r="AT59" s="386" t="s">
        <v>563</v>
      </c>
      <c r="AU59" s="386" t="s">
        <v>655</v>
      </c>
      <c r="AV59" s="191" t="s">
        <v>386</v>
      </c>
      <c r="AW59" s="191" t="s">
        <v>386</v>
      </c>
      <c r="AX59" s="191" t="s">
        <v>386</v>
      </c>
      <c r="AY59" s="191" t="s">
        <v>386</v>
      </c>
      <c r="AZ59" s="191" t="s">
        <v>386</v>
      </c>
      <c r="BA59" s="191" t="s">
        <v>386</v>
      </c>
      <c r="BB59" s="191" t="s">
        <v>386</v>
      </c>
      <c r="BC59" s="322">
        <f t="shared" si="18"/>
        <v>100</v>
      </c>
      <c r="BD59" s="206"/>
      <c r="BE59" s="322"/>
      <c r="BF59" s="322" t="s">
        <v>386</v>
      </c>
      <c r="BG59" s="207">
        <f t="shared" si="19"/>
        <v>10</v>
      </c>
      <c r="BH59" s="322"/>
      <c r="BI59" s="322"/>
      <c r="BJ59" s="322" t="s">
        <v>386</v>
      </c>
      <c r="BK59" s="207">
        <f t="shared" si="20"/>
        <v>10</v>
      </c>
      <c r="BL59" s="208">
        <f t="shared" si="6"/>
        <v>100</v>
      </c>
      <c r="BM59" s="209" t="str">
        <f t="shared" si="21"/>
        <v>FUERTE</v>
      </c>
      <c r="BN59" s="323">
        <f>+BL59</f>
        <v>100</v>
      </c>
      <c r="BO59" s="244" t="str">
        <f t="shared" si="25"/>
        <v>FUERTE</v>
      </c>
      <c r="BP59" s="324">
        <v>1</v>
      </c>
      <c r="BQ59" s="324">
        <f t="shared" si="26"/>
        <v>4</v>
      </c>
      <c r="BR59" s="324">
        <f t="shared" si="27"/>
        <v>4</v>
      </c>
      <c r="BS59" s="242" t="str">
        <f t="shared" si="28"/>
        <v>MODERADO</v>
      </c>
      <c r="BT59" s="295"/>
      <c r="BU59" s="223"/>
      <c r="BV59" s="326" t="str">
        <f t="shared" si="5"/>
        <v>NO REQUIERE PLAN DE ACCION</v>
      </c>
    </row>
    <row r="60" spans="1:74" s="214" customFormat="1" ht="164.25" customHeight="1">
      <c r="A60" s="310">
        <v>34</v>
      </c>
      <c r="B60" s="327"/>
      <c r="C60" s="202" t="s">
        <v>656</v>
      </c>
      <c r="D60" s="234" t="s">
        <v>386</v>
      </c>
      <c r="E60" s="234" t="s">
        <v>386</v>
      </c>
      <c r="F60" s="234" t="s">
        <v>386</v>
      </c>
      <c r="G60" s="234" t="s">
        <v>386</v>
      </c>
      <c r="H60" s="321" t="s">
        <v>387</v>
      </c>
      <c r="I60" s="234" t="s">
        <v>418</v>
      </c>
      <c r="J60" s="237" t="s">
        <v>411</v>
      </c>
      <c r="K60" s="355">
        <v>2</v>
      </c>
      <c r="L60" s="354"/>
      <c r="M60" s="355"/>
      <c r="N60" s="355" t="s">
        <v>390</v>
      </c>
      <c r="O60" s="355" t="s">
        <v>390</v>
      </c>
      <c r="P60" s="355"/>
      <c r="Q60" s="355"/>
      <c r="R60" s="355" t="s">
        <v>390</v>
      </c>
      <c r="S60" s="355"/>
      <c r="T60" s="355"/>
      <c r="U60" s="355"/>
      <c r="V60" s="355"/>
      <c r="W60" s="355"/>
      <c r="X60" s="355" t="s">
        <v>390</v>
      </c>
      <c r="Y60" s="355" t="s">
        <v>390</v>
      </c>
      <c r="Z60" s="355"/>
      <c r="AA60" s="355"/>
      <c r="AB60" s="355" t="s">
        <v>390</v>
      </c>
      <c r="AC60" s="355"/>
      <c r="AD60" s="355"/>
      <c r="AE60" s="355"/>
      <c r="AF60" s="356">
        <v>6</v>
      </c>
      <c r="AG60" s="314">
        <f t="shared" si="22"/>
        <v>4</v>
      </c>
      <c r="AH60" s="316">
        <f t="shared" si="23"/>
        <v>8</v>
      </c>
      <c r="AI60" s="317" t="str">
        <f t="shared" si="24"/>
        <v>ALTO</v>
      </c>
      <c r="AJ60" s="350"/>
      <c r="AK60" s="350"/>
      <c r="AL60" s="231"/>
      <c r="AM60" s="202" t="s">
        <v>391</v>
      </c>
      <c r="AN60" s="202" t="s">
        <v>657</v>
      </c>
      <c r="AO60" s="385" t="s">
        <v>658</v>
      </c>
      <c r="AP60" s="322" t="s">
        <v>394</v>
      </c>
      <c r="AQ60" s="322" t="s">
        <v>402</v>
      </c>
      <c r="AR60" s="191" t="s">
        <v>408</v>
      </c>
      <c r="AS60" s="321" t="s">
        <v>659</v>
      </c>
      <c r="AT60" s="321" t="s">
        <v>563</v>
      </c>
      <c r="AU60" s="321" t="s">
        <v>660</v>
      </c>
      <c r="AV60" s="191" t="s">
        <v>386</v>
      </c>
      <c r="AW60" s="191" t="s">
        <v>386</v>
      </c>
      <c r="AX60" s="191" t="s">
        <v>386</v>
      </c>
      <c r="AY60" s="191" t="s">
        <v>386</v>
      </c>
      <c r="AZ60" s="191" t="s">
        <v>386</v>
      </c>
      <c r="BA60" s="191" t="s">
        <v>386</v>
      </c>
      <c r="BB60" s="191" t="s">
        <v>386</v>
      </c>
      <c r="BC60" s="322">
        <f t="shared" si="18"/>
        <v>100</v>
      </c>
      <c r="BD60" s="206"/>
      <c r="BE60" s="322"/>
      <c r="BF60" s="322" t="s">
        <v>386</v>
      </c>
      <c r="BG60" s="207">
        <f t="shared" si="19"/>
        <v>10</v>
      </c>
      <c r="BH60" s="322"/>
      <c r="BI60" s="322"/>
      <c r="BJ60" s="322" t="s">
        <v>386</v>
      </c>
      <c r="BK60" s="207">
        <f t="shared" si="20"/>
        <v>10</v>
      </c>
      <c r="BL60" s="208">
        <f t="shared" si="6"/>
        <v>100</v>
      </c>
      <c r="BM60" s="209" t="str">
        <f t="shared" si="21"/>
        <v>FUERTE</v>
      </c>
      <c r="BN60" s="323">
        <f>+BL60</f>
        <v>100</v>
      </c>
      <c r="BO60" s="244" t="str">
        <f t="shared" si="25"/>
        <v>FUERTE</v>
      </c>
      <c r="BP60" s="324">
        <v>1</v>
      </c>
      <c r="BQ60" s="324">
        <f t="shared" si="26"/>
        <v>4</v>
      </c>
      <c r="BR60" s="324">
        <f t="shared" si="27"/>
        <v>4</v>
      </c>
      <c r="BS60" s="242" t="str">
        <f t="shared" si="28"/>
        <v>MODERADO</v>
      </c>
      <c r="BT60" s="309"/>
      <c r="BU60" s="231"/>
      <c r="BV60" s="326" t="str">
        <f t="shared" si="5"/>
        <v>NO REQUIERE PLAN DE ACCION</v>
      </c>
    </row>
    <row r="61" spans="1:74" s="214" customFormat="1" ht="170.25" customHeight="1">
      <c r="A61" s="310">
        <v>35</v>
      </c>
      <c r="B61" s="311" t="s">
        <v>661</v>
      </c>
      <c r="C61" s="319" t="s">
        <v>662</v>
      </c>
      <c r="D61" s="234" t="s">
        <v>386</v>
      </c>
      <c r="E61" s="234" t="s">
        <v>386</v>
      </c>
      <c r="F61" s="234" t="s">
        <v>386</v>
      </c>
      <c r="G61" s="234" t="s">
        <v>386</v>
      </c>
      <c r="H61" s="329" t="s">
        <v>387</v>
      </c>
      <c r="I61" s="236" t="s">
        <v>418</v>
      </c>
      <c r="J61" s="237" t="s">
        <v>663</v>
      </c>
      <c r="K61" s="314">
        <v>1</v>
      </c>
      <c r="L61" s="315">
        <f>ROUND(AVERAGE(K61:K66),0)</f>
        <v>1</v>
      </c>
      <c r="M61" s="314"/>
      <c r="N61" s="314"/>
      <c r="O61" s="314" t="s">
        <v>390</v>
      </c>
      <c r="P61" s="314"/>
      <c r="Q61" s="314"/>
      <c r="R61" s="314" t="s">
        <v>390</v>
      </c>
      <c r="S61" s="314"/>
      <c r="T61" s="314"/>
      <c r="U61" s="314"/>
      <c r="V61" s="314"/>
      <c r="W61" s="314" t="s">
        <v>390</v>
      </c>
      <c r="X61" s="314" t="s">
        <v>390</v>
      </c>
      <c r="Y61" s="314" t="s">
        <v>390</v>
      </c>
      <c r="Z61" s="314"/>
      <c r="AA61" s="314"/>
      <c r="AB61" s="314"/>
      <c r="AC61" s="314"/>
      <c r="AD61" s="314"/>
      <c r="AE61" s="314"/>
      <c r="AF61" s="414">
        <f>IF(M61="X",20,COUNTA(N61:AE61))</f>
        <v>5</v>
      </c>
      <c r="AG61" s="314">
        <f t="shared" si="22"/>
        <v>3</v>
      </c>
      <c r="AH61" s="316">
        <f t="shared" si="23"/>
        <v>3</v>
      </c>
      <c r="AI61" s="317" t="str">
        <f t="shared" si="24"/>
        <v>MODERADO</v>
      </c>
      <c r="AJ61" s="318">
        <f>ROUND(AVERAGE(AG61:AG66),0)</f>
        <v>3</v>
      </c>
      <c r="AK61" s="318">
        <f>+L61*AJ61</f>
        <v>3</v>
      </c>
      <c r="AL61" s="201" t="str">
        <f>IF(AK61&lt;=2,"BAJO",IF(AND(AK61&gt;=2.1,AK61&lt;=6),"MODERADO",IF(AND(AK61&gt;=6.1,AK61&lt;=12),"ALTO", "EXTREMO")))</f>
        <v>MODERADO</v>
      </c>
      <c r="AM61" s="312" t="s">
        <v>391</v>
      </c>
      <c r="AN61" s="319" t="s">
        <v>664</v>
      </c>
      <c r="AO61" s="415" t="s">
        <v>665</v>
      </c>
      <c r="AP61" s="416" t="s">
        <v>394</v>
      </c>
      <c r="AQ61" s="416" t="s">
        <v>402</v>
      </c>
      <c r="AR61" s="417" t="s">
        <v>408</v>
      </c>
      <c r="AS61" s="416" t="s">
        <v>666</v>
      </c>
      <c r="AT61" s="417" t="s">
        <v>667</v>
      </c>
      <c r="AU61" s="191" t="s">
        <v>668</v>
      </c>
      <c r="AV61" s="417" t="s">
        <v>386</v>
      </c>
      <c r="AW61" s="417" t="s">
        <v>386</v>
      </c>
      <c r="AX61" s="417" t="s">
        <v>386</v>
      </c>
      <c r="AY61" s="417" t="s">
        <v>386</v>
      </c>
      <c r="AZ61" s="417" t="s">
        <v>386</v>
      </c>
      <c r="BA61" s="417" t="s">
        <v>386</v>
      </c>
      <c r="BB61" s="417" t="s">
        <v>386</v>
      </c>
      <c r="BC61" s="322">
        <f t="shared" si="18"/>
        <v>100</v>
      </c>
      <c r="BD61" s="206"/>
      <c r="BE61" s="322"/>
      <c r="BF61" s="322" t="s">
        <v>386</v>
      </c>
      <c r="BG61" s="207">
        <f t="shared" si="19"/>
        <v>10</v>
      </c>
      <c r="BH61" s="322"/>
      <c r="BI61" s="322"/>
      <c r="BJ61" s="322" t="s">
        <v>386</v>
      </c>
      <c r="BK61" s="207">
        <f t="shared" si="20"/>
        <v>10</v>
      </c>
      <c r="BL61" s="208">
        <f t="shared" si="6"/>
        <v>100</v>
      </c>
      <c r="BM61" s="209" t="str">
        <f t="shared" si="21"/>
        <v>FUERTE</v>
      </c>
      <c r="BN61" s="244">
        <f>ROUND(AVERAGE(BL61:BL61),0)</f>
        <v>100</v>
      </c>
      <c r="BO61" s="244" t="str">
        <f t="shared" si="25"/>
        <v>FUERTE</v>
      </c>
      <c r="BP61" s="324">
        <v>1</v>
      </c>
      <c r="BQ61" s="324">
        <f t="shared" si="26"/>
        <v>3</v>
      </c>
      <c r="BR61" s="324">
        <f t="shared" si="27"/>
        <v>3</v>
      </c>
      <c r="BS61" s="242" t="str">
        <f t="shared" si="28"/>
        <v>MODERADO</v>
      </c>
      <c r="BT61" s="325">
        <f>ROUND(AVERAGE(BR61:BR66),0)</f>
        <v>3</v>
      </c>
      <c r="BU61" s="212" t="str">
        <f>IF(BT61&lt;=2,"BAJO",IF(AND(BT61&gt;=2.1,BT61&lt;=6),"MODERADO",IF(AND(BT61&gt;=6.1,BT61&lt;=12),"ALTO", "EXTREMO")))</f>
        <v>MODERADO</v>
      </c>
      <c r="BV61" s="326" t="str">
        <f t="shared" si="5"/>
        <v>NO REQUIERE PLAN DE ACCION</v>
      </c>
    </row>
    <row r="62" spans="1:74" s="214" customFormat="1" ht="153.75" customHeight="1">
      <c r="A62" s="246">
        <v>36</v>
      </c>
      <c r="B62" s="342"/>
      <c r="C62" s="334" t="s">
        <v>669</v>
      </c>
      <c r="D62" s="195" t="s">
        <v>386</v>
      </c>
      <c r="E62" s="195" t="s">
        <v>386</v>
      </c>
      <c r="F62" s="195" t="s">
        <v>386</v>
      </c>
      <c r="G62" s="195" t="s">
        <v>386</v>
      </c>
      <c r="H62" s="195" t="s">
        <v>387</v>
      </c>
      <c r="I62" s="236" t="s">
        <v>418</v>
      </c>
      <c r="J62" s="237" t="s">
        <v>670</v>
      </c>
      <c r="K62" s="318">
        <v>1</v>
      </c>
      <c r="L62" s="331"/>
      <c r="M62" s="318"/>
      <c r="N62" s="318" t="s">
        <v>390</v>
      </c>
      <c r="O62" s="318"/>
      <c r="P62" s="318"/>
      <c r="Q62" s="318"/>
      <c r="R62" s="318"/>
      <c r="S62" s="318"/>
      <c r="T62" s="318"/>
      <c r="U62" s="318"/>
      <c r="V62" s="318"/>
      <c r="W62" s="318" t="s">
        <v>390</v>
      </c>
      <c r="X62" s="318" t="s">
        <v>390</v>
      </c>
      <c r="Y62" s="318" t="s">
        <v>390</v>
      </c>
      <c r="Z62" s="318"/>
      <c r="AA62" s="318"/>
      <c r="AB62" s="318"/>
      <c r="AC62" s="318"/>
      <c r="AD62" s="318"/>
      <c r="AE62" s="318"/>
      <c r="AF62" s="418">
        <v>4</v>
      </c>
      <c r="AG62" s="318">
        <f t="shared" si="22"/>
        <v>3</v>
      </c>
      <c r="AH62" s="337">
        <f t="shared" si="23"/>
        <v>3</v>
      </c>
      <c r="AI62" s="201" t="str">
        <f t="shared" si="24"/>
        <v>MODERADO</v>
      </c>
      <c r="AJ62" s="332"/>
      <c r="AK62" s="332"/>
      <c r="AL62" s="223"/>
      <c r="AM62" s="334" t="s">
        <v>391</v>
      </c>
      <c r="AN62" s="319" t="s">
        <v>671</v>
      </c>
      <c r="AO62" s="352" t="s">
        <v>672</v>
      </c>
      <c r="AP62" s="322" t="s">
        <v>394</v>
      </c>
      <c r="AQ62" s="322" t="s">
        <v>402</v>
      </c>
      <c r="AR62" s="191" t="s">
        <v>408</v>
      </c>
      <c r="AS62" s="191" t="s">
        <v>673</v>
      </c>
      <c r="AT62" s="191" t="s">
        <v>667</v>
      </c>
      <c r="AU62" s="191" t="s">
        <v>674</v>
      </c>
      <c r="AV62" s="191" t="s">
        <v>386</v>
      </c>
      <c r="AW62" s="191" t="s">
        <v>386</v>
      </c>
      <c r="AX62" s="191" t="s">
        <v>386</v>
      </c>
      <c r="AY62" s="191" t="s">
        <v>386</v>
      </c>
      <c r="AZ62" s="191" t="s">
        <v>386</v>
      </c>
      <c r="BA62" s="191" t="s">
        <v>386</v>
      </c>
      <c r="BB62" s="191" t="s">
        <v>386</v>
      </c>
      <c r="BC62" s="322">
        <f t="shared" si="18"/>
        <v>100</v>
      </c>
      <c r="BD62" s="206"/>
      <c r="BE62" s="322"/>
      <c r="BF62" s="322" t="s">
        <v>386</v>
      </c>
      <c r="BG62" s="207">
        <f t="shared" si="19"/>
        <v>10</v>
      </c>
      <c r="BH62" s="322"/>
      <c r="BI62" s="322"/>
      <c r="BJ62" s="322" t="s">
        <v>386</v>
      </c>
      <c r="BK62" s="207">
        <f t="shared" si="20"/>
        <v>10</v>
      </c>
      <c r="BL62" s="208">
        <f t="shared" si="6"/>
        <v>100</v>
      </c>
      <c r="BM62" s="209" t="str">
        <f t="shared" si="21"/>
        <v>FUERTE</v>
      </c>
      <c r="BN62" s="210">
        <f>ROUND(AVERAGE(BL62:BL63),0)</f>
        <v>100</v>
      </c>
      <c r="BO62" s="210" t="str">
        <f t="shared" si="25"/>
        <v>FUERTE</v>
      </c>
      <c r="BP62" s="325">
        <v>1</v>
      </c>
      <c r="BQ62" s="325">
        <f t="shared" si="26"/>
        <v>3</v>
      </c>
      <c r="BR62" s="325">
        <f t="shared" si="27"/>
        <v>3</v>
      </c>
      <c r="BS62" s="212" t="str">
        <f t="shared" si="28"/>
        <v>MODERADO</v>
      </c>
      <c r="BT62" s="325"/>
      <c r="BU62" s="212"/>
      <c r="BV62" s="326" t="str">
        <f t="shared" si="5"/>
        <v>NO REQUIERE PLAN DE ACCION</v>
      </c>
    </row>
    <row r="63" spans="1:74" s="214" customFormat="1" ht="153.75" customHeight="1">
      <c r="A63" s="296"/>
      <c r="B63" s="342"/>
      <c r="C63" s="347"/>
      <c r="D63" s="226"/>
      <c r="E63" s="226"/>
      <c r="F63" s="226"/>
      <c r="G63" s="226"/>
      <c r="H63" s="226"/>
      <c r="I63" s="419"/>
      <c r="J63" s="237" t="s">
        <v>675</v>
      </c>
      <c r="K63" s="350"/>
      <c r="L63" s="331"/>
      <c r="M63" s="350"/>
      <c r="N63" s="350"/>
      <c r="O63" s="350"/>
      <c r="P63" s="350"/>
      <c r="Q63" s="350"/>
      <c r="R63" s="350"/>
      <c r="S63" s="350"/>
      <c r="T63" s="350"/>
      <c r="U63" s="350"/>
      <c r="V63" s="350"/>
      <c r="W63" s="350"/>
      <c r="X63" s="350"/>
      <c r="Y63" s="350"/>
      <c r="Z63" s="350"/>
      <c r="AA63" s="350"/>
      <c r="AB63" s="350"/>
      <c r="AC63" s="350"/>
      <c r="AD63" s="350"/>
      <c r="AE63" s="350"/>
      <c r="AF63" s="420"/>
      <c r="AG63" s="350"/>
      <c r="AH63" s="351"/>
      <c r="AI63" s="231"/>
      <c r="AJ63" s="332"/>
      <c r="AK63" s="332"/>
      <c r="AL63" s="223"/>
      <c r="AM63" s="347"/>
      <c r="AN63" s="319" t="s">
        <v>664</v>
      </c>
      <c r="AO63" s="352" t="s">
        <v>665</v>
      </c>
      <c r="AP63" s="322" t="s">
        <v>394</v>
      </c>
      <c r="AQ63" s="322" t="s">
        <v>402</v>
      </c>
      <c r="AR63" s="191" t="s">
        <v>408</v>
      </c>
      <c r="AS63" s="191" t="s">
        <v>666</v>
      </c>
      <c r="AT63" s="191" t="s">
        <v>667</v>
      </c>
      <c r="AU63" s="191" t="s">
        <v>668</v>
      </c>
      <c r="AV63" s="191" t="s">
        <v>386</v>
      </c>
      <c r="AW63" s="191" t="s">
        <v>386</v>
      </c>
      <c r="AX63" s="191" t="s">
        <v>386</v>
      </c>
      <c r="AY63" s="191" t="s">
        <v>386</v>
      </c>
      <c r="AZ63" s="191" t="s">
        <v>386</v>
      </c>
      <c r="BA63" s="191" t="s">
        <v>386</v>
      </c>
      <c r="BB63" s="191" t="s">
        <v>386</v>
      </c>
      <c r="BC63" s="322">
        <f t="shared" si="18"/>
        <v>100</v>
      </c>
      <c r="BD63" s="206"/>
      <c r="BE63" s="322"/>
      <c r="BF63" s="322" t="s">
        <v>386</v>
      </c>
      <c r="BG63" s="207">
        <f t="shared" si="19"/>
        <v>10</v>
      </c>
      <c r="BH63" s="322"/>
      <c r="BI63" s="322"/>
      <c r="BJ63" s="322" t="s">
        <v>386</v>
      </c>
      <c r="BK63" s="207">
        <f t="shared" si="20"/>
        <v>10</v>
      </c>
      <c r="BL63" s="208">
        <f t="shared" si="6"/>
        <v>100</v>
      </c>
      <c r="BM63" s="209" t="str">
        <f t="shared" si="21"/>
        <v>FUERTE</v>
      </c>
      <c r="BN63" s="232"/>
      <c r="BO63" s="232"/>
      <c r="BP63" s="325"/>
      <c r="BQ63" s="325"/>
      <c r="BR63" s="325"/>
      <c r="BS63" s="212"/>
      <c r="BT63" s="325"/>
      <c r="BU63" s="212"/>
      <c r="BV63" s="326" t="str">
        <f t="shared" si="5"/>
        <v>NO REQUIERE PLAN DE ACCION</v>
      </c>
    </row>
    <row r="64" spans="1:74" s="214" customFormat="1" ht="153.75" customHeight="1">
      <c r="A64" s="310">
        <v>37</v>
      </c>
      <c r="B64" s="342"/>
      <c r="C64" s="312" t="s">
        <v>676</v>
      </c>
      <c r="D64" s="236" t="s">
        <v>386</v>
      </c>
      <c r="E64" s="236" t="s">
        <v>386</v>
      </c>
      <c r="F64" s="236" t="s">
        <v>386</v>
      </c>
      <c r="G64" s="236" t="s">
        <v>386</v>
      </c>
      <c r="H64" s="236" t="s">
        <v>387</v>
      </c>
      <c r="I64" s="236" t="s">
        <v>418</v>
      </c>
      <c r="J64" s="237" t="s">
        <v>677</v>
      </c>
      <c r="K64" s="314">
        <v>1</v>
      </c>
      <c r="L64" s="331"/>
      <c r="M64" s="314"/>
      <c r="N64" s="314" t="s">
        <v>390</v>
      </c>
      <c r="O64" s="314"/>
      <c r="P64" s="314"/>
      <c r="Q64" s="314"/>
      <c r="R64" s="314" t="s">
        <v>390</v>
      </c>
      <c r="S64" s="314"/>
      <c r="T64" s="314"/>
      <c r="U64" s="314"/>
      <c r="V64" s="314"/>
      <c r="W64" s="314" t="s">
        <v>390</v>
      </c>
      <c r="X64" s="314" t="s">
        <v>390</v>
      </c>
      <c r="Y64" s="314" t="s">
        <v>390</v>
      </c>
      <c r="Z64" s="314"/>
      <c r="AA64" s="314"/>
      <c r="AB64" s="314"/>
      <c r="AC64" s="314"/>
      <c r="AD64" s="314"/>
      <c r="AE64" s="314"/>
      <c r="AF64" s="414">
        <f>IF(M64="X",20,COUNTA(N64:AE64))</f>
        <v>5</v>
      </c>
      <c r="AG64" s="314">
        <f>IF(AF64&lt;=5,3,IF(AND(AF64&gt;=6,AF64&lt;=11),4,5))</f>
        <v>3</v>
      </c>
      <c r="AH64" s="316">
        <f>+K64*AG64</f>
        <v>3</v>
      </c>
      <c r="AI64" s="317" t="str">
        <f>IF(AH64&lt;=2,"BAJO",IF(AND(AH64&gt;=2.1,AH64&lt;=6),"MODERADO",IF(AND(AH64&gt;=6.1,AH64&lt;=12),"ALTO", "EXTREMO")))</f>
        <v>MODERADO</v>
      </c>
      <c r="AJ64" s="332"/>
      <c r="AK64" s="332"/>
      <c r="AL64" s="223"/>
      <c r="AM64" s="312" t="s">
        <v>391</v>
      </c>
      <c r="AN64" s="319" t="s">
        <v>664</v>
      </c>
      <c r="AO64" s="421" t="s">
        <v>665</v>
      </c>
      <c r="AP64" s="416" t="s">
        <v>394</v>
      </c>
      <c r="AQ64" s="416" t="s">
        <v>402</v>
      </c>
      <c r="AR64" s="417" t="s">
        <v>408</v>
      </c>
      <c r="AS64" s="417" t="s">
        <v>666</v>
      </c>
      <c r="AT64" s="417" t="s">
        <v>667</v>
      </c>
      <c r="AU64" s="191" t="s">
        <v>668</v>
      </c>
      <c r="AV64" s="417" t="s">
        <v>386</v>
      </c>
      <c r="AW64" s="417" t="s">
        <v>386</v>
      </c>
      <c r="AX64" s="417" t="s">
        <v>386</v>
      </c>
      <c r="AY64" s="417" t="s">
        <v>386</v>
      </c>
      <c r="AZ64" s="417" t="s">
        <v>386</v>
      </c>
      <c r="BA64" s="417" t="s">
        <v>386</v>
      </c>
      <c r="BB64" s="417" t="s">
        <v>386</v>
      </c>
      <c r="BC64" s="422">
        <f t="shared" si="18"/>
        <v>100</v>
      </c>
      <c r="BD64" s="206"/>
      <c r="BE64" s="322"/>
      <c r="BF64" s="322" t="s">
        <v>386</v>
      </c>
      <c r="BG64" s="207">
        <f t="shared" si="19"/>
        <v>10</v>
      </c>
      <c r="BH64" s="322"/>
      <c r="BI64" s="322"/>
      <c r="BJ64" s="322" t="s">
        <v>386</v>
      </c>
      <c r="BK64" s="207">
        <f t="shared" si="20"/>
        <v>10</v>
      </c>
      <c r="BL64" s="208">
        <f t="shared" si="6"/>
        <v>100</v>
      </c>
      <c r="BM64" s="209" t="str">
        <f t="shared" si="21"/>
        <v>FUERTE</v>
      </c>
      <c r="BN64" s="423">
        <f>ROUND(AVERAGE(BL64:BL64),0)</f>
        <v>100</v>
      </c>
      <c r="BO64" s="244" t="str">
        <f>VLOOKUP(BN64,CLASIFICACIÓNCONTROLES,2)</f>
        <v>FUERTE</v>
      </c>
      <c r="BP64" s="324">
        <v>1</v>
      </c>
      <c r="BQ64" s="324">
        <f>+AG64</f>
        <v>3</v>
      </c>
      <c r="BR64" s="324">
        <f>+BP64*BQ64</f>
        <v>3</v>
      </c>
      <c r="BS64" s="242" t="str">
        <f>IF(BR64&lt;=2,"BAJO",IF(AND(BR64&gt;=3,BR64&lt;=6),"MODERADO",IF(AND(BR64&gt;=7,BR64&lt;=12),"ALTO", "EXTREMO")))</f>
        <v>MODERADO</v>
      </c>
      <c r="BT64" s="325"/>
      <c r="BU64" s="212"/>
      <c r="BV64" s="326" t="str">
        <f t="shared" si="5"/>
        <v>NO REQUIERE PLAN DE ACCION</v>
      </c>
    </row>
    <row r="65" spans="1:74" s="214" customFormat="1" ht="153.75" customHeight="1">
      <c r="A65" s="246">
        <v>38</v>
      </c>
      <c r="B65" s="342"/>
      <c r="C65" s="334" t="s">
        <v>678</v>
      </c>
      <c r="D65" s="195" t="s">
        <v>386</v>
      </c>
      <c r="E65" s="195" t="s">
        <v>386</v>
      </c>
      <c r="F65" s="195" t="s">
        <v>386</v>
      </c>
      <c r="G65" s="195" t="s">
        <v>386</v>
      </c>
      <c r="H65" s="424" t="s">
        <v>387</v>
      </c>
      <c r="I65" s="195" t="s">
        <v>418</v>
      </c>
      <c r="J65" s="237" t="s">
        <v>679</v>
      </c>
      <c r="K65" s="318">
        <v>1</v>
      </c>
      <c r="L65" s="331"/>
      <c r="M65" s="318"/>
      <c r="N65" s="318" t="s">
        <v>390</v>
      </c>
      <c r="O65" s="318"/>
      <c r="P65" s="318"/>
      <c r="Q65" s="318"/>
      <c r="R65" s="318" t="s">
        <v>390</v>
      </c>
      <c r="S65" s="318"/>
      <c r="T65" s="318"/>
      <c r="U65" s="318"/>
      <c r="V65" s="318"/>
      <c r="W65" s="318" t="s">
        <v>390</v>
      </c>
      <c r="X65" s="318" t="s">
        <v>390</v>
      </c>
      <c r="Y65" s="318" t="s">
        <v>390</v>
      </c>
      <c r="Z65" s="318"/>
      <c r="AA65" s="318"/>
      <c r="AB65" s="318"/>
      <c r="AC65" s="318"/>
      <c r="AD65" s="318"/>
      <c r="AE65" s="318"/>
      <c r="AF65" s="418">
        <v>5</v>
      </c>
      <c r="AG65" s="318">
        <f>IF(AF65&lt;=5,3,IF(AND(AF65&gt;=6,AF65&lt;=11),4,5))</f>
        <v>3</v>
      </c>
      <c r="AH65" s="337">
        <f>+K65*AG65</f>
        <v>3</v>
      </c>
      <c r="AI65" s="201" t="str">
        <f>IF(AH65&lt;=2,"BAJO",IF(AND(AH65&gt;=2.1,AH65&lt;=6),"MODERADO",IF(AND(AH65&gt;=6.1,AH65&lt;=12),"ALTO", "EXTREMO")))</f>
        <v>MODERADO</v>
      </c>
      <c r="AJ65" s="332"/>
      <c r="AK65" s="332"/>
      <c r="AL65" s="223"/>
      <c r="AM65" s="334" t="s">
        <v>391</v>
      </c>
      <c r="AN65" s="319" t="s">
        <v>680</v>
      </c>
      <c r="AO65" s="352" t="s">
        <v>681</v>
      </c>
      <c r="AP65" s="322" t="s">
        <v>629</v>
      </c>
      <c r="AQ65" s="322" t="s">
        <v>402</v>
      </c>
      <c r="AR65" s="191" t="s">
        <v>408</v>
      </c>
      <c r="AS65" s="191" t="s">
        <v>667</v>
      </c>
      <c r="AT65" s="191" t="s">
        <v>682</v>
      </c>
      <c r="AU65" s="191" t="s">
        <v>683</v>
      </c>
      <c r="AV65" s="191" t="s">
        <v>386</v>
      </c>
      <c r="AW65" s="191" t="s">
        <v>386</v>
      </c>
      <c r="AX65" s="191" t="s">
        <v>386</v>
      </c>
      <c r="AY65" s="191" t="s">
        <v>386</v>
      </c>
      <c r="AZ65" s="191" t="s">
        <v>386</v>
      </c>
      <c r="BA65" s="191" t="s">
        <v>386</v>
      </c>
      <c r="BB65" s="191" t="s">
        <v>386</v>
      </c>
      <c r="BC65" s="322">
        <f t="shared" si="18"/>
        <v>100</v>
      </c>
      <c r="BD65" s="206"/>
      <c r="BE65" s="322"/>
      <c r="BF65" s="322" t="s">
        <v>386</v>
      </c>
      <c r="BG65" s="207">
        <f t="shared" si="19"/>
        <v>10</v>
      </c>
      <c r="BH65" s="322"/>
      <c r="BI65" s="322"/>
      <c r="BJ65" s="322" t="s">
        <v>386</v>
      </c>
      <c r="BK65" s="207">
        <f t="shared" si="20"/>
        <v>10</v>
      </c>
      <c r="BL65" s="208">
        <f t="shared" si="6"/>
        <v>100</v>
      </c>
      <c r="BM65" s="209" t="str">
        <f t="shared" si="21"/>
        <v>FUERTE</v>
      </c>
      <c r="BN65" s="210">
        <f>ROUND(AVERAGE(BL65:BL66),0)</f>
        <v>100</v>
      </c>
      <c r="BO65" s="210" t="str">
        <f>VLOOKUP(BN65,CLASIFICACIÓNCONTROLES,2)</f>
        <v>FUERTE</v>
      </c>
      <c r="BP65" s="325">
        <v>1</v>
      </c>
      <c r="BQ65" s="325">
        <f>+AG65</f>
        <v>3</v>
      </c>
      <c r="BR65" s="325">
        <f>+BP65*BQ65</f>
        <v>3</v>
      </c>
      <c r="BS65" s="212" t="str">
        <f>IF(BR65&lt;=2,"BAJO",IF(AND(BR65&gt;=3,BR65&lt;=6),"MODERADO",IF(AND(BR65&gt;=7,BR65&lt;=12),"ALTO", "EXTREMO")))</f>
        <v>MODERADO</v>
      </c>
      <c r="BT65" s="325"/>
      <c r="BU65" s="212"/>
      <c r="BV65" s="326" t="str">
        <f t="shared" si="5"/>
        <v>NO REQUIERE PLAN DE ACCION</v>
      </c>
    </row>
    <row r="66" spans="1:74" s="214" customFormat="1" ht="153.6" customHeight="1">
      <c r="A66" s="296"/>
      <c r="B66" s="327"/>
      <c r="C66" s="334"/>
      <c r="D66" s="226"/>
      <c r="E66" s="226"/>
      <c r="F66" s="226"/>
      <c r="G66" s="226"/>
      <c r="H66" s="425"/>
      <c r="I66" s="226"/>
      <c r="J66" s="237" t="s">
        <v>684</v>
      </c>
      <c r="K66" s="350"/>
      <c r="L66" s="331"/>
      <c r="M66" s="350"/>
      <c r="N66" s="350"/>
      <c r="O66" s="350"/>
      <c r="P66" s="350"/>
      <c r="Q66" s="350"/>
      <c r="R66" s="350"/>
      <c r="S66" s="350"/>
      <c r="T66" s="350"/>
      <c r="U66" s="350"/>
      <c r="V66" s="350"/>
      <c r="W66" s="350"/>
      <c r="X66" s="350"/>
      <c r="Y66" s="350"/>
      <c r="Z66" s="350"/>
      <c r="AA66" s="350"/>
      <c r="AB66" s="350"/>
      <c r="AC66" s="350"/>
      <c r="AD66" s="350"/>
      <c r="AE66" s="350"/>
      <c r="AF66" s="420"/>
      <c r="AG66" s="350"/>
      <c r="AH66" s="351"/>
      <c r="AI66" s="231"/>
      <c r="AJ66" s="350"/>
      <c r="AK66" s="350"/>
      <c r="AL66" s="231"/>
      <c r="AM66" s="347"/>
      <c r="AN66" s="319" t="s">
        <v>685</v>
      </c>
      <c r="AO66" s="352" t="s">
        <v>686</v>
      </c>
      <c r="AP66" s="322" t="s">
        <v>394</v>
      </c>
      <c r="AQ66" s="322" t="s">
        <v>402</v>
      </c>
      <c r="AR66" s="191" t="s">
        <v>408</v>
      </c>
      <c r="AS66" s="191" t="s">
        <v>667</v>
      </c>
      <c r="AT66" s="191" t="s">
        <v>687</v>
      </c>
      <c r="AU66" s="191" t="s">
        <v>688</v>
      </c>
      <c r="AV66" s="191" t="s">
        <v>386</v>
      </c>
      <c r="AW66" s="191" t="s">
        <v>386</v>
      </c>
      <c r="AX66" s="191" t="s">
        <v>386</v>
      </c>
      <c r="AY66" s="191" t="s">
        <v>386</v>
      </c>
      <c r="AZ66" s="191" t="s">
        <v>386</v>
      </c>
      <c r="BA66" s="191" t="s">
        <v>386</v>
      </c>
      <c r="BB66" s="191" t="s">
        <v>386</v>
      </c>
      <c r="BC66" s="322">
        <f t="shared" si="18"/>
        <v>100</v>
      </c>
      <c r="BD66" s="206"/>
      <c r="BE66" s="322"/>
      <c r="BF66" s="322" t="s">
        <v>386</v>
      </c>
      <c r="BG66" s="207">
        <f t="shared" si="19"/>
        <v>10</v>
      </c>
      <c r="BH66" s="322"/>
      <c r="BI66" s="322"/>
      <c r="BJ66" s="322" t="s">
        <v>386</v>
      </c>
      <c r="BK66" s="207">
        <f t="shared" si="20"/>
        <v>10</v>
      </c>
      <c r="BL66" s="208">
        <f t="shared" si="6"/>
        <v>100</v>
      </c>
      <c r="BM66" s="209" t="str">
        <f t="shared" si="21"/>
        <v>FUERTE</v>
      </c>
      <c r="BN66" s="232"/>
      <c r="BO66" s="232"/>
      <c r="BP66" s="325"/>
      <c r="BQ66" s="325"/>
      <c r="BR66" s="325"/>
      <c r="BS66" s="212"/>
      <c r="BT66" s="325"/>
      <c r="BU66" s="212"/>
      <c r="BV66" s="326" t="str">
        <f t="shared" si="5"/>
        <v>NO REQUIERE PLAN DE ACCION</v>
      </c>
    </row>
    <row r="67" spans="1:74" s="214" customFormat="1" ht="225.6" customHeight="1">
      <c r="A67" s="310">
        <v>39</v>
      </c>
      <c r="B67" s="426" t="s">
        <v>689</v>
      </c>
      <c r="C67" s="202" t="s">
        <v>690</v>
      </c>
      <c r="D67" s="234" t="s">
        <v>390</v>
      </c>
      <c r="E67" s="234" t="s">
        <v>390</v>
      </c>
      <c r="F67" s="234" t="s">
        <v>390</v>
      </c>
      <c r="G67" s="234" t="s">
        <v>390</v>
      </c>
      <c r="H67" s="321" t="s">
        <v>387</v>
      </c>
      <c r="I67" s="234" t="s">
        <v>418</v>
      </c>
      <c r="J67" s="237" t="s">
        <v>411</v>
      </c>
      <c r="K67" s="355">
        <v>1</v>
      </c>
      <c r="L67" s="427">
        <f>ROUND(AVERAGE(K67:K67),0)</f>
        <v>1</v>
      </c>
      <c r="M67" s="355"/>
      <c r="N67" s="355" t="s">
        <v>390</v>
      </c>
      <c r="O67" s="355" t="s">
        <v>390</v>
      </c>
      <c r="P67" s="355" t="s">
        <v>390</v>
      </c>
      <c r="Q67" s="355"/>
      <c r="R67" s="355"/>
      <c r="S67" s="355"/>
      <c r="T67" s="355"/>
      <c r="U67" s="355"/>
      <c r="V67" s="355" t="s">
        <v>390</v>
      </c>
      <c r="W67" s="355" t="s">
        <v>390</v>
      </c>
      <c r="X67" s="355" t="s">
        <v>390</v>
      </c>
      <c r="Y67" s="355"/>
      <c r="Z67" s="355"/>
      <c r="AA67" s="355" t="s">
        <v>390</v>
      </c>
      <c r="AB67" s="355" t="s">
        <v>390</v>
      </c>
      <c r="AC67" s="355" t="s">
        <v>390</v>
      </c>
      <c r="AD67" s="355" t="s">
        <v>390</v>
      </c>
      <c r="AE67" s="355"/>
      <c r="AF67" s="356">
        <f>IF(M67="X",20,COUNTA(N67:AE67))</f>
        <v>10</v>
      </c>
      <c r="AG67" s="314">
        <f>IF(AF67&lt;=5,3,IF(AND(AF67&gt;=6,AF67&lt;=11),4,5))</f>
        <v>4</v>
      </c>
      <c r="AH67" s="316">
        <f>+K67*AG67</f>
        <v>4</v>
      </c>
      <c r="AI67" s="317" t="str">
        <f>IF(AH67&lt;=2,"BAJO",IF(AND(AH67&gt;=2.1,AH67&lt;=6),"MODERADO",IF(AND(AH67&gt;=6.1,AH67&lt;=12),"ALTO", "EXTREMO")))</f>
        <v>MODERADO</v>
      </c>
      <c r="AJ67" s="314">
        <f>ROUND(AVERAGE(AG67:AG67),0)</f>
        <v>4</v>
      </c>
      <c r="AK67" s="314">
        <f>+L67*AJ67</f>
        <v>4</v>
      </c>
      <c r="AL67" s="317" t="str">
        <f>IF(AK67&lt;=2,"BAJO",IF(AND(AK67&gt;=2.1,AK67&lt;=6),"MODERADO",IF(AND(AK67&gt;=6.1,AK67&lt;=12),"ALTO", "EXTREMO")))</f>
        <v>MODERADO</v>
      </c>
      <c r="AM67" s="202" t="s">
        <v>391</v>
      </c>
      <c r="AN67" s="202" t="s">
        <v>691</v>
      </c>
      <c r="AO67" s="428" t="s">
        <v>692</v>
      </c>
      <c r="AP67" s="322" t="s">
        <v>394</v>
      </c>
      <c r="AQ67" s="322" t="s">
        <v>402</v>
      </c>
      <c r="AR67" s="191" t="s">
        <v>408</v>
      </c>
      <c r="AS67" s="386" t="s">
        <v>693</v>
      </c>
      <c r="AT67" s="386" t="s">
        <v>694</v>
      </c>
      <c r="AU67" s="191" t="s">
        <v>695</v>
      </c>
      <c r="AV67" s="191" t="s">
        <v>386</v>
      </c>
      <c r="AW67" s="191" t="s">
        <v>386</v>
      </c>
      <c r="AX67" s="191" t="s">
        <v>386</v>
      </c>
      <c r="AY67" s="191" t="s">
        <v>386</v>
      </c>
      <c r="AZ67" s="191" t="s">
        <v>386</v>
      </c>
      <c r="BA67" s="191" t="s">
        <v>386</v>
      </c>
      <c r="BB67" s="191" t="s">
        <v>386</v>
      </c>
      <c r="BC67" s="322">
        <f t="shared" si="18"/>
        <v>100</v>
      </c>
      <c r="BD67" s="206"/>
      <c r="BE67" s="322"/>
      <c r="BF67" s="322" t="s">
        <v>386</v>
      </c>
      <c r="BG67" s="207">
        <f t="shared" si="19"/>
        <v>10</v>
      </c>
      <c r="BH67" s="322"/>
      <c r="BI67" s="322"/>
      <c r="BJ67" s="322" t="s">
        <v>386</v>
      </c>
      <c r="BK67" s="207">
        <f t="shared" si="20"/>
        <v>10</v>
      </c>
      <c r="BL67" s="208">
        <f t="shared" si="6"/>
        <v>100</v>
      </c>
      <c r="BM67" s="209" t="str">
        <f t="shared" si="21"/>
        <v>FUERTE</v>
      </c>
      <c r="BN67" s="244">
        <f>ROUND(AVERAGE(BL67:BL67),0)</f>
        <v>100</v>
      </c>
      <c r="BO67" s="244" t="str">
        <f>VLOOKUP(BN67,CLASIFICACIÓNCONTROLES,2)</f>
        <v>FUERTE</v>
      </c>
      <c r="BP67" s="324">
        <v>1</v>
      </c>
      <c r="BQ67" s="324">
        <f>+AG67</f>
        <v>4</v>
      </c>
      <c r="BR67" s="324">
        <f>+BP67*BQ67</f>
        <v>4</v>
      </c>
      <c r="BS67" s="242" t="str">
        <f>IF(BR67&lt;=2,"BAJO",IF(AND(BR67&gt;=3,BR67&lt;=6),"MODERADO",IF(AND(BR67&gt;=7,BR67&lt;=12),"ALTO", "EXTREMO")))</f>
        <v>MODERADO</v>
      </c>
      <c r="BT67" s="324">
        <f>ROUND(AVERAGE(BR67:BR67),0)</f>
        <v>4</v>
      </c>
      <c r="BU67" s="429" t="str">
        <f>IF(BT67&lt;=2,"BAJO",IF(AND(BT67&gt;=2.1,BT67&lt;=6),"MODERADO",IF(AND(BT67&gt;=6.1,BT67&lt;=12),"ALTO", "EXTREMO")))</f>
        <v>MODERADO</v>
      </c>
      <c r="BV67" s="326" t="str">
        <f t="shared" si="5"/>
        <v>NO REQUIERE PLAN DE ACCION</v>
      </c>
    </row>
    <row r="68" spans="1:74" s="214" customFormat="1" ht="153.75" customHeight="1">
      <c r="A68" s="310">
        <v>40</v>
      </c>
      <c r="B68" s="430" t="s">
        <v>696</v>
      </c>
      <c r="C68" s="426" t="s">
        <v>697</v>
      </c>
      <c r="D68" s="234" t="s">
        <v>386</v>
      </c>
      <c r="E68" s="234" t="s">
        <v>386</v>
      </c>
      <c r="F68" s="234" t="s">
        <v>386</v>
      </c>
      <c r="G68" s="234" t="s">
        <v>386</v>
      </c>
      <c r="H68" s="321" t="s">
        <v>387</v>
      </c>
      <c r="I68" s="234" t="s">
        <v>418</v>
      </c>
      <c r="J68" s="321" t="s">
        <v>411</v>
      </c>
      <c r="K68" s="355">
        <v>3</v>
      </c>
      <c r="L68" s="431">
        <f>ROUND(AVERAGE(K68:K71),0)</f>
        <v>2</v>
      </c>
      <c r="M68" s="355"/>
      <c r="N68" s="355" t="s">
        <v>390</v>
      </c>
      <c r="O68" s="355" t="s">
        <v>390</v>
      </c>
      <c r="P68" s="355" t="s">
        <v>390</v>
      </c>
      <c r="Q68" s="355"/>
      <c r="R68" s="355" t="s">
        <v>390</v>
      </c>
      <c r="S68" s="355" t="s">
        <v>390</v>
      </c>
      <c r="T68" s="355"/>
      <c r="U68" s="355"/>
      <c r="V68" s="355"/>
      <c r="W68" s="355" t="s">
        <v>390</v>
      </c>
      <c r="X68" s="355" t="s">
        <v>390</v>
      </c>
      <c r="Y68" s="355" t="s">
        <v>390</v>
      </c>
      <c r="Z68" s="355"/>
      <c r="AA68" s="355" t="s">
        <v>390</v>
      </c>
      <c r="AB68" s="355" t="s">
        <v>390</v>
      </c>
      <c r="AC68" s="355"/>
      <c r="AD68" s="355" t="s">
        <v>390</v>
      </c>
      <c r="AE68" s="355"/>
      <c r="AF68" s="356">
        <f>IF(M68="X",20,COUNTA(N68:AE68))</f>
        <v>11</v>
      </c>
      <c r="AG68" s="355">
        <f>IF(AF68&lt;=5,3,IF(AND(AF68&gt;=6,AF68&lt;=11),4,5))</f>
        <v>4</v>
      </c>
      <c r="AH68" s="326">
        <f>+K68*AG68</f>
        <v>12</v>
      </c>
      <c r="AI68" s="242" t="str">
        <f>IF(AH68&lt;=2,"BAJO",IF(AND(AH68&gt;=2.1,AH68&lt;=6),"MODERADO",IF(AND(AH68&gt;=6.1,AH68&lt;=12),"ALTO", "EXTREMO")))</f>
        <v>ALTO</v>
      </c>
      <c r="AJ68" s="432">
        <f>ROUND(AVERAGE(AG68:AG71),0)</f>
        <v>4</v>
      </c>
      <c r="AK68" s="432">
        <f>+L68*AJ68</f>
        <v>8</v>
      </c>
      <c r="AL68" s="212" t="str">
        <f>IF(AK68&lt;=2,"BAJO",IF(AND(AK68&gt;=2.1,AK68&lt;=6),"MODERADO",IF(AND(AK68&gt;=6.1,AK68&lt;=12),"ALTO", "EXTREMO")))</f>
        <v>ALTO</v>
      </c>
      <c r="AM68" s="319" t="s">
        <v>391</v>
      </c>
      <c r="AN68" s="426" t="s">
        <v>698</v>
      </c>
      <c r="AO68" s="433" t="s">
        <v>699</v>
      </c>
      <c r="AP68" s="322" t="s">
        <v>394</v>
      </c>
      <c r="AQ68" s="322" t="s">
        <v>402</v>
      </c>
      <c r="AR68" s="191" t="s">
        <v>408</v>
      </c>
      <c r="AS68" s="191" t="s">
        <v>700</v>
      </c>
      <c r="AT68" s="191" t="s">
        <v>701</v>
      </c>
      <c r="AU68" s="191" t="s">
        <v>702</v>
      </c>
      <c r="AV68" s="191" t="s">
        <v>386</v>
      </c>
      <c r="AW68" s="191" t="s">
        <v>386</v>
      </c>
      <c r="AX68" s="191" t="s">
        <v>386</v>
      </c>
      <c r="AY68" s="191" t="s">
        <v>386</v>
      </c>
      <c r="AZ68" s="191" t="s">
        <v>386</v>
      </c>
      <c r="BA68" s="191" t="s">
        <v>386</v>
      </c>
      <c r="BB68" s="191" t="s">
        <v>386</v>
      </c>
      <c r="BC68" s="322">
        <f t="shared" si="18"/>
        <v>100</v>
      </c>
      <c r="BD68" s="206"/>
      <c r="BE68" s="322"/>
      <c r="BF68" s="322" t="s">
        <v>386</v>
      </c>
      <c r="BG68" s="207">
        <f t="shared" si="19"/>
        <v>10</v>
      </c>
      <c r="BH68" s="322"/>
      <c r="BI68" s="322"/>
      <c r="BJ68" s="322" t="s">
        <v>386</v>
      </c>
      <c r="BK68" s="207">
        <f t="shared" si="20"/>
        <v>10</v>
      </c>
      <c r="BL68" s="208">
        <f t="shared" si="6"/>
        <v>100</v>
      </c>
      <c r="BM68" s="209" t="str">
        <f>VLOOKUP(BL68,CLASIFICACIÓNCONTROLES,2)</f>
        <v>FUERTE</v>
      </c>
      <c r="BN68" s="208">
        <f>+BL68</f>
        <v>100</v>
      </c>
      <c r="BO68" s="434" t="str">
        <f>VLOOKUP(BN68,CLASIFICACIÓNCONTROLES,2)</f>
        <v>FUERTE</v>
      </c>
      <c r="BP68" s="324">
        <f>ROUND(+K68-(IF(BO68="DEBIL",K68*0%,IF(BO68="MODERADO",K68*60%,IF(BO68="FUERTE",K68*80%)))),0)</f>
        <v>1</v>
      </c>
      <c r="BQ68" s="324">
        <f>+AG68</f>
        <v>4</v>
      </c>
      <c r="BR68" s="324">
        <f>+BP68*BQ68</f>
        <v>4</v>
      </c>
      <c r="BS68" s="242" t="str">
        <f>IF(BR68&lt;=2,"BAJO",IF(AND(BR68&gt;=3,BR68&lt;=6),"MODERADO",IF(AND(BR68&gt;=7,BR68&lt;=12),"ALTO", "EXTREMO")))</f>
        <v>MODERADO</v>
      </c>
      <c r="BT68" s="325">
        <f>ROUND(AVERAGE(BR68:BR71),0)</f>
        <v>4</v>
      </c>
      <c r="BU68" s="212" t="str">
        <f>IF(BT68&lt;=2,"BAJO",IF(AND(BT68&gt;=2.1,BT68&lt;=6),"MODERADO",IF(AND(BT68&gt;=6.1,BT68&lt;=12),"ALTO", "EXTREMO")))</f>
        <v>MODERADO</v>
      </c>
      <c r="BV68" s="326" t="str">
        <f t="shared" si="5"/>
        <v>NO REQUIERE PLAN DE ACCION</v>
      </c>
    </row>
    <row r="69" spans="1:74" s="214" customFormat="1" ht="189" customHeight="1">
      <c r="A69" s="435">
        <v>41</v>
      </c>
      <c r="B69" s="430"/>
      <c r="C69" s="430" t="s">
        <v>703</v>
      </c>
      <c r="D69" s="436" t="s">
        <v>386</v>
      </c>
      <c r="E69" s="436" t="s">
        <v>386</v>
      </c>
      <c r="F69" s="436" t="s">
        <v>386</v>
      </c>
      <c r="G69" s="436" t="s">
        <v>386</v>
      </c>
      <c r="H69" s="437" t="s">
        <v>387</v>
      </c>
      <c r="I69" s="436" t="s">
        <v>418</v>
      </c>
      <c r="J69" s="437" t="s">
        <v>411</v>
      </c>
      <c r="K69" s="432">
        <v>1</v>
      </c>
      <c r="L69" s="431"/>
      <c r="M69" s="432"/>
      <c r="N69" s="432" t="s">
        <v>390</v>
      </c>
      <c r="O69" s="432"/>
      <c r="P69" s="432"/>
      <c r="Q69" s="432"/>
      <c r="R69" s="432" t="s">
        <v>390</v>
      </c>
      <c r="S69" s="432" t="s">
        <v>390</v>
      </c>
      <c r="T69" s="432"/>
      <c r="U69" s="432"/>
      <c r="V69" s="432" t="s">
        <v>390</v>
      </c>
      <c r="W69" s="432" t="s">
        <v>390</v>
      </c>
      <c r="X69" s="432" t="s">
        <v>390</v>
      </c>
      <c r="Y69" s="432" t="s">
        <v>390</v>
      </c>
      <c r="Z69" s="432" t="s">
        <v>390</v>
      </c>
      <c r="AA69" s="432" t="s">
        <v>390</v>
      </c>
      <c r="AB69" s="432" t="s">
        <v>390</v>
      </c>
      <c r="AC69" s="432"/>
      <c r="AD69" s="432"/>
      <c r="AE69" s="432"/>
      <c r="AF69" s="438">
        <f>IF(M69="X",20,COUNTA(N69:AE69))</f>
        <v>10</v>
      </c>
      <c r="AG69" s="432">
        <f>IF(AF69&lt;=5,3,IF(AND(AF69&gt;=6,AF69&lt;=11),4,5))</f>
        <v>4</v>
      </c>
      <c r="AH69" s="439">
        <f>+K69*AG69</f>
        <v>4</v>
      </c>
      <c r="AI69" s="212" t="str">
        <f>IF(AH69&lt;=2,"BAJO",IF(AND(AH69&gt;=2.1,AH69&lt;=6),"MODERADO",IF(AND(AH69&gt;=6.1,AH69&lt;=12),"ALTO", "EXTREMO")))</f>
        <v>MODERADO</v>
      </c>
      <c r="AJ69" s="432"/>
      <c r="AK69" s="432"/>
      <c r="AL69" s="212"/>
      <c r="AM69" s="319" t="s">
        <v>391</v>
      </c>
      <c r="AN69" s="426" t="s">
        <v>704</v>
      </c>
      <c r="AO69" s="440" t="s">
        <v>705</v>
      </c>
      <c r="AP69" s="322" t="s">
        <v>536</v>
      </c>
      <c r="AQ69" s="322" t="s">
        <v>402</v>
      </c>
      <c r="AR69" s="191" t="s">
        <v>497</v>
      </c>
      <c r="AS69" s="191" t="s">
        <v>706</v>
      </c>
      <c r="AT69" s="191" t="s">
        <v>707</v>
      </c>
      <c r="AU69" s="191" t="s">
        <v>708</v>
      </c>
      <c r="AV69" s="191" t="s">
        <v>386</v>
      </c>
      <c r="AW69" s="191" t="s">
        <v>386</v>
      </c>
      <c r="AX69" s="191" t="s">
        <v>386</v>
      </c>
      <c r="AY69" s="191" t="s">
        <v>386</v>
      </c>
      <c r="AZ69" s="191" t="s">
        <v>386</v>
      </c>
      <c r="BA69" s="191" t="s">
        <v>386</v>
      </c>
      <c r="BB69" s="191" t="s">
        <v>386</v>
      </c>
      <c r="BC69" s="322">
        <f t="shared" si="18"/>
        <v>100</v>
      </c>
      <c r="BD69" s="206"/>
      <c r="BE69" s="322"/>
      <c r="BF69" s="322" t="s">
        <v>386</v>
      </c>
      <c r="BG69" s="207">
        <f t="shared" si="19"/>
        <v>10</v>
      </c>
      <c r="BH69" s="322"/>
      <c r="BI69" s="322"/>
      <c r="BJ69" s="322" t="s">
        <v>386</v>
      </c>
      <c r="BK69" s="207">
        <f t="shared" si="20"/>
        <v>10</v>
      </c>
      <c r="BL69" s="208">
        <f t="shared" si="6"/>
        <v>100</v>
      </c>
      <c r="BM69" s="209" t="str">
        <f>VLOOKUP(BL69,CLASIFICACIÓNCONTROLES,2)</f>
        <v>FUERTE</v>
      </c>
      <c r="BN69" s="441">
        <f>+AVERAGE(BL69:BL70)</f>
        <v>100</v>
      </c>
      <c r="BO69" s="442" t="str">
        <f>VLOOKUP(BN69,CLASIFICACIÓNCONTROLES,2)</f>
        <v>FUERTE</v>
      </c>
      <c r="BP69" s="325">
        <v>1</v>
      </c>
      <c r="BQ69" s="325">
        <f>+AG69</f>
        <v>4</v>
      </c>
      <c r="BR69" s="325">
        <f>+BP69*BQ69</f>
        <v>4</v>
      </c>
      <c r="BS69" s="212" t="str">
        <f>IF(BR69&lt;=2,"BAJO",IF(AND(BR69&gt;=3,BR69&lt;=6),"MODERADO",IF(AND(BR69&gt;=7,BR69&lt;=12),"ALTO", "EXTREMO")))</f>
        <v>MODERADO</v>
      </c>
      <c r="BT69" s="325"/>
      <c r="BU69" s="212"/>
      <c r="BV69" s="326" t="str">
        <f t="shared" si="5"/>
        <v>NO REQUIERE PLAN DE ACCION</v>
      </c>
    </row>
    <row r="70" spans="1:74" s="214" customFormat="1" ht="140.25" customHeight="1">
      <c r="A70" s="435"/>
      <c r="B70" s="430"/>
      <c r="C70" s="430"/>
      <c r="D70" s="436"/>
      <c r="E70" s="436"/>
      <c r="F70" s="436"/>
      <c r="G70" s="436"/>
      <c r="H70" s="437"/>
      <c r="I70" s="436"/>
      <c r="J70" s="437"/>
      <c r="K70" s="432"/>
      <c r="L70" s="431"/>
      <c r="M70" s="432"/>
      <c r="N70" s="432"/>
      <c r="O70" s="432"/>
      <c r="P70" s="432"/>
      <c r="Q70" s="432"/>
      <c r="R70" s="432"/>
      <c r="S70" s="432"/>
      <c r="T70" s="432"/>
      <c r="U70" s="432"/>
      <c r="V70" s="432"/>
      <c r="W70" s="432"/>
      <c r="X70" s="432"/>
      <c r="Y70" s="432"/>
      <c r="Z70" s="432"/>
      <c r="AA70" s="432"/>
      <c r="AB70" s="432"/>
      <c r="AC70" s="432"/>
      <c r="AD70" s="432"/>
      <c r="AE70" s="432"/>
      <c r="AF70" s="438"/>
      <c r="AG70" s="432"/>
      <c r="AH70" s="439"/>
      <c r="AI70" s="212"/>
      <c r="AJ70" s="432"/>
      <c r="AK70" s="432"/>
      <c r="AL70" s="212"/>
      <c r="AM70" s="319" t="s">
        <v>391</v>
      </c>
      <c r="AN70" s="426" t="s">
        <v>709</v>
      </c>
      <c r="AO70" s="440" t="s">
        <v>710</v>
      </c>
      <c r="AP70" s="322" t="s">
        <v>394</v>
      </c>
      <c r="AQ70" s="322" t="s">
        <v>402</v>
      </c>
      <c r="AR70" s="191" t="s">
        <v>408</v>
      </c>
      <c r="AS70" s="191" t="s">
        <v>711</v>
      </c>
      <c r="AT70" s="191" t="s">
        <v>563</v>
      </c>
      <c r="AU70" s="191" t="s">
        <v>712</v>
      </c>
      <c r="AV70" s="191" t="s">
        <v>386</v>
      </c>
      <c r="AW70" s="191" t="s">
        <v>386</v>
      </c>
      <c r="AX70" s="191" t="s">
        <v>386</v>
      </c>
      <c r="AY70" s="191" t="s">
        <v>386</v>
      </c>
      <c r="AZ70" s="191" t="s">
        <v>386</v>
      </c>
      <c r="BA70" s="191" t="s">
        <v>386</v>
      </c>
      <c r="BB70" s="191" t="s">
        <v>386</v>
      </c>
      <c r="BC70" s="322">
        <f t="shared" si="18"/>
        <v>100</v>
      </c>
      <c r="BD70" s="206"/>
      <c r="BE70" s="322"/>
      <c r="BF70" s="322" t="s">
        <v>386</v>
      </c>
      <c r="BG70" s="207">
        <f t="shared" si="19"/>
        <v>10</v>
      </c>
      <c r="BH70" s="322"/>
      <c r="BI70" s="322"/>
      <c r="BJ70" s="322" t="s">
        <v>386</v>
      </c>
      <c r="BK70" s="207">
        <f t="shared" si="20"/>
        <v>10</v>
      </c>
      <c r="BL70" s="208">
        <f t="shared" si="6"/>
        <v>100</v>
      </c>
      <c r="BM70" s="209" t="str">
        <f>VLOOKUP(BL70,CLASIFICACIÓNCONTROLES,2)</f>
        <v>FUERTE</v>
      </c>
      <c r="BN70" s="441"/>
      <c r="BO70" s="442"/>
      <c r="BP70" s="325"/>
      <c r="BQ70" s="325"/>
      <c r="BR70" s="325"/>
      <c r="BS70" s="212"/>
      <c r="BT70" s="325"/>
      <c r="BU70" s="212"/>
      <c r="BV70" s="326" t="str">
        <f t="shared" si="5"/>
        <v>NO REQUIERE PLAN DE ACCION</v>
      </c>
    </row>
    <row r="71" spans="1:74" s="214" customFormat="1" ht="181.5" customHeight="1">
      <c r="A71" s="310">
        <v>42</v>
      </c>
      <c r="B71" s="430"/>
      <c r="C71" s="202" t="s">
        <v>713</v>
      </c>
      <c r="D71" s="234" t="s">
        <v>386</v>
      </c>
      <c r="E71" s="234" t="s">
        <v>386</v>
      </c>
      <c r="F71" s="234" t="s">
        <v>386</v>
      </c>
      <c r="G71" s="234" t="s">
        <v>386</v>
      </c>
      <c r="H71" s="321" t="s">
        <v>387</v>
      </c>
      <c r="I71" s="234" t="s">
        <v>418</v>
      </c>
      <c r="J71" s="237" t="s">
        <v>411</v>
      </c>
      <c r="K71" s="355">
        <v>2</v>
      </c>
      <c r="L71" s="431"/>
      <c r="M71" s="355"/>
      <c r="N71" s="355" t="s">
        <v>390</v>
      </c>
      <c r="O71" s="355" t="s">
        <v>390</v>
      </c>
      <c r="P71" s="355"/>
      <c r="Q71" s="355"/>
      <c r="R71" s="355" t="s">
        <v>390</v>
      </c>
      <c r="S71" s="355"/>
      <c r="T71" s="355"/>
      <c r="U71" s="355"/>
      <c r="V71" s="355"/>
      <c r="W71" s="355"/>
      <c r="X71" s="355" t="s">
        <v>390</v>
      </c>
      <c r="Y71" s="355" t="s">
        <v>390</v>
      </c>
      <c r="Z71" s="355"/>
      <c r="AA71" s="355"/>
      <c r="AB71" s="355" t="s">
        <v>390</v>
      </c>
      <c r="AC71" s="355"/>
      <c r="AD71" s="355"/>
      <c r="AE71" s="355"/>
      <c r="AF71" s="356">
        <v>6</v>
      </c>
      <c r="AG71" s="355">
        <f>IF(AF71&lt;=5,3,IF(AND(AF71&gt;=6,AF71&lt;=11),4,5))</f>
        <v>4</v>
      </c>
      <c r="AH71" s="326">
        <f>+K71*AG71</f>
        <v>8</v>
      </c>
      <c r="AI71" s="242" t="str">
        <f>IF(AH71&lt;=2,"BAJO",IF(AND(AH71&gt;=2.1,AH71&lt;=6),"MODERADO",IF(AND(AH71&gt;=6.1,AH71&lt;=12),"ALTO", "EXTREMO")))</f>
        <v>ALTO</v>
      </c>
      <c r="AJ71" s="432"/>
      <c r="AK71" s="432"/>
      <c r="AL71" s="212"/>
      <c r="AM71" s="319" t="s">
        <v>391</v>
      </c>
      <c r="AN71" s="426" t="s">
        <v>709</v>
      </c>
      <c r="AO71" s="440" t="s">
        <v>714</v>
      </c>
      <c r="AP71" s="322" t="s">
        <v>394</v>
      </c>
      <c r="AQ71" s="322" t="s">
        <v>402</v>
      </c>
      <c r="AR71" s="191" t="s">
        <v>408</v>
      </c>
      <c r="AS71" s="191" t="s">
        <v>715</v>
      </c>
      <c r="AT71" s="386" t="s">
        <v>563</v>
      </c>
      <c r="AU71" s="191" t="s">
        <v>716</v>
      </c>
      <c r="AV71" s="191" t="s">
        <v>386</v>
      </c>
      <c r="AW71" s="191" t="s">
        <v>386</v>
      </c>
      <c r="AX71" s="191" t="s">
        <v>386</v>
      </c>
      <c r="AY71" s="191" t="s">
        <v>386</v>
      </c>
      <c r="AZ71" s="191" t="s">
        <v>386</v>
      </c>
      <c r="BA71" s="191" t="s">
        <v>386</v>
      </c>
      <c r="BB71" s="191" t="s">
        <v>386</v>
      </c>
      <c r="BC71" s="322">
        <f t="shared" si="18"/>
        <v>100</v>
      </c>
      <c r="BD71" s="206"/>
      <c r="BE71" s="322"/>
      <c r="BF71" s="322" t="s">
        <v>386</v>
      </c>
      <c r="BG71" s="207">
        <f t="shared" si="19"/>
        <v>10</v>
      </c>
      <c r="BH71" s="322"/>
      <c r="BI71" s="322"/>
      <c r="BJ71" s="322" t="s">
        <v>386</v>
      </c>
      <c r="BK71" s="207">
        <f t="shared" si="20"/>
        <v>10</v>
      </c>
      <c r="BL71" s="208">
        <f t="shared" si="6"/>
        <v>100</v>
      </c>
      <c r="BM71" s="209" t="str">
        <f>VLOOKUP(BL71,CLASIFICACIÓNCONTROLES,2)</f>
        <v>FUERTE</v>
      </c>
      <c r="BN71" s="434">
        <f>ROUND(AVERAGE(BL71:BL71),0)</f>
        <v>100</v>
      </c>
      <c r="BO71" s="434" t="str">
        <f>VLOOKUP(BN71,CLASIFICACIÓNCONTROLES,2)</f>
        <v>FUERTE</v>
      </c>
      <c r="BP71" s="324">
        <v>1</v>
      </c>
      <c r="BQ71" s="324">
        <f>+AG71</f>
        <v>4</v>
      </c>
      <c r="BR71" s="324">
        <f>+BP71*BQ71</f>
        <v>4</v>
      </c>
      <c r="BS71" s="242" t="str">
        <f>IF(BR71&lt;=2,"BAJO",IF(AND(BR71&gt;=3,BR71&lt;=6),"MODERADO",IF(AND(BR71&gt;=7,BR71&lt;=12),"ALTO", "EXTREMO")))</f>
        <v>MODERADO</v>
      </c>
      <c r="BT71" s="325"/>
      <c r="BU71" s="212"/>
      <c r="BV71" s="326" t="str">
        <f t="shared" si="5"/>
        <v>NO REQUIERE PLAN DE ACCION</v>
      </c>
    </row>
    <row r="72" spans="1:74" ht="45" customHeight="1">
      <c r="AN72" s="451"/>
      <c r="AO72" s="452"/>
      <c r="AP72" s="451"/>
      <c r="AQ72" s="451"/>
      <c r="AR72" s="453"/>
      <c r="AS72" s="453"/>
      <c r="AT72" s="453"/>
    </row>
    <row r="73" spans="1:74" ht="45" customHeight="1">
      <c r="AO73" s="458"/>
    </row>
    <row r="74" spans="1:74" ht="45" customHeight="1">
      <c r="AO74" s="458"/>
    </row>
  </sheetData>
  <sheetProtection selectLockedCells="1"/>
  <protectedRanges>
    <protectedRange password="8C66" sqref="C31" name="Rango1_9_1"/>
    <protectedRange password="8C66" sqref="AO27:AO28" name="Rango1_1_4_1_3"/>
    <protectedRange password="8C66" sqref="AO29:AO30" name="Rango1_5_4_1_3"/>
    <protectedRange password="8C66" sqref="AO31" name="Rango1_10_4_1_3"/>
  </protectedRanges>
  <mergeCells count="735">
    <mergeCell ref="BR69:BR70"/>
    <mergeCell ref="BS69:BS70"/>
    <mergeCell ref="AH69:AH70"/>
    <mergeCell ref="AI69:AI70"/>
    <mergeCell ref="BN69:BN70"/>
    <mergeCell ref="BO69:BO70"/>
    <mergeCell ref="BP69:BP70"/>
    <mergeCell ref="BQ69:BQ70"/>
    <mergeCell ref="AB69:AB70"/>
    <mergeCell ref="AC69:AC70"/>
    <mergeCell ref="AD69:AD70"/>
    <mergeCell ref="AE69:AE70"/>
    <mergeCell ref="AF69:AF70"/>
    <mergeCell ref="AG69:AG70"/>
    <mergeCell ref="V69:V70"/>
    <mergeCell ref="W69:W70"/>
    <mergeCell ref="X69:X70"/>
    <mergeCell ref="Y69:Y70"/>
    <mergeCell ref="Z69:Z70"/>
    <mergeCell ref="AA69:AA70"/>
    <mergeCell ref="P69:P70"/>
    <mergeCell ref="Q69:Q70"/>
    <mergeCell ref="R69:R70"/>
    <mergeCell ref="S69:S70"/>
    <mergeCell ref="T69:T70"/>
    <mergeCell ref="U69:U70"/>
    <mergeCell ref="BU68:BU71"/>
    <mergeCell ref="A69:A70"/>
    <mergeCell ref="C69:C70"/>
    <mergeCell ref="D69:D70"/>
    <mergeCell ref="E69:E70"/>
    <mergeCell ref="F69:F70"/>
    <mergeCell ref="G69:G70"/>
    <mergeCell ref="H69:H70"/>
    <mergeCell ref="I69:I70"/>
    <mergeCell ref="J69:J70"/>
    <mergeCell ref="B68:B71"/>
    <mergeCell ref="L68:L71"/>
    <mergeCell ref="AJ68:AJ71"/>
    <mergeCell ref="AK68:AK71"/>
    <mergeCell ref="AL68:AL71"/>
    <mergeCell ref="BT68:BT71"/>
    <mergeCell ref="K69:K70"/>
    <mergeCell ref="M69:M70"/>
    <mergeCell ref="N69:N70"/>
    <mergeCell ref="O69:O70"/>
    <mergeCell ref="BN65:BN66"/>
    <mergeCell ref="BO65:BO66"/>
    <mergeCell ref="BP65:BP66"/>
    <mergeCell ref="BQ65:BQ66"/>
    <mergeCell ref="BR65:BR66"/>
    <mergeCell ref="BS65:BS66"/>
    <mergeCell ref="AE65:AE66"/>
    <mergeCell ref="AF65:AF66"/>
    <mergeCell ref="AG65:AG66"/>
    <mergeCell ref="AH65:AH66"/>
    <mergeCell ref="AI65:AI66"/>
    <mergeCell ref="AM65:AM66"/>
    <mergeCell ref="Y65:Y66"/>
    <mergeCell ref="Z65:Z66"/>
    <mergeCell ref="AA65:AA66"/>
    <mergeCell ref="AB65:AB66"/>
    <mergeCell ref="AC65:AC66"/>
    <mergeCell ref="AD65:AD66"/>
    <mergeCell ref="S65:S66"/>
    <mergeCell ref="T65:T66"/>
    <mergeCell ref="U65:U66"/>
    <mergeCell ref="V65:V66"/>
    <mergeCell ref="W65:W66"/>
    <mergeCell ref="X65:X66"/>
    <mergeCell ref="M65:M66"/>
    <mergeCell ref="N65:N66"/>
    <mergeCell ref="O65:O66"/>
    <mergeCell ref="P65:P66"/>
    <mergeCell ref="Q65:Q66"/>
    <mergeCell ref="R65:R66"/>
    <mergeCell ref="BS62:BS63"/>
    <mergeCell ref="A65:A66"/>
    <mergeCell ref="C65:C66"/>
    <mergeCell ref="D65:D66"/>
    <mergeCell ref="E65:E66"/>
    <mergeCell ref="F65:F66"/>
    <mergeCell ref="G65:G66"/>
    <mergeCell ref="H65:H66"/>
    <mergeCell ref="I65:I66"/>
    <mergeCell ref="K65:K66"/>
    <mergeCell ref="AM62:AM63"/>
    <mergeCell ref="BN62:BN63"/>
    <mergeCell ref="BO62:BO63"/>
    <mergeCell ref="BP62:BP63"/>
    <mergeCell ref="BQ62:BQ63"/>
    <mergeCell ref="BR62:BR63"/>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BU61:BU66"/>
    <mergeCell ref="A62:A63"/>
    <mergeCell ref="C62:C63"/>
    <mergeCell ref="D62:D63"/>
    <mergeCell ref="E62:E63"/>
    <mergeCell ref="F62:F63"/>
    <mergeCell ref="G62:G63"/>
    <mergeCell ref="H62:H63"/>
    <mergeCell ref="K62:K63"/>
    <mergeCell ref="M62:M63"/>
    <mergeCell ref="B61:B66"/>
    <mergeCell ref="L61:L66"/>
    <mergeCell ref="AJ61:AJ66"/>
    <mergeCell ref="AK61:AK66"/>
    <mergeCell ref="AL61:AL66"/>
    <mergeCell ref="BT61:BT66"/>
    <mergeCell ref="N62:N63"/>
    <mergeCell ref="O62:O63"/>
    <mergeCell ref="P62:P63"/>
    <mergeCell ref="Q62:Q63"/>
    <mergeCell ref="BT56:BT57"/>
    <mergeCell ref="BU56:BU57"/>
    <mergeCell ref="B58:B60"/>
    <mergeCell ref="L58:L60"/>
    <mergeCell ref="AJ58:AJ60"/>
    <mergeCell ref="AK58:AK60"/>
    <mergeCell ref="AL58:AL60"/>
    <mergeCell ref="BT58:BT60"/>
    <mergeCell ref="BU58:BU60"/>
    <mergeCell ref="BR52:BR55"/>
    <mergeCell ref="BS52:BS55"/>
    <mergeCell ref="B56:B57"/>
    <mergeCell ref="L56:L57"/>
    <mergeCell ref="AJ56:AJ57"/>
    <mergeCell ref="AK56:AK57"/>
    <mergeCell ref="AL56:AL57"/>
    <mergeCell ref="AI52:AI55"/>
    <mergeCell ref="AM52:AM55"/>
    <mergeCell ref="BN52:BN55"/>
    <mergeCell ref="BO52:BO55"/>
    <mergeCell ref="BP52:BP55"/>
    <mergeCell ref="BQ52:BQ55"/>
    <mergeCell ref="AC52:AC55"/>
    <mergeCell ref="AD52:AD55"/>
    <mergeCell ref="AE52:AE55"/>
    <mergeCell ref="AF52:AF55"/>
    <mergeCell ref="AG52:AG55"/>
    <mergeCell ref="AH52:AH55"/>
    <mergeCell ref="W52:W55"/>
    <mergeCell ref="X52:X55"/>
    <mergeCell ref="Y52:Y55"/>
    <mergeCell ref="Z52:Z55"/>
    <mergeCell ref="AA52:AA55"/>
    <mergeCell ref="AB52:AB55"/>
    <mergeCell ref="Q52:Q55"/>
    <mergeCell ref="R52:R55"/>
    <mergeCell ref="S52:S55"/>
    <mergeCell ref="T52:T55"/>
    <mergeCell ref="U52:U55"/>
    <mergeCell ref="V52:V55"/>
    <mergeCell ref="J52:J55"/>
    <mergeCell ref="K52:K55"/>
    <mergeCell ref="M52:M55"/>
    <mergeCell ref="N52:N55"/>
    <mergeCell ref="O52:O55"/>
    <mergeCell ref="P52:P55"/>
    <mergeCell ref="BT51:BT55"/>
    <mergeCell ref="BU51:BU55"/>
    <mergeCell ref="A52:A55"/>
    <mergeCell ref="C52:C55"/>
    <mergeCell ref="D52:D55"/>
    <mergeCell ref="E52:E55"/>
    <mergeCell ref="F52:F55"/>
    <mergeCell ref="G52:G55"/>
    <mergeCell ref="H52:H55"/>
    <mergeCell ref="I52:I55"/>
    <mergeCell ref="AL47:AL50"/>
    <mergeCell ref="BN47:BN48"/>
    <mergeCell ref="BO47:BO48"/>
    <mergeCell ref="BT47:BT50"/>
    <mergeCell ref="BU47:BU50"/>
    <mergeCell ref="B51:B55"/>
    <mergeCell ref="L51:L55"/>
    <mergeCell ref="AJ51:AJ55"/>
    <mergeCell ref="AK51:AK55"/>
    <mergeCell ref="AL51:AL55"/>
    <mergeCell ref="AF47:AF48"/>
    <mergeCell ref="AG47:AG48"/>
    <mergeCell ref="AH47:AH48"/>
    <mergeCell ref="AI47:AI48"/>
    <mergeCell ref="AJ47:AJ50"/>
    <mergeCell ref="AK47:AK50"/>
    <mergeCell ref="Z47:Z48"/>
    <mergeCell ref="AA47:AA48"/>
    <mergeCell ref="AB47:AB48"/>
    <mergeCell ref="AC47:AC48"/>
    <mergeCell ref="AD47:AD48"/>
    <mergeCell ref="AE47:AE48"/>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50"/>
    <mergeCell ref="M47:M48"/>
    <mergeCell ref="BS45:BS46"/>
    <mergeCell ref="BT45:BT46"/>
    <mergeCell ref="BU45:BU46"/>
    <mergeCell ref="A47:A48"/>
    <mergeCell ref="B47:B50"/>
    <mergeCell ref="C47:C48"/>
    <mergeCell ref="D47:D48"/>
    <mergeCell ref="E47:E48"/>
    <mergeCell ref="F47:F48"/>
    <mergeCell ref="G47:G48"/>
    <mergeCell ref="AM45:AM46"/>
    <mergeCell ref="BN45:BN46"/>
    <mergeCell ref="BO45:BO46"/>
    <mergeCell ref="BP45:BP46"/>
    <mergeCell ref="BQ45:BQ46"/>
    <mergeCell ref="BR45:BR46"/>
    <mergeCell ref="AG45:AG46"/>
    <mergeCell ref="AH45:AH46"/>
    <mergeCell ref="AI45:AI46"/>
    <mergeCell ref="AJ45:AJ46"/>
    <mergeCell ref="AK45:AK46"/>
    <mergeCell ref="AL45:AL46"/>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I45:I46"/>
    <mergeCell ref="J45:J46"/>
    <mergeCell ref="K45:K46"/>
    <mergeCell ref="L45:L46"/>
    <mergeCell ref="M45:M46"/>
    <mergeCell ref="N45:N46"/>
    <mergeCell ref="BT40:BT44"/>
    <mergeCell ref="BU40:BU44"/>
    <mergeCell ref="A45:A46"/>
    <mergeCell ref="B45:B46"/>
    <mergeCell ref="C45:C46"/>
    <mergeCell ref="D45:D46"/>
    <mergeCell ref="E45:E46"/>
    <mergeCell ref="F45:F46"/>
    <mergeCell ref="G45:G46"/>
    <mergeCell ref="H45:H46"/>
    <mergeCell ref="BO34:BO36"/>
    <mergeCell ref="BP34:BP36"/>
    <mergeCell ref="BQ34:BQ36"/>
    <mergeCell ref="BR34:BR36"/>
    <mergeCell ref="BS34:BS36"/>
    <mergeCell ref="B40:B44"/>
    <mergeCell ref="L40:L44"/>
    <mergeCell ref="AJ40:AJ44"/>
    <mergeCell ref="AK40:AK44"/>
    <mergeCell ref="AL40:AL44"/>
    <mergeCell ref="AF34:AF36"/>
    <mergeCell ref="AG34:AG36"/>
    <mergeCell ref="AH34:AH36"/>
    <mergeCell ref="AI34:AI36"/>
    <mergeCell ref="AM34:AM36"/>
    <mergeCell ref="BN34:BN36"/>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G34:G36"/>
    <mergeCell ref="H34:H36"/>
    <mergeCell ref="I34:I36"/>
    <mergeCell ref="J34:J36"/>
    <mergeCell ref="K34:K36"/>
    <mergeCell ref="M34:M36"/>
    <mergeCell ref="BO32:BO33"/>
    <mergeCell ref="BP32:BP33"/>
    <mergeCell ref="BQ32:BQ33"/>
    <mergeCell ref="BR32:BR33"/>
    <mergeCell ref="BS32:BS33"/>
    <mergeCell ref="A34:A36"/>
    <mergeCell ref="C34:C36"/>
    <mergeCell ref="D34:D36"/>
    <mergeCell ref="E34:E36"/>
    <mergeCell ref="F34:F36"/>
    <mergeCell ref="AF32:AF33"/>
    <mergeCell ref="AG32:AG33"/>
    <mergeCell ref="AH32:AH33"/>
    <mergeCell ref="AI32:AI33"/>
    <mergeCell ref="AM32:AM33"/>
    <mergeCell ref="BN32:BN33"/>
    <mergeCell ref="Z32:Z33"/>
    <mergeCell ref="AA32:AA33"/>
    <mergeCell ref="AB32:AB33"/>
    <mergeCell ref="AC32:AC33"/>
    <mergeCell ref="AD32:AD33"/>
    <mergeCell ref="AE32:AE33"/>
    <mergeCell ref="T32:T33"/>
    <mergeCell ref="U32:U33"/>
    <mergeCell ref="V32:V33"/>
    <mergeCell ref="W32:W33"/>
    <mergeCell ref="X32:X33"/>
    <mergeCell ref="Y32:Y33"/>
    <mergeCell ref="N32:N33"/>
    <mergeCell ref="O32:O33"/>
    <mergeCell ref="P32:P33"/>
    <mergeCell ref="Q32:Q33"/>
    <mergeCell ref="R32:R33"/>
    <mergeCell ref="S32:S33"/>
    <mergeCell ref="G32:G33"/>
    <mergeCell ref="H32:H33"/>
    <mergeCell ref="I32:I33"/>
    <mergeCell ref="J32:J33"/>
    <mergeCell ref="K32:K33"/>
    <mergeCell ref="M32:M33"/>
    <mergeCell ref="BO29:BO30"/>
    <mergeCell ref="BP29:BP30"/>
    <mergeCell ref="BQ29:BQ30"/>
    <mergeCell ref="BR29:BR30"/>
    <mergeCell ref="BS29:BS30"/>
    <mergeCell ref="A32:A33"/>
    <mergeCell ref="C32:C33"/>
    <mergeCell ref="D32:D33"/>
    <mergeCell ref="E32:E33"/>
    <mergeCell ref="F32:F33"/>
    <mergeCell ref="AF29:AF30"/>
    <mergeCell ref="AG29:AG30"/>
    <mergeCell ref="AH29:AH30"/>
    <mergeCell ref="AI29:AI30"/>
    <mergeCell ref="AM29:AM30"/>
    <mergeCell ref="BN29:BN30"/>
    <mergeCell ref="Z29:Z30"/>
    <mergeCell ref="AA29:AA30"/>
    <mergeCell ref="AB29:AB30"/>
    <mergeCell ref="AC29:AC30"/>
    <mergeCell ref="AD29:AD30"/>
    <mergeCell ref="AE29:AE30"/>
    <mergeCell ref="T29:T30"/>
    <mergeCell ref="U29:U30"/>
    <mergeCell ref="V29:V30"/>
    <mergeCell ref="W29:W30"/>
    <mergeCell ref="X29:X30"/>
    <mergeCell ref="Y29:Y30"/>
    <mergeCell ref="N29:N30"/>
    <mergeCell ref="O29:O30"/>
    <mergeCell ref="P29:P30"/>
    <mergeCell ref="Q29:Q30"/>
    <mergeCell ref="R29:R30"/>
    <mergeCell ref="S29:S30"/>
    <mergeCell ref="G29:G30"/>
    <mergeCell ref="H29:H30"/>
    <mergeCell ref="I29:I30"/>
    <mergeCell ref="J29:J30"/>
    <mergeCell ref="K29:K30"/>
    <mergeCell ref="M29:M30"/>
    <mergeCell ref="BO27:BO28"/>
    <mergeCell ref="BP27:BP28"/>
    <mergeCell ref="BQ27:BQ28"/>
    <mergeCell ref="BR27:BR28"/>
    <mergeCell ref="BS27:BS28"/>
    <mergeCell ref="A29:A30"/>
    <mergeCell ref="C29:C30"/>
    <mergeCell ref="D29:D30"/>
    <mergeCell ref="E29:E30"/>
    <mergeCell ref="F29:F30"/>
    <mergeCell ref="AF27:AF28"/>
    <mergeCell ref="AG27:AG28"/>
    <mergeCell ref="AH27:AH28"/>
    <mergeCell ref="AI27:AI28"/>
    <mergeCell ref="AM27:AM28"/>
    <mergeCell ref="BN27:BN28"/>
    <mergeCell ref="Z27:Z28"/>
    <mergeCell ref="AA27:AA28"/>
    <mergeCell ref="AB27:AB28"/>
    <mergeCell ref="AC27:AC28"/>
    <mergeCell ref="AD27:AD28"/>
    <mergeCell ref="AE27:AE28"/>
    <mergeCell ref="T27:T28"/>
    <mergeCell ref="U27:U28"/>
    <mergeCell ref="V27:V28"/>
    <mergeCell ref="W27:W28"/>
    <mergeCell ref="X27:X28"/>
    <mergeCell ref="Y27:Y28"/>
    <mergeCell ref="N27:N28"/>
    <mergeCell ref="O27:O28"/>
    <mergeCell ref="P27:P28"/>
    <mergeCell ref="Q27:Q28"/>
    <mergeCell ref="R27:R28"/>
    <mergeCell ref="S27:S28"/>
    <mergeCell ref="BS25:BS26"/>
    <mergeCell ref="BT25:BT39"/>
    <mergeCell ref="BU25:BU39"/>
    <mergeCell ref="A27:A28"/>
    <mergeCell ref="C27:C28"/>
    <mergeCell ref="D27:D28"/>
    <mergeCell ref="E27:E28"/>
    <mergeCell ref="F27:F28"/>
    <mergeCell ref="G27:G28"/>
    <mergeCell ref="H27:H28"/>
    <mergeCell ref="AM25:AM26"/>
    <mergeCell ref="BN25:BN26"/>
    <mergeCell ref="BO25:BO26"/>
    <mergeCell ref="BP25:BP26"/>
    <mergeCell ref="BQ25:BQ26"/>
    <mergeCell ref="BR25:BR26"/>
    <mergeCell ref="AG25:AG26"/>
    <mergeCell ref="AH25:AH26"/>
    <mergeCell ref="AI25:AI26"/>
    <mergeCell ref="AJ25:AJ39"/>
    <mergeCell ref="AK25:AK39"/>
    <mergeCell ref="AL25:AL3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39"/>
    <mergeCell ref="M25:M26"/>
    <mergeCell ref="N25:N26"/>
    <mergeCell ref="I27:I28"/>
    <mergeCell ref="J27:J28"/>
    <mergeCell ref="K27:K28"/>
    <mergeCell ref="M27:M28"/>
    <mergeCell ref="BT23:BT24"/>
    <mergeCell ref="BU23:BU24"/>
    <mergeCell ref="A25:A26"/>
    <mergeCell ref="B25:B39"/>
    <mergeCell ref="C25:C26"/>
    <mergeCell ref="D25:D26"/>
    <mergeCell ref="E25:E26"/>
    <mergeCell ref="F25:F26"/>
    <mergeCell ref="G25:G26"/>
    <mergeCell ref="H25:H26"/>
    <mergeCell ref="BO20:BO22"/>
    <mergeCell ref="BP20:BP22"/>
    <mergeCell ref="BQ20:BQ22"/>
    <mergeCell ref="BR20:BR22"/>
    <mergeCell ref="BS20:BS22"/>
    <mergeCell ref="B23:B24"/>
    <mergeCell ref="L23:L24"/>
    <mergeCell ref="AJ23:AJ24"/>
    <mergeCell ref="AK23:AK24"/>
    <mergeCell ref="AL23:AL24"/>
    <mergeCell ref="AF20:AF22"/>
    <mergeCell ref="AG20:AG22"/>
    <mergeCell ref="AH20:AH22"/>
    <mergeCell ref="AI20:AI22"/>
    <mergeCell ref="AM20:AM22"/>
    <mergeCell ref="BN20:BN22"/>
    <mergeCell ref="Z20:Z22"/>
    <mergeCell ref="AA20:AA22"/>
    <mergeCell ref="AB20:AB22"/>
    <mergeCell ref="AC20:AC22"/>
    <mergeCell ref="AD20:AD22"/>
    <mergeCell ref="AE20:AE22"/>
    <mergeCell ref="T20:T22"/>
    <mergeCell ref="U20:U22"/>
    <mergeCell ref="V20:V22"/>
    <mergeCell ref="W20:W22"/>
    <mergeCell ref="X20:X22"/>
    <mergeCell ref="Y20:Y22"/>
    <mergeCell ref="N20:N22"/>
    <mergeCell ref="O20:O22"/>
    <mergeCell ref="P20:P22"/>
    <mergeCell ref="Q20:Q22"/>
    <mergeCell ref="R20:R22"/>
    <mergeCell ref="S20:S22"/>
    <mergeCell ref="BS17:BS19"/>
    <mergeCell ref="BT17:BT22"/>
    <mergeCell ref="BU17:BU22"/>
    <mergeCell ref="A20:A22"/>
    <mergeCell ref="C20:C22"/>
    <mergeCell ref="D20:D22"/>
    <mergeCell ref="E20:E22"/>
    <mergeCell ref="F20:F22"/>
    <mergeCell ref="G20:G22"/>
    <mergeCell ref="H20:H22"/>
    <mergeCell ref="AM17:AM19"/>
    <mergeCell ref="BN17:BN19"/>
    <mergeCell ref="BO17:BO19"/>
    <mergeCell ref="BP17:BP19"/>
    <mergeCell ref="BQ17:BQ19"/>
    <mergeCell ref="BR17:BR19"/>
    <mergeCell ref="AG17:AG19"/>
    <mergeCell ref="AH17:AH19"/>
    <mergeCell ref="AI17:AI19"/>
    <mergeCell ref="AJ17:AJ22"/>
    <mergeCell ref="AK17:AK22"/>
    <mergeCell ref="AL17:AL22"/>
    <mergeCell ref="AA17:AA19"/>
    <mergeCell ref="AB17:AB19"/>
    <mergeCell ref="AC17:AC19"/>
    <mergeCell ref="AD17:AD19"/>
    <mergeCell ref="AE17:AE19"/>
    <mergeCell ref="AF17:AF19"/>
    <mergeCell ref="U17:U19"/>
    <mergeCell ref="V17:V19"/>
    <mergeCell ref="W17:W19"/>
    <mergeCell ref="X17:X19"/>
    <mergeCell ref="Y17:Y19"/>
    <mergeCell ref="Z17:Z19"/>
    <mergeCell ref="O17:O19"/>
    <mergeCell ref="P17:P19"/>
    <mergeCell ref="Q17:Q19"/>
    <mergeCell ref="R17:R19"/>
    <mergeCell ref="S17:S19"/>
    <mergeCell ref="T17:T19"/>
    <mergeCell ref="I17:I19"/>
    <mergeCell ref="J17:J19"/>
    <mergeCell ref="K17:K19"/>
    <mergeCell ref="L17:L22"/>
    <mergeCell ref="M17:M19"/>
    <mergeCell ref="N17:N19"/>
    <mergeCell ref="I20:I22"/>
    <mergeCell ref="J20:J22"/>
    <mergeCell ref="K20:K22"/>
    <mergeCell ref="M20:M22"/>
    <mergeCell ref="BT15:BT16"/>
    <mergeCell ref="BU15:BU16"/>
    <mergeCell ref="A17:A19"/>
    <mergeCell ref="B17:B22"/>
    <mergeCell ref="C17:C19"/>
    <mergeCell ref="D17:D19"/>
    <mergeCell ref="E17:E19"/>
    <mergeCell ref="F17:F19"/>
    <mergeCell ref="G17:G19"/>
    <mergeCell ref="H17:H19"/>
    <mergeCell ref="BQ12:BQ14"/>
    <mergeCell ref="BR12:BR14"/>
    <mergeCell ref="BS12:BS14"/>
    <mergeCell ref="BT12:BT14"/>
    <mergeCell ref="BU12:BU14"/>
    <mergeCell ref="B15:B16"/>
    <mergeCell ref="L15:L16"/>
    <mergeCell ref="AJ15:AJ16"/>
    <mergeCell ref="AK15:AK16"/>
    <mergeCell ref="AL15:AL16"/>
    <mergeCell ref="AK12:AK14"/>
    <mergeCell ref="AL12:AL14"/>
    <mergeCell ref="AM12:AM14"/>
    <mergeCell ref="BN12:BN14"/>
    <mergeCell ref="BO12:BO14"/>
    <mergeCell ref="BP12:BP14"/>
    <mergeCell ref="AE12:AE14"/>
    <mergeCell ref="AF12:AF14"/>
    <mergeCell ref="AG12:AG14"/>
    <mergeCell ref="AH12:AH14"/>
    <mergeCell ref="AI12:AI14"/>
    <mergeCell ref="AJ12:AJ14"/>
    <mergeCell ref="Y12:Y14"/>
    <mergeCell ref="Z12:Z14"/>
    <mergeCell ref="AA12:AA14"/>
    <mergeCell ref="AB12:AB14"/>
    <mergeCell ref="AC12:AC14"/>
    <mergeCell ref="AD12:AD14"/>
    <mergeCell ref="S12:S14"/>
    <mergeCell ref="T12:T14"/>
    <mergeCell ref="U12:U14"/>
    <mergeCell ref="V12:V14"/>
    <mergeCell ref="W12:W14"/>
    <mergeCell ref="X12:X14"/>
    <mergeCell ref="M12:M14"/>
    <mergeCell ref="N12:N14"/>
    <mergeCell ref="O12:O14"/>
    <mergeCell ref="P12:P14"/>
    <mergeCell ref="Q12:Q14"/>
    <mergeCell ref="R12:R14"/>
    <mergeCell ref="G12:G14"/>
    <mergeCell ref="H12:H14"/>
    <mergeCell ref="I12:I14"/>
    <mergeCell ref="J12:J14"/>
    <mergeCell ref="K12:K14"/>
    <mergeCell ref="L12:L14"/>
    <mergeCell ref="BR8:BR10"/>
    <mergeCell ref="BS8:BS10"/>
    <mergeCell ref="BT8:BT11"/>
    <mergeCell ref="BU8:BU11"/>
    <mergeCell ref="A12:A14"/>
    <mergeCell ref="B12:B14"/>
    <mergeCell ref="C12:C14"/>
    <mergeCell ref="D12:D14"/>
    <mergeCell ref="E12:E14"/>
    <mergeCell ref="F12:F14"/>
    <mergeCell ref="AL8:AL11"/>
    <mergeCell ref="AM8:AM10"/>
    <mergeCell ref="BN8:BN10"/>
    <mergeCell ref="BO8:BO10"/>
    <mergeCell ref="BP8:BP10"/>
    <mergeCell ref="BQ8:BQ10"/>
    <mergeCell ref="AF8:AF10"/>
    <mergeCell ref="AG8:AG10"/>
    <mergeCell ref="AH8:AH10"/>
    <mergeCell ref="AI8:AI10"/>
    <mergeCell ref="AJ8:AJ11"/>
    <mergeCell ref="AK8:AK11"/>
    <mergeCell ref="Z8:Z10"/>
    <mergeCell ref="AA8:AA10"/>
    <mergeCell ref="AB8:AB10"/>
    <mergeCell ref="AC8:AC10"/>
    <mergeCell ref="AD8:AD10"/>
    <mergeCell ref="AE8:AE10"/>
    <mergeCell ref="T8:T10"/>
    <mergeCell ref="U8:U10"/>
    <mergeCell ref="V8:V10"/>
    <mergeCell ref="W8:W10"/>
    <mergeCell ref="X8:X10"/>
    <mergeCell ref="Y8:Y10"/>
    <mergeCell ref="N8:N10"/>
    <mergeCell ref="O8:O10"/>
    <mergeCell ref="P8:P10"/>
    <mergeCell ref="Q8:Q10"/>
    <mergeCell ref="R8:R10"/>
    <mergeCell ref="S8:S10"/>
    <mergeCell ref="H8:H10"/>
    <mergeCell ref="I8:I10"/>
    <mergeCell ref="J8:J10"/>
    <mergeCell ref="K8:K10"/>
    <mergeCell ref="L8:L11"/>
    <mergeCell ref="M8:M10"/>
    <mergeCell ref="B8:B11"/>
    <mergeCell ref="C8:C10"/>
    <mergeCell ref="D8:D10"/>
    <mergeCell ref="E8:E10"/>
    <mergeCell ref="F8:F10"/>
    <mergeCell ref="G8:G10"/>
    <mergeCell ref="BL5:BM7"/>
    <mergeCell ref="BN5:BO7"/>
    <mergeCell ref="AN6:AU6"/>
    <mergeCell ref="AV6:BC6"/>
    <mergeCell ref="BD6:BD7"/>
    <mergeCell ref="BE6:BE7"/>
    <mergeCell ref="BF6:BF7"/>
    <mergeCell ref="BG6:BG7"/>
    <mergeCell ref="BH6:BH7"/>
    <mergeCell ref="BI6:BI7"/>
    <mergeCell ref="AI5:AI7"/>
    <mergeCell ref="AJ5:AJ7"/>
    <mergeCell ref="AK5:AL6"/>
    <mergeCell ref="AV5:BC5"/>
    <mergeCell ref="BD5:BG5"/>
    <mergeCell ref="BH5:BK5"/>
    <mergeCell ref="BJ6:BJ7"/>
    <mergeCell ref="BK6:BK7"/>
    <mergeCell ref="K5:K7"/>
    <mergeCell ref="L5:L7"/>
    <mergeCell ref="M5:AE6"/>
    <mergeCell ref="AF5:AF7"/>
    <mergeCell ref="AG5:AG7"/>
    <mergeCell ref="AH5:AH7"/>
    <mergeCell ref="A5:A7"/>
    <mergeCell ref="B5:B7"/>
    <mergeCell ref="C5:G7"/>
    <mergeCell ref="H5:H7"/>
    <mergeCell ref="I5:I7"/>
    <mergeCell ref="J5:J7"/>
    <mergeCell ref="BP4:BP7"/>
    <mergeCell ref="BQ4:BQ7"/>
    <mergeCell ref="BR4:BR6"/>
    <mergeCell ref="BS4:BS6"/>
    <mergeCell ref="BT4:BU7"/>
    <mergeCell ref="BV4:BV7"/>
    <mergeCell ref="BR7:BS7"/>
    <mergeCell ref="A1:BV2"/>
    <mergeCell ref="A3:J4"/>
    <mergeCell ref="K3:AL4"/>
    <mergeCell ref="AM3:AM7"/>
    <mergeCell ref="AN3:AU3"/>
    <mergeCell ref="AV3:BO3"/>
    <mergeCell ref="BP3:BU3"/>
    <mergeCell ref="AN4:AU5"/>
    <mergeCell ref="AV4:BC4"/>
    <mergeCell ref="BD4:BO4"/>
  </mergeCells>
  <conditionalFormatting sqref="AL25:AL26 J52 J45 J27 J25 J15 D23:G23 D40:G40 D16:G16 D15:H15 D17:H17 D25:H25 D27:H27 D45:H45 D52:H52 D56:G59 J17:K17 D51:G51 I67 AI67 I51:I52 I56:I62 AI61 I38:I45">
    <cfRule type="containsText" dxfId="919" priority="955" stopIfTrue="1" operator="containsText" text="BAJO">
      <formula>NOT(ISERROR(SEARCH("BAJO",D15)))</formula>
    </cfRule>
    <cfRule type="cellIs" dxfId="918" priority="956" stopIfTrue="1" operator="equal">
      <formula>"MUY ALTO"</formula>
    </cfRule>
    <cfRule type="cellIs" dxfId="917" priority="957" stopIfTrue="1" operator="equal">
      <formula>"MODERADO"</formula>
    </cfRule>
    <cfRule type="cellIs" dxfId="916" priority="958" stopIfTrue="1" operator="equal">
      <formula>"ALTO"</formula>
    </cfRule>
  </conditionalFormatting>
  <conditionalFormatting sqref="BV15:BV46 BV51:BV67">
    <cfRule type="containsText" dxfId="915" priority="954" operator="containsText" text="REQUIERE PLAN DE ACCION">
      <formula>NOT(ISERROR(SEARCH("REQUIERE PLAN DE ACCION",BV15)))</formula>
    </cfRule>
  </conditionalFormatting>
  <conditionalFormatting sqref="BV15:BV46 BV51:BV67">
    <cfRule type="containsText" dxfId="914" priority="953" operator="containsText" text="NO REQUIERE PLAN DE ACCION">
      <formula>NOT(ISERROR(SEARCH("NO REQUIERE PLAN DE ACCION",BV15)))</formula>
    </cfRule>
  </conditionalFormatting>
  <conditionalFormatting sqref="BG15:BG30 BG33:BG46 BG51:BG67">
    <cfRule type="cellIs" dxfId="913" priority="952" operator="greaterThan">
      <formula>35</formula>
    </cfRule>
  </conditionalFormatting>
  <conditionalFormatting sqref="BK15:BK30 BK33:BK46 BK51:BK67">
    <cfRule type="cellIs" dxfId="912" priority="950" operator="greaterThan">
      <formula>35</formula>
    </cfRule>
    <cfRule type="cellIs" dxfId="911" priority="951" operator="greaterThan">
      <formula>35</formula>
    </cfRule>
  </conditionalFormatting>
  <conditionalFormatting sqref="AJ25:AJ26 AG15 AG17:AG30 K15:K30 K40:K46 AG40:AG46 AG51:AG67 K51:K67">
    <cfRule type="cellIs" dxfId="910" priority="945" stopIfTrue="1" operator="equal">
      <formula>4</formula>
    </cfRule>
    <cfRule type="cellIs" dxfId="909" priority="946" stopIfTrue="1" operator="equal">
      <formula>3</formula>
    </cfRule>
    <cfRule type="cellIs" dxfId="908" priority="947" stopIfTrue="1" operator="equal">
      <formula>2</formula>
    </cfRule>
    <cfRule type="cellIs" dxfId="907" priority="948" stopIfTrue="1" operator="equal">
      <formula>1</formula>
    </cfRule>
    <cfRule type="cellIs" dxfId="906" priority="949" stopIfTrue="1" operator="equal">
      <formula>5</formula>
    </cfRule>
  </conditionalFormatting>
  <conditionalFormatting sqref="BP64:BQ65 BP15:BQ15 BP20:BQ20 BP27:BQ27 BP29:BQ29 BP17:BQ17 BP23:BQ25 BQ16 BP67:BQ67 BP51:BQ52 BP40:BQ45 BP56:BQ62 BP12">
    <cfRule type="cellIs" dxfId="905" priority="939" operator="equal">
      <formula>5</formula>
    </cfRule>
    <cfRule type="cellIs" dxfId="904" priority="940" operator="equal">
      <formula>4</formula>
    </cfRule>
    <cfRule type="cellIs" dxfId="903" priority="941" operator="equal">
      <formula>3</formula>
    </cfRule>
    <cfRule type="cellIs" dxfId="902" priority="942" operator="equal">
      <formula>2</formula>
    </cfRule>
    <cfRule type="cellIs" dxfId="901" priority="943" operator="lessThanOrEqual">
      <formula>1</formula>
    </cfRule>
  </conditionalFormatting>
  <conditionalFormatting sqref="BU15:BU46 BU61:BU67 BU51:BU58">
    <cfRule type="containsText" dxfId="900" priority="935" stopIfTrue="1" operator="containsText" text="BAJO">
      <formula>NOT(ISERROR(SEARCH("BAJO",BU15)))</formula>
    </cfRule>
    <cfRule type="cellIs" dxfId="899" priority="936" stopIfTrue="1" operator="equal">
      <formula>"EXTREMO"</formula>
    </cfRule>
    <cfRule type="cellIs" dxfId="898" priority="937" stopIfTrue="1" operator="equal">
      <formula>"MODERADO"</formula>
    </cfRule>
    <cfRule type="cellIs" dxfId="897" priority="938" stopIfTrue="1" operator="equal">
      <formula>"ALTO"</formula>
    </cfRule>
  </conditionalFormatting>
  <conditionalFormatting sqref="BU17:BU19">
    <cfRule type="containsText" dxfId="896" priority="927" stopIfTrue="1" operator="containsText" text="BAJO">
      <formula>NOT(ISERROR(SEARCH("BAJO",BU17)))</formula>
    </cfRule>
    <cfRule type="cellIs" dxfId="895" priority="928" stopIfTrue="1" operator="equal">
      <formula>"EXTREMO"</formula>
    </cfRule>
    <cfRule type="cellIs" dxfId="894" priority="929" stopIfTrue="1" operator="equal">
      <formula>"MODERADO"</formula>
    </cfRule>
    <cfRule type="cellIs" dxfId="893" priority="930" stopIfTrue="1" operator="equal">
      <formula>"ALTO"</formula>
    </cfRule>
  </conditionalFormatting>
  <conditionalFormatting sqref="BT17:BT19">
    <cfRule type="cellIs" dxfId="892" priority="923" operator="greaterThan">
      <formula>12</formula>
    </cfRule>
    <cfRule type="cellIs" dxfId="891" priority="924" operator="between">
      <formula>7</formula>
      <formula>12</formula>
    </cfRule>
    <cfRule type="cellIs" dxfId="890" priority="925" operator="between">
      <formula>3</formula>
      <formula>6</formula>
    </cfRule>
    <cfRule type="cellIs" dxfId="889" priority="926" operator="lessThanOrEqual">
      <formula>2</formula>
    </cfRule>
  </conditionalFormatting>
  <conditionalFormatting sqref="BU23">
    <cfRule type="containsText" dxfId="888" priority="919" stopIfTrue="1" operator="containsText" text="BAJO">
      <formula>NOT(ISERROR(SEARCH("BAJO",BU23)))</formula>
    </cfRule>
    <cfRule type="cellIs" dxfId="887" priority="920" stopIfTrue="1" operator="equal">
      <formula>"EXTREMO"</formula>
    </cfRule>
    <cfRule type="cellIs" dxfId="886" priority="921" stopIfTrue="1" operator="equal">
      <formula>"MODERADO"</formula>
    </cfRule>
    <cfRule type="cellIs" dxfId="885" priority="922" stopIfTrue="1" operator="equal">
      <formula>"ALTO"</formula>
    </cfRule>
  </conditionalFormatting>
  <conditionalFormatting sqref="BT23">
    <cfRule type="cellIs" dxfId="884" priority="915" operator="greaterThan">
      <formula>12</formula>
    </cfRule>
    <cfRule type="cellIs" dxfId="883" priority="916" operator="between">
      <formula>7</formula>
      <formula>12</formula>
    </cfRule>
    <cfRule type="cellIs" dxfId="882" priority="917" operator="between">
      <formula>3</formula>
      <formula>6</formula>
    </cfRule>
    <cfRule type="cellIs" dxfId="881" priority="918" operator="lessThanOrEqual">
      <formula>2</formula>
    </cfRule>
  </conditionalFormatting>
  <conditionalFormatting sqref="BU40">
    <cfRule type="containsText" dxfId="880" priority="911" stopIfTrue="1" operator="containsText" text="BAJO">
      <formula>NOT(ISERROR(SEARCH("BAJO",BU40)))</formula>
    </cfRule>
    <cfRule type="cellIs" dxfId="879" priority="912" stopIfTrue="1" operator="equal">
      <formula>"EXTREMO"</formula>
    </cfRule>
    <cfRule type="cellIs" dxfId="878" priority="913" stopIfTrue="1" operator="equal">
      <formula>"MODERADO"</formula>
    </cfRule>
    <cfRule type="cellIs" dxfId="877" priority="914" stopIfTrue="1" operator="equal">
      <formula>"ALTO"</formula>
    </cfRule>
  </conditionalFormatting>
  <conditionalFormatting sqref="BT40">
    <cfRule type="cellIs" dxfId="876" priority="907" operator="greaterThan">
      <formula>12</formula>
    </cfRule>
    <cfRule type="cellIs" dxfId="875" priority="908" operator="between">
      <formula>7</formula>
      <formula>12</formula>
    </cfRule>
    <cfRule type="cellIs" dxfId="874" priority="909" operator="between">
      <formula>3</formula>
      <formula>6</formula>
    </cfRule>
    <cfRule type="cellIs" dxfId="873" priority="910" operator="lessThanOrEqual">
      <formula>2</formula>
    </cfRule>
  </conditionalFormatting>
  <conditionalFormatting sqref="BU45">
    <cfRule type="containsText" dxfId="872" priority="903" stopIfTrue="1" operator="containsText" text="BAJO">
      <formula>NOT(ISERROR(SEARCH("BAJO",BU45)))</formula>
    </cfRule>
    <cfRule type="cellIs" dxfId="871" priority="904" stopIfTrue="1" operator="equal">
      <formula>"EXTREMO"</formula>
    </cfRule>
    <cfRule type="cellIs" dxfId="870" priority="905" stopIfTrue="1" operator="equal">
      <formula>"MODERADO"</formula>
    </cfRule>
    <cfRule type="cellIs" dxfId="869" priority="906" stopIfTrue="1" operator="equal">
      <formula>"ALTO"</formula>
    </cfRule>
  </conditionalFormatting>
  <conditionalFormatting sqref="BT45">
    <cfRule type="cellIs" dxfId="868" priority="899" operator="greaterThan">
      <formula>12</formula>
    </cfRule>
    <cfRule type="cellIs" dxfId="867" priority="900" operator="between">
      <formula>7</formula>
      <formula>12</formula>
    </cfRule>
    <cfRule type="cellIs" dxfId="866" priority="901" operator="between">
      <formula>3</formula>
      <formula>6</formula>
    </cfRule>
    <cfRule type="cellIs" dxfId="865" priority="902" operator="lessThanOrEqual">
      <formula>2</formula>
    </cfRule>
  </conditionalFormatting>
  <conditionalFormatting sqref="BU51">
    <cfRule type="containsText" dxfId="864" priority="895" stopIfTrue="1" operator="containsText" text="BAJO">
      <formula>NOT(ISERROR(SEARCH("BAJO",BU51)))</formula>
    </cfRule>
    <cfRule type="cellIs" dxfId="863" priority="896" stopIfTrue="1" operator="equal">
      <formula>"EXTREMO"</formula>
    </cfRule>
    <cfRule type="cellIs" dxfId="862" priority="897" stopIfTrue="1" operator="equal">
      <formula>"MODERADO"</formula>
    </cfRule>
    <cfRule type="cellIs" dxfId="861" priority="898" stopIfTrue="1" operator="equal">
      <formula>"ALTO"</formula>
    </cfRule>
  </conditionalFormatting>
  <conditionalFormatting sqref="BT51">
    <cfRule type="cellIs" dxfId="860" priority="891" operator="greaterThan">
      <formula>12</formula>
    </cfRule>
    <cfRule type="cellIs" dxfId="859" priority="892" operator="between">
      <formula>7</formula>
      <formula>12</formula>
    </cfRule>
    <cfRule type="cellIs" dxfId="858" priority="893" operator="between">
      <formula>3</formula>
      <formula>6</formula>
    </cfRule>
    <cfRule type="cellIs" dxfId="857" priority="894" operator="lessThanOrEqual">
      <formula>2</formula>
    </cfRule>
  </conditionalFormatting>
  <conditionalFormatting sqref="BU56">
    <cfRule type="containsText" dxfId="856" priority="887" stopIfTrue="1" operator="containsText" text="BAJO">
      <formula>NOT(ISERROR(SEARCH("BAJO",BU56)))</formula>
    </cfRule>
    <cfRule type="cellIs" dxfId="855" priority="888" stopIfTrue="1" operator="equal">
      <formula>"EXTREMO"</formula>
    </cfRule>
    <cfRule type="cellIs" dxfId="854" priority="889" stopIfTrue="1" operator="equal">
      <formula>"MODERADO"</formula>
    </cfRule>
    <cfRule type="cellIs" dxfId="853" priority="890" stopIfTrue="1" operator="equal">
      <formula>"ALTO"</formula>
    </cfRule>
  </conditionalFormatting>
  <conditionalFormatting sqref="BT56">
    <cfRule type="cellIs" dxfId="852" priority="883" operator="greaterThan">
      <formula>12</formula>
    </cfRule>
    <cfRule type="cellIs" dxfId="851" priority="884" operator="between">
      <formula>7</formula>
      <formula>12</formula>
    </cfRule>
    <cfRule type="cellIs" dxfId="850" priority="885" operator="between">
      <formula>3</formula>
      <formula>6</formula>
    </cfRule>
    <cfRule type="cellIs" dxfId="849" priority="886" operator="lessThanOrEqual">
      <formula>2</formula>
    </cfRule>
  </conditionalFormatting>
  <conditionalFormatting sqref="BU58">
    <cfRule type="containsText" dxfId="848" priority="879" stopIfTrue="1" operator="containsText" text="BAJO">
      <formula>NOT(ISERROR(SEARCH("BAJO",BU58)))</formula>
    </cfRule>
    <cfRule type="cellIs" dxfId="847" priority="880" stopIfTrue="1" operator="equal">
      <formula>"EXTREMO"</formula>
    </cfRule>
    <cfRule type="cellIs" dxfId="846" priority="881" stopIfTrue="1" operator="equal">
      <formula>"MODERADO"</formula>
    </cfRule>
    <cfRule type="cellIs" dxfId="845" priority="882" stopIfTrue="1" operator="equal">
      <formula>"ALTO"</formula>
    </cfRule>
  </conditionalFormatting>
  <conditionalFormatting sqref="BT58">
    <cfRule type="cellIs" dxfId="844" priority="875" operator="greaterThan">
      <formula>12</formula>
    </cfRule>
    <cfRule type="cellIs" dxfId="843" priority="876" operator="between">
      <formula>7</formula>
      <formula>12</formula>
    </cfRule>
    <cfRule type="cellIs" dxfId="842" priority="877" operator="between">
      <formula>3</formula>
      <formula>6</formula>
    </cfRule>
    <cfRule type="cellIs" dxfId="841" priority="878" operator="lessThanOrEqual">
      <formula>2</formula>
    </cfRule>
  </conditionalFormatting>
  <conditionalFormatting sqref="BU61">
    <cfRule type="containsText" dxfId="840" priority="871" stopIfTrue="1" operator="containsText" text="BAJO">
      <formula>NOT(ISERROR(SEARCH("BAJO",BU61)))</formula>
    </cfRule>
    <cfRule type="cellIs" dxfId="839" priority="872" stopIfTrue="1" operator="equal">
      <formula>"EXTREMO"</formula>
    </cfRule>
    <cfRule type="cellIs" dxfId="838" priority="873" stopIfTrue="1" operator="equal">
      <formula>"MODERADO"</formula>
    </cfRule>
    <cfRule type="cellIs" dxfId="837" priority="874" stopIfTrue="1" operator="equal">
      <formula>"ALTO"</formula>
    </cfRule>
  </conditionalFormatting>
  <conditionalFormatting sqref="BT61">
    <cfRule type="cellIs" dxfId="836" priority="867" operator="greaterThan">
      <formula>12</formula>
    </cfRule>
    <cfRule type="cellIs" dxfId="835" priority="868" operator="between">
      <formula>7</formula>
      <formula>12</formula>
    </cfRule>
    <cfRule type="cellIs" dxfId="834" priority="869" operator="between">
      <formula>3</formula>
      <formula>6</formula>
    </cfRule>
    <cfRule type="cellIs" dxfId="833" priority="870" operator="lessThanOrEqual">
      <formula>2</formula>
    </cfRule>
  </conditionalFormatting>
  <conditionalFormatting sqref="BU67">
    <cfRule type="containsText" dxfId="832" priority="863" stopIfTrue="1" operator="containsText" text="BAJO">
      <formula>NOT(ISERROR(SEARCH("BAJO",BU67)))</formula>
    </cfRule>
    <cfRule type="cellIs" dxfId="831" priority="864" stopIfTrue="1" operator="equal">
      <formula>"EXTREMO"</formula>
    </cfRule>
    <cfRule type="cellIs" dxfId="830" priority="865" stopIfTrue="1" operator="equal">
      <formula>"MODERADO"</formula>
    </cfRule>
    <cfRule type="cellIs" dxfId="829" priority="866" stopIfTrue="1" operator="equal">
      <formula>"ALTO"</formula>
    </cfRule>
  </conditionalFormatting>
  <conditionalFormatting sqref="BT67">
    <cfRule type="cellIs" dxfId="828" priority="859" operator="greaterThan">
      <formula>12</formula>
    </cfRule>
    <cfRule type="cellIs" dxfId="827" priority="860" operator="between">
      <formula>7</formula>
      <formula>12</formula>
    </cfRule>
    <cfRule type="cellIs" dxfId="826" priority="861" operator="between">
      <formula>3</formula>
      <formula>6</formula>
    </cfRule>
    <cfRule type="cellIs" dxfId="825" priority="862" operator="lessThanOrEqual">
      <formula>2</formula>
    </cfRule>
  </conditionalFormatting>
  <conditionalFormatting sqref="I20 I27 I29 I64:I65 I15:I17 I23:I25">
    <cfRule type="containsText" dxfId="824" priority="855" stopIfTrue="1" operator="containsText" text="BAJO">
      <formula>NOT(ISERROR(SEARCH("BAJO",I15)))</formula>
    </cfRule>
    <cfRule type="cellIs" dxfId="823" priority="856" stopIfTrue="1" operator="equal">
      <formula>"MUY ALTO"</formula>
    </cfRule>
    <cfRule type="cellIs" dxfId="822" priority="857" stopIfTrue="1" operator="equal">
      <formula>"MODERADO"</formula>
    </cfRule>
    <cfRule type="cellIs" dxfId="821" priority="858" stopIfTrue="1" operator="equal">
      <formula>"ALTO"</formula>
    </cfRule>
  </conditionalFormatting>
  <conditionalFormatting sqref="AG62 AG23:AG24 AG64:AG65">
    <cfRule type="cellIs" dxfId="820" priority="850" stopIfTrue="1" operator="equal">
      <formula>4</formula>
    </cfRule>
    <cfRule type="cellIs" dxfId="819" priority="851" stopIfTrue="1" operator="equal">
      <formula>3</formula>
    </cfRule>
    <cfRule type="cellIs" dxfId="818" priority="852" stopIfTrue="1" operator="equal">
      <formula>2</formula>
    </cfRule>
    <cfRule type="cellIs" dxfId="817" priority="853" stopIfTrue="1" operator="equal">
      <formula>1</formula>
    </cfRule>
    <cfRule type="cellIs" dxfId="816" priority="854" stopIfTrue="1" operator="equal">
      <formula>5</formula>
    </cfRule>
  </conditionalFormatting>
  <conditionalFormatting sqref="AI23">
    <cfRule type="containsText" dxfId="815" priority="846" stopIfTrue="1" operator="containsText" text="BAJO">
      <formula>NOT(ISERROR(SEARCH("BAJO",AI23)))</formula>
    </cfRule>
    <cfRule type="cellIs" dxfId="814" priority="847" stopIfTrue="1" operator="equal">
      <formula>"MUY ALTO"</formula>
    </cfRule>
    <cfRule type="cellIs" dxfId="813" priority="848" stopIfTrue="1" operator="equal">
      <formula>"MODERADO"</formula>
    </cfRule>
    <cfRule type="cellIs" dxfId="812" priority="849" stopIfTrue="1" operator="equal">
      <formula>"ALTO"</formula>
    </cfRule>
  </conditionalFormatting>
  <conditionalFormatting sqref="AI24">
    <cfRule type="containsText" dxfId="811" priority="842" stopIfTrue="1" operator="containsText" text="BAJO">
      <formula>NOT(ISERROR(SEARCH("BAJO",AI24)))</formula>
    </cfRule>
    <cfRule type="cellIs" dxfId="810" priority="843" stopIfTrue="1" operator="equal">
      <formula>"MUY ALTO"</formula>
    </cfRule>
    <cfRule type="cellIs" dxfId="809" priority="844" stopIfTrue="1" operator="equal">
      <formula>"MODERADO"</formula>
    </cfRule>
    <cfRule type="cellIs" dxfId="808" priority="845" stopIfTrue="1" operator="equal">
      <formula>"ALTO"</formula>
    </cfRule>
  </conditionalFormatting>
  <conditionalFormatting sqref="AI25">
    <cfRule type="containsText" dxfId="807" priority="838" stopIfTrue="1" operator="containsText" text="BAJO">
      <formula>NOT(ISERROR(SEARCH("BAJO",AI25)))</formula>
    </cfRule>
    <cfRule type="cellIs" dxfId="806" priority="839" stopIfTrue="1" operator="equal">
      <formula>"MUY ALTO"</formula>
    </cfRule>
    <cfRule type="cellIs" dxfId="805" priority="840" stopIfTrue="1" operator="equal">
      <formula>"MODERADO"</formula>
    </cfRule>
    <cfRule type="cellIs" dxfId="804" priority="841" stopIfTrue="1" operator="equal">
      <formula>"ALTO"</formula>
    </cfRule>
  </conditionalFormatting>
  <conditionalFormatting sqref="AI40">
    <cfRule type="containsText" dxfId="803" priority="834" stopIfTrue="1" operator="containsText" text="BAJO">
      <formula>NOT(ISERROR(SEARCH("BAJO",AI40)))</formula>
    </cfRule>
    <cfRule type="cellIs" dxfId="802" priority="835" stopIfTrue="1" operator="equal">
      <formula>"MUY ALTO"</formula>
    </cfRule>
    <cfRule type="cellIs" dxfId="801" priority="836" stopIfTrue="1" operator="equal">
      <formula>"MODERADO"</formula>
    </cfRule>
    <cfRule type="cellIs" dxfId="800" priority="837" stopIfTrue="1" operator="equal">
      <formula>"ALTO"</formula>
    </cfRule>
  </conditionalFormatting>
  <conditionalFormatting sqref="AI41">
    <cfRule type="containsText" dxfId="799" priority="830" stopIfTrue="1" operator="containsText" text="BAJO">
      <formula>NOT(ISERROR(SEARCH("BAJO",AI41)))</formula>
    </cfRule>
    <cfRule type="cellIs" dxfId="798" priority="831" stopIfTrue="1" operator="equal">
      <formula>"MUY ALTO"</formula>
    </cfRule>
    <cfRule type="cellIs" dxfId="797" priority="832" stopIfTrue="1" operator="equal">
      <formula>"MODERADO"</formula>
    </cfRule>
    <cfRule type="cellIs" dxfId="796" priority="833" stopIfTrue="1" operator="equal">
      <formula>"ALTO"</formula>
    </cfRule>
  </conditionalFormatting>
  <conditionalFormatting sqref="AI42">
    <cfRule type="containsText" dxfId="795" priority="822" stopIfTrue="1" operator="containsText" text="BAJO">
      <formula>NOT(ISERROR(SEARCH("BAJO",AI42)))</formula>
    </cfRule>
    <cfRule type="cellIs" dxfId="794" priority="823" stopIfTrue="1" operator="equal">
      <formula>"MUY ALTO"</formula>
    </cfRule>
    <cfRule type="cellIs" dxfId="793" priority="824" stopIfTrue="1" operator="equal">
      <formula>"MODERADO"</formula>
    </cfRule>
    <cfRule type="cellIs" dxfId="792" priority="825" stopIfTrue="1" operator="equal">
      <formula>"ALTO"</formula>
    </cfRule>
  </conditionalFormatting>
  <conditionalFormatting sqref="AI43">
    <cfRule type="containsText" dxfId="791" priority="818" stopIfTrue="1" operator="containsText" text="BAJO">
      <formula>NOT(ISERROR(SEARCH("BAJO",AI43)))</formula>
    </cfRule>
    <cfRule type="cellIs" dxfId="790" priority="819" stopIfTrue="1" operator="equal">
      <formula>"MUY ALTO"</formula>
    </cfRule>
    <cfRule type="cellIs" dxfId="789" priority="820" stopIfTrue="1" operator="equal">
      <formula>"MODERADO"</formula>
    </cfRule>
    <cfRule type="cellIs" dxfId="788" priority="821" stopIfTrue="1" operator="equal">
      <formula>"ALTO"</formula>
    </cfRule>
  </conditionalFormatting>
  <conditionalFormatting sqref="AI44">
    <cfRule type="containsText" dxfId="787" priority="814" stopIfTrue="1" operator="containsText" text="BAJO">
      <formula>NOT(ISERROR(SEARCH("BAJO",AI44)))</formula>
    </cfRule>
    <cfRule type="cellIs" dxfId="786" priority="815" stopIfTrue="1" operator="equal">
      <formula>"MUY ALTO"</formula>
    </cfRule>
    <cfRule type="cellIs" dxfId="785" priority="816" stopIfTrue="1" operator="equal">
      <formula>"MODERADO"</formula>
    </cfRule>
    <cfRule type="cellIs" dxfId="784" priority="817" stopIfTrue="1" operator="equal">
      <formula>"ALTO"</formula>
    </cfRule>
  </conditionalFormatting>
  <conditionalFormatting sqref="AI45">
    <cfRule type="containsText" dxfId="783" priority="810" stopIfTrue="1" operator="containsText" text="BAJO">
      <formula>NOT(ISERROR(SEARCH("BAJO",AI45)))</formula>
    </cfRule>
    <cfRule type="cellIs" dxfId="782" priority="811" stopIfTrue="1" operator="equal">
      <formula>"MUY ALTO"</formula>
    </cfRule>
    <cfRule type="cellIs" dxfId="781" priority="812" stopIfTrue="1" operator="equal">
      <formula>"MODERADO"</formula>
    </cfRule>
    <cfRule type="cellIs" dxfId="780" priority="813" stopIfTrue="1" operator="equal">
      <formula>"ALTO"</formula>
    </cfRule>
  </conditionalFormatting>
  <conditionalFormatting sqref="AJ15">
    <cfRule type="cellIs" dxfId="779" priority="805" stopIfTrue="1" operator="equal">
      <formula>4</formula>
    </cfRule>
    <cfRule type="cellIs" dxfId="778" priority="806" stopIfTrue="1" operator="equal">
      <formula>3</formula>
    </cfRule>
    <cfRule type="cellIs" dxfId="777" priority="807" stopIfTrue="1" operator="equal">
      <formula>2</formula>
    </cfRule>
    <cfRule type="cellIs" dxfId="776" priority="808" stopIfTrue="1" operator="equal">
      <formula>1</formula>
    </cfRule>
    <cfRule type="cellIs" dxfId="775" priority="809" stopIfTrue="1" operator="equal">
      <formula>5</formula>
    </cfRule>
  </conditionalFormatting>
  <conditionalFormatting sqref="AL15">
    <cfRule type="containsText" dxfId="774" priority="801" stopIfTrue="1" operator="containsText" text="BAJO">
      <formula>NOT(ISERROR(SEARCH("BAJO",AL15)))</formula>
    </cfRule>
    <cfRule type="cellIs" dxfId="773" priority="802" stopIfTrue="1" operator="equal">
      <formula>"MUY ALTO"</formula>
    </cfRule>
    <cfRule type="cellIs" dxfId="772" priority="803" stopIfTrue="1" operator="equal">
      <formula>"MODERADO"</formula>
    </cfRule>
    <cfRule type="cellIs" dxfId="771" priority="804" stopIfTrue="1" operator="equal">
      <formula>"ALTO"</formula>
    </cfRule>
  </conditionalFormatting>
  <conditionalFormatting sqref="AJ17">
    <cfRule type="cellIs" dxfId="770" priority="796" stopIfTrue="1" operator="equal">
      <formula>4</formula>
    </cfRule>
    <cfRule type="cellIs" dxfId="769" priority="797" stopIfTrue="1" operator="equal">
      <formula>3</formula>
    </cfRule>
    <cfRule type="cellIs" dxfId="768" priority="798" stopIfTrue="1" operator="equal">
      <formula>2</formula>
    </cfRule>
    <cfRule type="cellIs" dxfId="767" priority="799" stopIfTrue="1" operator="equal">
      <formula>1</formula>
    </cfRule>
    <cfRule type="cellIs" dxfId="766" priority="800" stopIfTrue="1" operator="equal">
      <formula>5</formula>
    </cfRule>
  </conditionalFormatting>
  <conditionalFormatting sqref="AL17">
    <cfRule type="containsText" dxfId="765" priority="792" stopIfTrue="1" operator="containsText" text="BAJO">
      <formula>NOT(ISERROR(SEARCH("BAJO",AL17)))</formula>
    </cfRule>
    <cfRule type="cellIs" dxfId="764" priority="793" stopIfTrue="1" operator="equal">
      <formula>"MUY ALTO"</formula>
    </cfRule>
    <cfRule type="cellIs" dxfId="763" priority="794" stopIfTrue="1" operator="equal">
      <formula>"MODERADO"</formula>
    </cfRule>
    <cfRule type="cellIs" dxfId="762" priority="795" stopIfTrue="1" operator="equal">
      <formula>"ALTO"</formula>
    </cfRule>
  </conditionalFormatting>
  <conditionalFormatting sqref="AJ23">
    <cfRule type="cellIs" dxfId="761" priority="787" stopIfTrue="1" operator="equal">
      <formula>4</formula>
    </cfRule>
    <cfRule type="cellIs" dxfId="760" priority="788" stopIfTrue="1" operator="equal">
      <formula>3</formula>
    </cfRule>
    <cfRule type="cellIs" dxfId="759" priority="789" stopIfTrue="1" operator="equal">
      <formula>2</formula>
    </cfRule>
    <cfRule type="cellIs" dxfId="758" priority="790" stopIfTrue="1" operator="equal">
      <formula>1</formula>
    </cfRule>
    <cfRule type="cellIs" dxfId="757" priority="791" stopIfTrue="1" operator="equal">
      <formula>5</formula>
    </cfRule>
  </conditionalFormatting>
  <conditionalFormatting sqref="AL23">
    <cfRule type="containsText" dxfId="756" priority="783" stopIfTrue="1" operator="containsText" text="BAJO">
      <formula>NOT(ISERROR(SEARCH("BAJO",AL23)))</formula>
    </cfRule>
    <cfRule type="cellIs" dxfId="755" priority="784" stopIfTrue="1" operator="equal">
      <formula>"MUY ALTO"</formula>
    </cfRule>
    <cfRule type="cellIs" dxfId="754" priority="785" stopIfTrue="1" operator="equal">
      <formula>"MODERADO"</formula>
    </cfRule>
    <cfRule type="cellIs" dxfId="753" priority="786" stopIfTrue="1" operator="equal">
      <formula>"ALTO"</formula>
    </cfRule>
  </conditionalFormatting>
  <conditionalFormatting sqref="AJ40">
    <cfRule type="cellIs" dxfId="752" priority="778" stopIfTrue="1" operator="equal">
      <formula>4</formula>
    </cfRule>
    <cfRule type="cellIs" dxfId="751" priority="779" stopIfTrue="1" operator="equal">
      <formula>3</formula>
    </cfRule>
    <cfRule type="cellIs" dxfId="750" priority="780" stopIfTrue="1" operator="equal">
      <formula>2</formula>
    </cfRule>
    <cfRule type="cellIs" dxfId="749" priority="781" stopIfTrue="1" operator="equal">
      <formula>1</formula>
    </cfRule>
    <cfRule type="cellIs" dxfId="748" priority="782" stopIfTrue="1" operator="equal">
      <formula>5</formula>
    </cfRule>
  </conditionalFormatting>
  <conditionalFormatting sqref="AL40">
    <cfRule type="containsText" dxfId="747" priority="774" stopIfTrue="1" operator="containsText" text="BAJO">
      <formula>NOT(ISERROR(SEARCH("BAJO",AL40)))</formula>
    </cfRule>
    <cfRule type="cellIs" dxfId="746" priority="775" stopIfTrue="1" operator="equal">
      <formula>"MUY ALTO"</formula>
    </cfRule>
    <cfRule type="cellIs" dxfId="745" priority="776" stopIfTrue="1" operator="equal">
      <formula>"MODERADO"</formula>
    </cfRule>
    <cfRule type="cellIs" dxfId="744" priority="777" stopIfTrue="1" operator="equal">
      <formula>"ALTO"</formula>
    </cfRule>
  </conditionalFormatting>
  <conditionalFormatting sqref="AJ45">
    <cfRule type="cellIs" dxfId="743" priority="769" stopIfTrue="1" operator="equal">
      <formula>4</formula>
    </cfRule>
    <cfRule type="cellIs" dxfId="742" priority="770" stopIfTrue="1" operator="equal">
      <formula>3</formula>
    </cfRule>
    <cfRule type="cellIs" dxfId="741" priority="771" stopIfTrue="1" operator="equal">
      <formula>2</formula>
    </cfRule>
    <cfRule type="cellIs" dxfId="740" priority="772" stopIfTrue="1" operator="equal">
      <formula>1</formula>
    </cfRule>
    <cfRule type="cellIs" dxfId="739" priority="773" stopIfTrue="1" operator="equal">
      <formula>5</formula>
    </cfRule>
  </conditionalFormatting>
  <conditionalFormatting sqref="AL45">
    <cfRule type="containsText" dxfId="738" priority="765" stopIfTrue="1" operator="containsText" text="BAJO">
      <formula>NOT(ISERROR(SEARCH("BAJO",AL45)))</formula>
    </cfRule>
    <cfRule type="cellIs" dxfId="737" priority="766" stopIfTrue="1" operator="equal">
      <formula>"MUY ALTO"</formula>
    </cfRule>
    <cfRule type="cellIs" dxfId="736" priority="767" stopIfTrue="1" operator="equal">
      <formula>"MODERADO"</formula>
    </cfRule>
    <cfRule type="cellIs" dxfId="735" priority="768" stopIfTrue="1" operator="equal">
      <formula>"ALTO"</formula>
    </cfRule>
  </conditionalFormatting>
  <conditionalFormatting sqref="AJ51">
    <cfRule type="cellIs" dxfId="734" priority="760" stopIfTrue="1" operator="equal">
      <formula>4</formula>
    </cfRule>
    <cfRule type="cellIs" dxfId="733" priority="761" stopIfTrue="1" operator="equal">
      <formula>3</formula>
    </cfRule>
    <cfRule type="cellIs" dxfId="732" priority="762" stopIfTrue="1" operator="equal">
      <formula>2</formula>
    </cfRule>
    <cfRule type="cellIs" dxfId="731" priority="763" stopIfTrue="1" operator="equal">
      <formula>1</formula>
    </cfRule>
    <cfRule type="cellIs" dxfId="730" priority="764" stopIfTrue="1" operator="equal">
      <formula>5</formula>
    </cfRule>
  </conditionalFormatting>
  <conditionalFormatting sqref="AL51">
    <cfRule type="containsText" dxfId="729" priority="756" stopIfTrue="1" operator="containsText" text="BAJO">
      <formula>NOT(ISERROR(SEARCH("BAJO",AL51)))</formula>
    </cfRule>
    <cfRule type="cellIs" dxfId="728" priority="757" stopIfTrue="1" operator="equal">
      <formula>"MUY ALTO"</formula>
    </cfRule>
    <cfRule type="cellIs" dxfId="727" priority="758" stopIfTrue="1" operator="equal">
      <formula>"MODERADO"</formula>
    </cfRule>
    <cfRule type="cellIs" dxfId="726" priority="759" stopIfTrue="1" operator="equal">
      <formula>"ALTO"</formula>
    </cfRule>
  </conditionalFormatting>
  <conditionalFormatting sqref="AJ56">
    <cfRule type="cellIs" dxfId="725" priority="751" stopIfTrue="1" operator="equal">
      <formula>4</formula>
    </cfRule>
    <cfRule type="cellIs" dxfId="724" priority="752" stopIfTrue="1" operator="equal">
      <formula>3</formula>
    </cfRule>
    <cfRule type="cellIs" dxfId="723" priority="753" stopIfTrue="1" operator="equal">
      <formula>2</formula>
    </cfRule>
    <cfRule type="cellIs" dxfId="722" priority="754" stopIfTrue="1" operator="equal">
      <formula>1</formula>
    </cfRule>
    <cfRule type="cellIs" dxfId="721" priority="755" stopIfTrue="1" operator="equal">
      <formula>5</formula>
    </cfRule>
  </conditionalFormatting>
  <conditionalFormatting sqref="AL56">
    <cfRule type="containsText" dxfId="720" priority="747" stopIfTrue="1" operator="containsText" text="BAJO">
      <formula>NOT(ISERROR(SEARCH("BAJO",AL56)))</formula>
    </cfRule>
    <cfRule type="cellIs" dxfId="719" priority="748" stopIfTrue="1" operator="equal">
      <formula>"MUY ALTO"</formula>
    </cfRule>
    <cfRule type="cellIs" dxfId="718" priority="749" stopIfTrue="1" operator="equal">
      <formula>"MODERADO"</formula>
    </cfRule>
    <cfRule type="cellIs" dxfId="717" priority="750" stopIfTrue="1" operator="equal">
      <formula>"ALTO"</formula>
    </cfRule>
  </conditionalFormatting>
  <conditionalFormatting sqref="AJ58">
    <cfRule type="cellIs" dxfId="716" priority="742" stopIfTrue="1" operator="equal">
      <formula>4</formula>
    </cfRule>
    <cfRule type="cellIs" dxfId="715" priority="743" stopIfTrue="1" operator="equal">
      <formula>3</formula>
    </cfRule>
    <cfRule type="cellIs" dxfId="714" priority="744" stopIfTrue="1" operator="equal">
      <formula>2</formula>
    </cfRule>
    <cfRule type="cellIs" dxfId="713" priority="745" stopIfTrue="1" operator="equal">
      <formula>1</formula>
    </cfRule>
    <cfRule type="cellIs" dxfId="712" priority="746" stopIfTrue="1" operator="equal">
      <formula>5</formula>
    </cfRule>
  </conditionalFormatting>
  <conditionalFormatting sqref="AL58">
    <cfRule type="containsText" dxfId="711" priority="738" stopIfTrue="1" operator="containsText" text="BAJO">
      <formula>NOT(ISERROR(SEARCH("BAJO",AL58)))</formula>
    </cfRule>
    <cfRule type="cellIs" dxfId="710" priority="739" stopIfTrue="1" operator="equal">
      <formula>"MUY ALTO"</formula>
    </cfRule>
    <cfRule type="cellIs" dxfId="709" priority="740" stopIfTrue="1" operator="equal">
      <formula>"MODERADO"</formula>
    </cfRule>
    <cfRule type="cellIs" dxfId="708" priority="741" stopIfTrue="1" operator="equal">
      <formula>"ALTO"</formula>
    </cfRule>
  </conditionalFormatting>
  <conditionalFormatting sqref="AJ67">
    <cfRule type="cellIs" dxfId="707" priority="733" stopIfTrue="1" operator="equal">
      <formula>4</formula>
    </cfRule>
    <cfRule type="cellIs" dxfId="706" priority="734" stopIfTrue="1" operator="equal">
      <formula>3</formula>
    </cfRule>
    <cfRule type="cellIs" dxfId="705" priority="735" stopIfTrue="1" operator="equal">
      <formula>2</formula>
    </cfRule>
    <cfRule type="cellIs" dxfId="704" priority="736" stopIfTrue="1" operator="equal">
      <formula>1</formula>
    </cfRule>
    <cfRule type="cellIs" dxfId="703" priority="737" stopIfTrue="1" operator="equal">
      <formula>5</formula>
    </cfRule>
  </conditionalFormatting>
  <conditionalFormatting sqref="AL67">
    <cfRule type="containsText" dxfId="702" priority="729" stopIfTrue="1" operator="containsText" text="BAJO">
      <formula>NOT(ISERROR(SEARCH("BAJO",AL67)))</formula>
    </cfRule>
    <cfRule type="cellIs" dxfId="701" priority="730" stopIfTrue="1" operator="equal">
      <formula>"MUY ALTO"</formula>
    </cfRule>
    <cfRule type="cellIs" dxfId="700" priority="731" stopIfTrue="1" operator="equal">
      <formula>"MODERADO"</formula>
    </cfRule>
    <cfRule type="cellIs" dxfId="699" priority="732" stopIfTrue="1" operator="equal">
      <formula>"ALTO"</formula>
    </cfRule>
  </conditionalFormatting>
  <conditionalFormatting sqref="AG61">
    <cfRule type="cellIs" dxfId="698" priority="724" stopIfTrue="1" operator="equal">
      <formula>4</formula>
    </cfRule>
    <cfRule type="cellIs" dxfId="697" priority="725" stopIfTrue="1" operator="equal">
      <formula>3</formula>
    </cfRule>
    <cfRule type="cellIs" dxfId="696" priority="726" stopIfTrue="1" operator="equal">
      <formula>2</formula>
    </cfRule>
    <cfRule type="cellIs" dxfId="695" priority="727" stopIfTrue="1" operator="equal">
      <formula>1</formula>
    </cfRule>
    <cfRule type="cellIs" dxfId="694" priority="728" stopIfTrue="1" operator="equal">
      <formula>5</formula>
    </cfRule>
  </conditionalFormatting>
  <conditionalFormatting sqref="AI61">
    <cfRule type="containsText" dxfId="693" priority="720" stopIfTrue="1" operator="containsText" text="BAJO">
      <formula>NOT(ISERROR(SEARCH("BAJO",AI61)))</formula>
    </cfRule>
    <cfRule type="cellIs" dxfId="692" priority="721" stopIfTrue="1" operator="equal">
      <formula>"MUY ALTO"</formula>
    </cfRule>
    <cfRule type="cellIs" dxfId="691" priority="722" stopIfTrue="1" operator="equal">
      <formula>"MODERADO"</formula>
    </cfRule>
    <cfRule type="cellIs" dxfId="690" priority="723" stopIfTrue="1" operator="equal">
      <formula>"ALTO"</formula>
    </cfRule>
  </conditionalFormatting>
  <conditionalFormatting sqref="AJ61">
    <cfRule type="cellIs" dxfId="689" priority="715" stopIfTrue="1" operator="equal">
      <formula>4</formula>
    </cfRule>
    <cfRule type="cellIs" dxfId="688" priority="716" stopIfTrue="1" operator="equal">
      <formula>3</formula>
    </cfRule>
    <cfRule type="cellIs" dxfId="687" priority="717" stopIfTrue="1" operator="equal">
      <formula>2</formula>
    </cfRule>
    <cfRule type="cellIs" dxfId="686" priority="718" stopIfTrue="1" operator="equal">
      <formula>1</formula>
    </cfRule>
    <cfRule type="cellIs" dxfId="685" priority="719" stopIfTrue="1" operator="equal">
      <formula>5</formula>
    </cfRule>
  </conditionalFormatting>
  <conditionalFormatting sqref="AL61">
    <cfRule type="containsText" dxfId="684" priority="711" stopIfTrue="1" operator="containsText" text="BAJO">
      <formula>NOT(ISERROR(SEARCH("BAJO",AL61)))</formula>
    </cfRule>
    <cfRule type="cellIs" dxfId="683" priority="712" stopIfTrue="1" operator="equal">
      <formula>"MUY ALTO"</formula>
    </cfRule>
    <cfRule type="cellIs" dxfId="682" priority="713" stopIfTrue="1" operator="equal">
      <formula>"MODERADO"</formula>
    </cfRule>
    <cfRule type="cellIs" dxfId="681" priority="714" stopIfTrue="1" operator="equal">
      <formula>"ALTO"</formula>
    </cfRule>
  </conditionalFormatting>
  <conditionalFormatting sqref="AI15">
    <cfRule type="containsText" dxfId="680" priority="707" stopIfTrue="1" operator="containsText" text="BAJO">
      <formula>NOT(ISERROR(SEARCH("BAJO",AI15)))</formula>
    </cfRule>
    <cfRule type="cellIs" dxfId="679" priority="708" stopIfTrue="1" operator="equal">
      <formula>"MUY ALTO"</formula>
    </cfRule>
    <cfRule type="cellIs" dxfId="678" priority="709" stopIfTrue="1" operator="equal">
      <formula>"MODERADO"</formula>
    </cfRule>
    <cfRule type="cellIs" dxfId="677" priority="710" stopIfTrue="1" operator="equal">
      <formula>"ALTO"</formula>
    </cfRule>
  </conditionalFormatting>
  <conditionalFormatting sqref="N17:AG17">
    <cfRule type="cellIs" dxfId="676" priority="702" stopIfTrue="1" operator="equal">
      <formula>4</formula>
    </cfRule>
    <cfRule type="cellIs" dxfId="675" priority="703" stopIfTrue="1" operator="equal">
      <formula>3</formula>
    </cfRule>
    <cfRule type="cellIs" dxfId="674" priority="704" stopIfTrue="1" operator="equal">
      <formula>2</formula>
    </cfRule>
    <cfRule type="cellIs" dxfId="673" priority="705" stopIfTrue="1" operator="equal">
      <formula>1</formula>
    </cfRule>
    <cfRule type="cellIs" dxfId="672" priority="706" stopIfTrue="1" operator="equal">
      <formula>5</formula>
    </cfRule>
  </conditionalFormatting>
  <conditionalFormatting sqref="AI17">
    <cfRule type="containsText" dxfId="671" priority="698" stopIfTrue="1" operator="containsText" text="BAJO">
      <formula>NOT(ISERROR(SEARCH("BAJO",AI17)))</formula>
    </cfRule>
    <cfRule type="cellIs" dxfId="670" priority="699" stopIfTrue="1" operator="equal">
      <formula>"MUY ALTO"</formula>
    </cfRule>
    <cfRule type="cellIs" dxfId="669" priority="700" stopIfTrue="1" operator="equal">
      <formula>"MODERADO"</formula>
    </cfRule>
    <cfRule type="cellIs" dxfId="668" priority="701" stopIfTrue="1" operator="equal">
      <formula>"ALTO"</formula>
    </cfRule>
  </conditionalFormatting>
  <conditionalFormatting sqref="N20:AE20 AG20">
    <cfRule type="cellIs" dxfId="667" priority="693" stopIfTrue="1" operator="equal">
      <formula>4</formula>
    </cfRule>
    <cfRule type="cellIs" dxfId="666" priority="694" stopIfTrue="1" operator="equal">
      <formula>3</formula>
    </cfRule>
    <cfRule type="cellIs" dxfId="665" priority="695" stopIfTrue="1" operator="equal">
      <formula>2</formula>
    </cfRule>
    <cfRule type="cellIs" dxfId="664" priority="696" stopIfTrue="1" operator="equal">
      <formula>1</formula>
    </cfRule>
    <cfRule type="cellIs" dxfId="663" priority="697" stopIfTrue="1" operator="equal">
      <formula>5</formula>
    </cfRule>
  </conditionalFormatting>
  <conditionalFormatting sqref="AI20">
    <cfRule type="containsText" dxfId="662" priority="689" stopIfTrue="1" operator="containsText" text="BAJO">
      <formula>NOT(ISERROR(SEARCH("BAJO",AI20)))</formula>
    </cfRule>
    <cfRule type="cellIs" dxfId="661" priority="690" stopIfTrue="1" operator="equal">
      <formula>"MUY ALTO"</formula>
    </cfRule>
    <cfRule type="cellIs" dxfId="660" priority="691" stopIfTrue="1" operator="equal">
      <formula>"MODERADO"</formula>
    </cfRule>
    <cfRule type="cellIs" dxfId="659" priority="692" stopIfTrue="1" operator="equal">
      <formula>"ALTO"</formula>
    </cfRule>
  </conditionalFormatting>
  <conditionalFormatting sqref="K25">
    <cfRule type="cellIs" dxfId="658" priority="684" stopIfTrue="1" operator="equal">
      <formula>4</formula>
    </cfRule>
    <cfRule type="cellIs" dxfId="657" priority="685" stopIfTrue="1" operator="equal">
      <formula>3</formula>
    </cfRule>
    <cfRule type="cellIs" dxfId="656" priority="686" stopIfTrue="1" operator="equal">
      <formula>2</formula>
    </cfRule>
    <cfRule type="cellIs" dxfId="655" priority="687" stopIfTrue="1" operator="equal">
      <formula>1</formula>
    </cfRule>
    <cfRule type="cellIs" dxfId="654" priority="688" stopIfTrue="1" operator="equal">
      <formula>5</formula>
    </cfRule>
  </conditionalFormatting>
  <conditionalFormatting sqref="N25:AE25 AG25">
    <cfRule type="cellIs" dxfId="653" priority="679" stopIfTrue="1" operator="equal">
      <formula>4</formula>
    </cfRule>
    <cfRule type="cellIs" dxfId="652" priority="680" stopIfTrue="1" operator="equal">
      <formula>3</formula>
    </cfRule>
    <cfRule type="cellIs" dxfId="651" priority="681" stopIfTrue="1" operator="equal">
      <formula>2</formula>
    </cfRule>
    <cfRule type="cellIs" dxfId="650" priority="682" stopIfTrue="1" operator="equal">
      <formula>1</formula>
    </cfRule>
    <cfRule type="cellIs" dxfId="649" priority="683" stopIfTrue="1" operator="equal">
      <formula>5</formula>
    </cfRule>
  </conditionalFormatting>
  <conditionalFormatting sqref="K27">
    <cfRule type="cellIs" dxfId="648" priority="674" stopIfTrue="1" operator="equal">
      <formula>4</formula>
    </cfRule>
    <cfRule type="cellIs" dxfId="647" priority="675" stopIfTrue="1" operator="equal">
      <formula>3</formula>
    </cfRule>
    <cfRule type="cellIs" dxfId="646" priority="676" stopIfTrue="1" operator="equal">
      <formula>2</formula>
    </cfRule>
    <cfRule type="cellIs" dxfId="645" priority="677" stopIfTrue="1" operator="equal">
      <formula>1</formula>
    </cfRule>
    <cfRule type="cellIs" dxfId="644" priority="678" stopIfTrue="1" operator="equal">
      <formula>5</formula>
    </cfRule>
  </conditionalFormatting>
  <conditionalFormatting sqref="N27:AG27 AF25 AF29">
    <cfRule type="cellIs" dxfId="643" priority="669" stopIfTrue="1" operator="equal">
      <formula>4</formula>
    </cfRule>
    <cfRule type="cellIs" dxfId="642" priority="670" stopIfTrue="1" operator="equal">
      <formula>3</formula>
    </cfRule>
    <cfRule type="cellIs" dxfId="641" priority="671" stopIfTrue="1" operator="equal">
      <formula>2</formula>
    </cfRule>
    <cfRule type="cellIs" dxfId="640" priority="672" stopIfTrue="1" operator="equal">
      <formula>1</formula>
    </cfRule>
    <cfRule type="cellIs" dxfId="639" priority="673" stopIfTrue="1" operator="equal">
      <formula>5</formula>
    </cfRule>
  </conditionalFormatting>
  <conditionalFormatting sqref="AI27">
    <cfRule type="containsText" dxfId="638" priority="665" stopIfTrue="1" operator="containsText" text="BAJO">
      <formula>NOT(ISERROR(SEARCH("BAJO",AI27)))</formula>
    </cfRule>
    <cfRule type="cellIs" dxfId="637" priority="666" stopIfTrue="1" operator="equal">
      <formula>"MUY ALTO"</formula>
    </cfRule>
    <cfRule type="cellIs" dxfId="636" priority="667" stopIfTrue="1" operator="equal">
      <formula>"MODERADO"</formula>
    </cfRule>
    <cfRule type="cellIs" dxfId="635" priority="668" stopIfTrue="1" operator="equal">
      <formula>"ALTO"</formula>
    </cfRule>
  </conditionalFormatting>
  <conditionalFormatting sqref="K29">
    <cfRule type="cellIs" dxfId="634" priority="660" stopIfTrue="1" operator="equal">
      <formula>4</formula>
    </cfRule>
    <cfRule type="cellIs" dxfId="633" priority="661" stopIfTrue="1" operator="equal">
      <formula>3</formula>
    </cfRule>
    <cfRule type="cellIs" dxfId="632" priority="662" stopIfTrue="1" operator="equal">
      <formula>2</formula>
    </cfRule>
    <cfRule type="cellIs" dxfId="631" priority="663" stopIfTrue="1" operator="equal">
      <formula>1</formula>
    </cfRule>
    <cfRule type="cellIs" dxfId="630" priority="664" stopIfTrue="1" operator="equal">
      <formula>5</formula>
    </cfRule>
  </conditionalFormatting>
  <conditionalFormatting sqref="N29:AE29 AG29">
    <cfRule type="cellIs" dxfId="629" priority="655" stopIfTrue="1" operator="equal">
      <formula>4</formula>
    </cfRule>
    <cfRule type="cellIs" dxfId="628" priority="656" stopIfTrue="1" operator="equal">
      <formula>3</formula>
    </cfRule>
    <cfRule type="cellIs" dxfId="627" priority="657" stopIfTrue="1" operator="equal">
      <formula>2</formula>
    </cfRule>
    <cfRule type="cellIs" dxfId="626" priority="658" stopIfTrue="1" operator="equal">
      <formula>1</formula>
    </cfRule>
    <cfRule type="cellIs" dxfId="625" priority="659" stopIfTrue="1" operator="equal">
      <formula>5</formula>
    </cfRule>
  </conditionalFormatting>
  <conditionalFormatting sqref="AI29 AI31">
    <cfRule type="containsText" dxfId="624" priority="651" stopIfTrue="1" operator="containsText" text="BAJO">
      <formula>NOT(ISERROR(SEARCH("BAJO",AI29)))</formula>
    </cfRule>
    <cfRule type="cellIs" dxfId="623" priority="652" stopIfTrue="1" operator="equal">
      <formula>"MUY ALTO"</formula>
    </cfRule>
    <cfRule type="cellIs" dxfId="622" priority="653" stopIfTrue="1" operator="equal">
      <formula>"MODERADO"</formula>
    </cfRule>
    <cfRule type="cellIs" dxfId="621" priority="654" stopIfTrue="1" operator="equal">
      <formula>"ALTO"</formula>
    </cfRule>
  </conditionalFormatting>
  <conditionalFormatting sqref="AI51">
    <cfRule type="containsText" dxfId="620" priority="647" stopIfTrue="1" operator="containsText" text="BAJO">
      <formula>NOT(ISERROR(SEARCH("BAJO",AI51)))</formula>
    </cfRule>
    <cfRule type="cellIs" dxfId="619" priority="648" stopIfTrue="1" operator="equal">
      <formula>"MUY ALTO"</formula>
    </cfRule>
    <cfRule type="cellIs" dxfId="618" priority="649" stopIfTrue="1" operator="equal">
      <formula>"MODERADO"</formula>
    </cfRule>
    <cfRule type="cellIs" dxfId="617" priority="650" stopIfTrue="1" operator="equal">
      <formula>"ALTO"</formula>
    </cfRule>
  </conditionalFormatting>
  <conditionalFormatting sqref="AI52">
    <cfRule type="containsText" dxfId="616" priority="643" stopIfTrue="1" operator="containsText" text="BAJO">
      <formula>NOT(ISERROR(SEARCH("BAJO",AI52)))</formula>
    </cfRule>
    <cfRule type="cellIs" dxfId="615" priority="644" stopIfTrue="1" operator="equal">
      <formula>"MUY ALTO"</formula>
    </cfRule>
    <cfRule type="cellIs" dxfId="614" priority="645" stopIfTrue="1" operator="equal">
      <formula>"MODERADO"</formula>
    </cfRule>
    <cfRule type="cellIs" dxfId="613" priority="646" stopIfTrue="1" operator="equal">
      <formula>"ALTO"</formula>
    </cfRule>
  </conditionalFormatting>
  <conditionalFormatting sqref="AI56:AI57">
    <cfRule type="containsText" dxfId="612" priority="639" stopIfTrue="1" operator="containsText" text="BAJO">
      <formula>NOT(ISERROR(SEARCH("BAJO",AI56)))</formula>
    </cfRule>
    <cfRule type="cellIs" dxfId="611" priority="640" stopIfTrue="1" operator="equal">
      <formula>"MUY ALTO"</formula>
    </cfRule>
    <cfRule type="cellIs" dxfId="610" priority="641" stopIfTrue="1" operator="equal">
      <formula>"MODERADO"</formula>
    </cfRule>
    <cfRule type="cellIs" dxfId="609" priority="642" stopIfTrue="1" operator="equal">
      <formula>"ALTO"</formula>
    </cfRule>
  </conditionalFormatting>
  <conditionalFormatting sqref="AI58">
    <cfRule type="containsText" dxfId="608" priority="635" stopIfTrue="1" operator="containsText" text="BAJO">
      <formula>NOT(ISERROR(SEARCH("BAJO",AI58)))</formula>
    </cfRule>
    <cfRule type="cellIs" dxfId="607" priority="636" stopIfTrue="1" operator="equal">
      <formula>"MUY ALTO"</formula>
    </cfRule>
    <cfRule type="cellIs" dxfId="606" priority="637" stopIfTrue="1" operator="equal">
      <formula>"MODERADO"</formula>
    </cfRule>
    <cfRule type="cellIs" dxfId="605" priority="638" stopIfTrue="1" operator="equal">
      <formula>"ALTO"</formula>
    </cfRule>
  </conditionalFormatting>
  <conditionalFormatting sqref="AI59">
    <cfRule type="containsText" dxfId="604" priority="631" stopIfTrue="1" operator="containsText" text="BAJO">
      <formula>NOT(ISERROR(SEARCH("BAJO",AI59)))</formula>
    </cfRule>
    <cfRule type="cellIs" dxfId="603" priority="632" stopIfTrue="1" operator="equal">
      <formula>"MUY ALTO"</formula>
    </cfRule>
    <cfRule type="cellIs" dxfId="602" priority="633" stopIfTrue="1" operator="equal">
      <formula>"MODERADO"</formula>
    </cfRule>
    <cfRule type="cellIs" dxfId="601" priority="634" stopIfTrue="1" operator="equal">
      <formula>"ALTO"</formula>
    </cfRule>
  </conditionalFormatting>
  <conditionalFormatting sqref="AI58:AI60">
    <cfRule type="containsText" dxfId="600" priority="627" stopIfTrue="1" operator="containsText" text="BAJO">
      <formula>NOT(ISERROR(SEARCH("BAJO",AI58)))</formula>
    </cfRule>
    <cfRule type="cellIs" dxfId="599" priority="628" stopIfTrue="1" operator="equal">
      <formula>"MUY ALTO"</formula>
    </cfRule>
    <cfRule type="cellIs" dxfId="598" priority="629" stopIfTrue="1" operator="equal">
      <formula>"MODERADO"</formula>
    </cfRule>
    <cfRule type="cellIs" dxfId="597" priority="630" stopIfTrue="1" operator="equal">
      <formula>"ALTO"</formula>
    </cfRule>
  </conditionalFormatting>
  <conditionalFormatting sqref="AI67">
    <cfRule type="containsText" dxfId="596" priority="623" stopIfTrue="1" operator="containsText" text="BAJO">
      <formula>NOT(ISERROR(SEARCH("BAJO",AI67)))</formula>
    </cfRule>
    <cfRule type="cellIs" dxfId="595" priority="624" stopIfTrue="1" operator="equal">
      <formula>"MUY ALTO"</formula>
    </cfRule>
    <cfRule type="cellIs" dxfId="594" priority="625" stopIfTrue="1" operator="equal">
      <formula>"MODERADO"</formula>
    </cfRule>
    <cfRule type="cellIs" dxfId="593" priority="626" stopIfTrue="1" operator="equal">
      <formula>"ALTO"</formula>
    </cfRule>
  </conditionalFormatting>
  <conditionalFormatting sqref="N52:AF52">
    <cfRule type="cellIs" dxfId="592" priority="618" stopIfTrue="1" operator="equal">
      <formula>4</formula>
    </cfRule>
    <cfRule type="cellIs" dxfId="591" priority="619" stopIfTrue="1" operator="equal">
      <formula>3</formula>
    </cfRule>
    <cfRule type="cellIs" dxfId="590" priority="620" stopIfTrue="1" operator="equal">
      <formula>2</formula>
    </cfRule>
    <cfRule type="cellIs" dxfId="589" priority="621" stopIfTrue="1" operator="equal">
      <formula>1</formula>
    </cfRule>
    <cfRule type="cellIs" dxfId="588" priority="622" stopIfTrue="1" operator="equal">
      <formula>5</formula>
    </cfRule>
  </conditionalFormatting>
  <conditionalFormatting sqref="N45:AE45">
    <cfRule type="cellIs" dxfId="587" priority="613" stopIfTrue="1" operator="equal">
      <formula>4</formula>
    </cfRule>
    <cfRule type="cellIs" dxfId="586" priority="614" stopIfTrue="1" operator="equal">
      <formula>3</formula>
    </cfRule>
    <cfRule type="cellIs" dxfId="585" priority="615" stopIfTrue="1" operator="equal">
      <formula>2</formula>
    </cfRule>
    <cfRule type="cellIs" dxfId="584" priority="616" stopIfTrue="1" operator="equal">
      <formula>1</formula>
    </cfRule>
    <cfRule type="cellIs" dxfId="583" priority="617" stopIfTrue="1" operator="equal">
      <formula>5</formula>
    </cfRule>
  </conditionalFormatting>
  <conditionalFormatting sqref="N62:AE62">
    <cfRule type="cellIs" dxfId="582" priority="608" stopIfTrue="1" operator="equal">
      <formula>4</formula>
    </cfRule>
    <cfRule type="cellIs" dxfId="581" priority="609" stopIfTrue="1" operator="equal">
      <formula>3</formula>
    </cfRule>
    <cfRule type="cellIs" dxfId="580" priority="610" stopIfTrue="1" operator="equal">
      <formula>2</formula>
    </cfRule>
    <cfRule type="cellIs" dxfId="579" priority="611" stopIfTrue="1" operator="equal">
      <formula>1</formula>
    </cfRule>
    <cfRule type="cellIs" dxfId="578" priority="612" stopIfTrue="1" operator="equal">
      <formula>5</formula>
    </cfRule>
  </conditionalFormatting>
  <conditionalFormatting sqref="AI62 AI64:AI65">
    <cfRule type="containsText" dxfId="577" priority="604" stopIfTrue="1" operator="containsText" text="BAJO">
      <formula>NOT(ISERROR(SEARCH("BAJO",AI62)))</formula>
    </cfRule>
    <cfRule type="cellIs" dxfId="576" priority="605" stopIfTrue="1" operator="equal">
      <formula>"MUY ALTO"</formula>
    </cfRule>
    <cfRule type="cellIs" dxfId="575" priority="606" stopIfTrue="1" operator="equal">
      <formula>"MODERADO"</formula>
    </cfRule>
    <cfRule type="cellIs" dxfId="574" priority="607" stopIfTrue="1" operator="equal">
      <formula>"ALTO"</formula>
    </cfRule>
  </conditionalFormatting>
  <conditionalFormatting sqref="O61:AE61">
    <cfRule type="cellIs" dxfId="573" priority="599" stopIfTrue="1" operator="equal">
      <formula>4</formula>
    </cfRule>
    <cfRule type="cellIs" dxfId="572" priority="600" stopIfTrue="1" operator="equal">
      <formula>3</formula>
    </cfRule>
    <cfRule type="cellIs" dxfId="571" priority="601" stopIfTrue="1" operator="equal">
      <formula>2</formula>
    </cfRule>
    <cfRule type="cellIs" dxfId="570" priority="602" stopIfTrue="1" operator="equal">
      <formula>1</formula>
    </cfRule>
    <cfRule type="cellIs" dxfId="569" priority="603" stopIfTrue="1" operator="equal">
      <formula>5</formula>
    </cfRule>
  </conditionalFormatting>
  <conditionalFormatting sqref="BN16:BO16">
    <cfRule type="iconSet" priority="598">
      <iconSet iconSet="4TrafficLights">
        <cfvo type="percent" val="0"/>
        <cfvo type="percent" val="20"/>
        <cfvo type="percent" val="61"/>
        <cfvo type="percent" val="81"/>
      </iconSet>
    </cfRule>
  </conditionalFormatting>
  <conditionalFormatting sqref="BP16">
    <cfRule type="cellIs" dxfId="568" priority="592" operator="equal">
      <formula>5</formula>
    </cfRule>
    <cfRule type="cellIs" dxfId="567" priority="593" operator="equal">
      <formula>4</formula>
    </cfRule>
    <cfRule type="cellIs" dxfId="566" priority="594" operator="equal">
      <formula>3</formula>
    </cfRule>
    <cfRule type="cellIs" dxfId="565" priority="595" operator="equal">
      <formula>2</formula>
    </cfRule>
    <cfRule type="cellIs" dxfId="564" priority="596" operator="lessThanOrEqual">
      <formula>1</formula>
    </cfRule>
  </conditionalFormatting>
  <conditionalFormatting sqref="BP16">
    <cfRule type="colorScale" priority="597">
      <colorScale>
        <cfvo type="min"/>
        <cfvo type="percentile" val="50"/>
        <cfvo type="max"/>
        <color rgb="FFF8696B"/>
        <color rgb="FFFFEB84"/>
        <color rgb="FF63BE7B"/>
      </colorScale>
    </cfRule>
  </conditionalFormatting>
  <conditionalFormatting sqref="AB64:AE64">
    <cfRule type="cellIs" dxfId="563" priority="587" stopIfTrue="1" operator="equal">
      <formula>4</formula>
    </cfRule>
    <cfRule type="cellIs" dxfId="562" priority="588" stopIfTrue="1" operator="equal">
      <formula>3</formula>
    </cfRule>
    <cfRule type="cellIs" dxfId="561" priority="589" stopIfTrue="1" operator="equal">
      <formula>2</formula>
    </cfRule>
    <cfRule type="cellIs" dxfId="560" priority="590" stopIfTrue="1" operator="equal">
      <formula>1</formula>
    </cfRule>
    <cfRule type="cellIs" dxfId="559" priority="591" stopIfTrue="1" operator="equal">
      <formula>5</formula>
    </cfRule>
  </conditionalFormatting>
  <conditionalFormatting sqref="AB65:AE65">
    <cfRule type="cellIs" dxfId="558" priority="582" stopIfTrue="1" operator="equal">
      <formula>4</formula>
    </cfRule>
    <cfRule type="cellIs" dxfId="557" priority="583" stopIfTrue="1" operator="equal">
      <formula>3</formula>
    </cfRule>
    <cfRule type="cellIs" dxfId="556" priority="584" stopIfTrue="1" operator="equal">
      <formula>2</formula>
    </cfRule>
    <cfRule type="cellIs" dxfId="555" priority="585" stopIfTrue="1" operator="equal">
      <formula>1</formula>
    </cfRule>
    <cfRule type="cellIs" dxfId="554" priority="586" stopIfTrue="1" operator="equal">
      <formula>5</formula>
    </cfRule>
  </conditionalFormatting>
  <conditionalFormatting sqref="N64:AA64">
    <cfRule type="cellIs" dxfId="553" priority="577" stopIfTrue="1" operator="equal">
      <formula>4</formula>
    </cfRule>
    <cfRule type="cellIs" dxfId="552" priority="578" stopIfTrue="1" operator="equal">
      <formula>3</formula>
    </cfRule>
    <cfRule type="cellIs" dxfId="551" priority="579" stopIfTrue="1" operator="equal">
      <formula>2</formula>
    </cfRule>
    <cfRule type="cellIs" dxfId="550" priority="580" stopIfTrue="1" operator="equal">
      <formula>1</formula>
    </cfRule>
    <cfRule type="cellIs" dxfId="549" priority="581" stopIfTrue="1" operator="equal">
      <formula>5</formula>
    </cfRule>
  </conditionalFormatting>
  <conditionalFormatting sqref="N65:AA65">
    <cfRule type="cellIs" dxfId="548" priority="572" stopIfTrue="1" operator="equal">
      <formula>4</formula>
    </cfRule>
    <cfRule type="cellIs" dxfId="547" priority="573" stopIfTrue="1" operator="equal">
      <formula>3</formula>
    </cfRule>
    <cfRule type="cellIs" dxfId="546" priority="574" stopIfTrue="1" operator="equal">
      <formula>2</formula>
    </cfRule>
    <cfRule type="cellIs" dxfId="545" priority="575" stopIfTrue="1" operator="equal">
      <formula>1</formula>
    </cfRule>
    <cfRule type="cellIs" dxfId="544" priority="576" stopIfTrue="1" operator="equal">
      <formula>5</formula>
    </cfRule>
  </conditionalFormatting>
  <conditionalFormatting sqref="AG16">
    <cfRule type="cellIs" dxfId="543" priority="567" stopIfTrue="1" operator="equal">
      <formula>4</formula>
    </cfRule>
    <cfRule type="cellIs" dxfId="542" priority="568" stopIfTrue="1" operator="equal">
      <formula>3</formula>
    </cfRule>
    <cfRule type="cellIs" dxfId="541" priority="569" stopIfTrue="1" operator="equal">
      <formula>2</formula>
    </cfRule>
    <cfRule type="cellIs" dxfId="540" priority="570" stopIfTrue="1" operator="equal">
      <formula>1</formula>
    </cfRule>
    <cfRule type="cellIs" dxfId="539" priority="571" stopIfTrue="1" operator="equal">
      <formula>5</formula>
    </cfRule>
  </conditionalFormatting>
  <conditionalFormatting sqref="AI16">
    <cfRule type="containsText" dxfId="538" priority="563" stopIfTrue="1" operator="containsText" text="BAJO">
      <formula>NOT(ISERROR(SEARCH("BAJO",AI16)))</formula>
    </cfRule>
    <cfRule type="cellIs" dxfId="537" priority="564" stopIfTrue="1" operator="equal">
      <formula>"MUY ALTO"</formula>
    </cfRule>
    <cfRule type="cellIs" dxfId="536" priority="565" stopIfTrue="1" operator="equal">
      <formula>"MODERADO"</formula>
    </cfRule>
    <cfRule type="cellIs" dxfId="535" priority="566" stopIfTrue="1" operator="equal">
      <formula>"ALTO"</formula>
    </cfRule>
  </conditionalFormatting>
  <conditionalFormatting sqref="L15 L23 L45">
    <cfRule type="cellIs" dxfId="534" priority="558" operator="equal">
      <formula>5</formula>
    </cfRule>
    <cfRule type="cellIs" dxfId="533" priority="559" operator="equal">
      <formula>4</formula>
    </cfRule>
    <cfRule type="cellIs" dxfId="532" priority="560" operator="equal">
      <formula>3</formula>
    </cfRule>
    <cfRule type="cellIs" dxfId="531" priority="561" operator="equal">
      <formula>2</formula>
    </cfRule>
    <cfRule type="cellIs" dxfId="530" priority="562" operator="equal">
      <formula>1</formula>
    </cfRule>
  </conditionalFormatting>
  <conditionalFormatting sqref="L17">
    <cfRule type="cellIs" dxfId="529" priority="553" operator="equal">
      <formula>5</formula>
    </cfRule>
    <cfRule type="cellIs" dxfId="528" priority="554" operator="equal">
      <formula>4</formula>
    </cfRule>
    <cfRule type="cellIs" dxfId="527" priority="555" operator="equal">
      <formula>3</formula>
    </cfRule>
    <cfRule type="cellIs" dxfId="526" priority="556" operator="equal">
      <formula>2</formula>
    </cfRule>
    <cfRule type="cellIs" dxfId="525" priority="557" operator="equal">
      <formula>1</formula>
    </cfRule>
  </conditionalFormatting>
  <conditionalFormatting sqref="L25">
    <cfRule type="cellIs" dxfId="524" priority="548" operator="equal">
      <formula>5</formula>
    </cfRule>
    <cfRule type="cellIs" dxfId="523" priority="549" operator="equal">
      <formula>4</formula>
    </cfRule>
    <cfRule type="cellIs" dxfId="522" priority="550" operator="equal">
      <formula>3</formula>
    </cfRule>
    <cfRule type="cellIs" dxfId="521" priority="551" operator="equal">
      <formula>2</formula>
    </cfRule>
    <cfRule type="cellIs" dxfId="520" priority="552" operator="equal">
      <formula>1</formula>
    </cfRule>
  </conditionalFormatting>
  <conditionalFormatting sqref="L40">
    <cfRule type="cellIs" dxfId="519" priority="543" operator="equal">
      <formula>5</formula>
    </cfRule>
    <cfRule type="cellIs" dxfId="518" priority="544" operator="equal">
      <formula>4</formula>
    </cfRule>
    <cfRule type="cellIs" dxfId="517" priority="545" operator="equal">
      <formula>3</formula>
    </cfRule>
    <cfRule type="cellIs" dxfId="516" priority="546" operator="equal">
      <formula>2</formula>
    </cfRule>
    <cfRule type="cellIs" dxfId="515" priority="547" operator="equal">
      <formula>1</formula>
    </cfRule>
  </conditionalFormatting>
  <conditionalFormatting sqref="L51">
    <cfRule type="cellIs" dxfId="514" priority="538" operator="equal">
      <formula>5</formula>
    </cfRule>
    <cfRule type="cellIs" dxfId="513" priority="539" operator="equal">
      <formula>4</formula>
    </cfRule>
    <cfRule type="cellIs" dxfId="512" priority="540" operator="equal">
      <formula>3</formula>
    </cfRule>
    <cfRule type="cellIs" dxfId="511" priority="541" operator="equal">
      <formula>2</formula>
    </cfRule>
    <cfRule type="cellIs" dxfId="510" priority="542" operator="equal">
      <formula>1</formula>
    </cfRule>
  </conditionalFormatting>
  <conditionalFormatting sqref="L56">
    <cfRule type="cellIs" dxfId="509" priority="533" operator="equal">
      <formula>5</formula>
    </cfRule>
    <cfRule type="cellIs" dxfId="508" priority="534" operator="equal">
      <formula>4</formula>
    </cfRule>
    <cfRule type="cellIs" dxfId="507" priority="535" operator="equal">
      <formula>3</formula>
    </cfRule>
    <cfRule type="cellIs" dxfId="506" priority="536" operator="equal">
      <formula>2</formula>
    </cfRule>
    <cfRule type="cellIs" dxfId="505" priority="537" operator="equal">
      <formula>1</formula>
    </cfRule>
  </conditionalFormatting>
  <conditionalFormatting sqref="L58">
    <cfRule type="cellIs" dxfId="504" priority="528" operator="equal">
      <formula>5</formula>
    </cfRule>
    <cfRule type="cellIs" dxfId="503" priority="529" operator="equal">
      <formula>4</formula>
    </cfRule>
    <cfRule type="cellIs" dxfId="502" priority="530" operator="equal">
      <formula>3</formula>
    </cfRule>
    <cfRule type="cellIs" dxfId="501" priority="531" operator="equal">
      <formula>2</formula>
    </cfRule>
    <cfRule type="cellIs" dxfId="500" priority="532" operator="equal">
      <formula>1</formula>
    </cfRule>
  </conditionalFormatting>
  <conditionalFormatting sqref="L61">
    <cfRule type="cellIs" dxfId="499" priority="523" operator="equal">
      <formula>5</formula>
    </cfRule>
    <cfRule type="cellIs" dxfId="498" priority="524" operator="equal">
      <formula>4</formula>
    </cfRule>
    <cfRule type="cellIs" dxfId="497" priority="525" operator="equal">
      <formula>3</formula>
    </cfRule>
    <cfRule type="cellIs" dxfId="496" priority="526" operator="equal">
      <formula>2</formula>
    </cfRule>
    <cfRule type="cellIs" dxfId="495" priority="527" operator="equal">
      <formula>1</formula>
    </cfRule>
  </conditionalFormatting>
  <conditionalFormatting sqref="L67">
    <cfRule type="cellIs" dxfId="494" priority="518" operator="equal">
      <formula>5</formula>
    </cfRule>
    <cfRule type="cellIs" dxfId="493" priority="519" operator="equal">
      <formula>4</formula>
    </cfRule>
    <cfRule type="cellIs" dxfId="492" priority="520" operator="equal">
      <formula>3</formula>
    </cfRule>
    <cfRule type="cellIs" dxfId="491" priority="521" operator="equal">
      <formula>2</formula>
    </cfRule>
    <cfRule type="cellIs" dxfId="490" priority="522" operator="equal">
      <formula>1</formula>
    </cfRule>
  </conditionalFormatting>
  <conditionalFormatting sqref="D60:G60">
    <cfRule type="containsText" dxfId="489" priority="514" stopIfTrue="1" operator="containsText" text="BAJO">
      <formula>NOT(ISERROR(SEARCH("BAJO",D60)))</formula>
    </cfRule>
    <cfRule type="cellIs" dxfId="488" priority="515" stopIfTrue="1" operator="equal">
      <formula>"MUY ALTO"</formula>
    </cfRule>
    <cfRule type="cellIs" dxfId="487" priority="516" stopIfTrue="1" operator="equal">
      <formula>"MODERADO"</formula>
    </cfRule>
    <cfRule type="cellIs" dxfId="486" priority="517" stopIfTrue="1" operator="equal">
      <formula>"ALTO"</formula>
    </cfRule>
  </conditionalFormatting>
  <conditionalFormatting sqref="D61:G61">
    <cfRule type="containsText" dxfId="485" priority="510" stopIfTrue="1" operator="containsText" text="BAJO">
      <formula>NOT(ISERROR(SEARCH("BAJO",D61)))</formula>
    </cfRule>
    <cfRule type="cellIs" dxfId="484" priority="511" stopIfTrue="1" operator="equal">
      <formula>"MUY ALTO"</formula>
    </cfRule>
    <cfRule type="cellIs" dxfId="483" priority="512" stopIfTrue="1" operator="equal">
      <formula>"MODERADO"</formula>
    </cfRule>
    <cfRule type="cellIs" dxfId="482" priority="513" stopIfTrue="1" operator="equal">
      <formula>"ALTO"</formula>
    </cfRule>
  </conditionalFormatting>
  <conditionalFormatting sqref="AI15:AI31 AL15:AL46 AL61:AL67 AI40:AI46 AI51:AI67 AL51:AL58">
    <cfRule type="cellIs" dxfId="481" priority="944" stopIfTrue="1" operator="equal">
      <formula>"EXTREMO"</formula>
    </cfRule>
  </conditionalFormatting>
  <conditionalFormatting sqref="AH15:AH30 BR15:BR30 AH40:AH46 AK15:AK46 BR40:BR46 AK61:AK67 BR51:BR67 AK51:AK58 AH51:AH67">
    <cfRule type="cellIs" dxfId="480" priority="826" stopIfTrue="1" operator="greaterThanOrEqual">
      <formula>12.1</formula>
    </cfRule>
    <cfRule type="cellIs" dxfId="479" priority="827" stopIfTrue="1" operator="between">
      <formula>6.1</formula>
      <formula>12</formula>
    </cfRule>
    <cfRule type="cellIs" dxfId="478" priority="828" stopIfTrue="1" operator="between">
      <formula>2.1</formula>
      <formula>6</formula>
    </cfRule>
    <cfRule type="cellIs" dxfId="477" priority="829" stopIfTrue="1" operator="lessThanOrEqual">
      <formula>2</formula>
    </cfRule>
  </conditionalFormatting>
  <conditionalFormatting sqref="AI56:AI57">
    <cfRule type="containsText" dxfId="476" priority="503" stopIfTrue="1" operator="containsText" text="BAJO">
      <formula>NOT(ISERROR(SEARCH("BAJO",AI56)))</formula>
    </cfRule>
    <cfRule type="cellIs" dxfId="475" priority="504" stopIfTrue="1" operator="equal">
      <formula>"MUY ALTO"</formula>
    </cfRule>
    <cfRule type="cellIs" dxfId="474" priority="505" stopIfTrue="1" operator="equal">
      <formula>"MODERADO"</formula>
    </cfRule>
    <cfRule type="cellIs" dxfId="473" priority="506" stopIfTrue="1" operator="equal">
      <formula>"ALTO"</formula>
    </cfRule>
  </conditionalFormatting>
  <conditionalFormatting sqref="BT15:BT45 BT51:BT58 BT61:BT67">
    <cfRule type="cellIs" dxfId="472" priority="931" stopIfTrue="1" operator="greaterThan">
      <formula>12.1</formula>
    </cfRule>
    <cfRule type="cellIs" dxfId="471" priority="932" stopIfTrue="1" operator="between">
      <formula>6.1</formula>
      <formula>12</formula>
    </cfRule>
    <cfRule type="cellIs" dxfId="470" priority="933" stopIfTrue="1" operator="between">
      <formula>2.1</formula>
      <formula>6</formula>
    </cfRule>
    <cfRule type="cellIs" dxfId="469" priority="934" stopIfTrue="1" operator="lessThanOrEqual">
      <formula>2</formula>
    </cfRule>
  </conditionalFormatting>
  <conditionalFormatting sqref="BS15:BS30 BS40:BS46 BS51:BS67">
    <cfRule type="containsText" dxfId="468" priority="502" stopIfTrue="1" operator="containsText" text="EXTREMO">
      <formula>NOT(ISERROR(SEARCH("EXTREMO",BS15)))</formula>
    </cfRule>
    <cfRule type="containsText" dxfId="467" priority="507" stopIfTrue="1" operator="containsText" text="BAJO">
      <formula>NOT(ISERROR(SEARCH("BAJO",BS15)))</formula>
    </cfRule>
    <cfRule type="cellIs" dxfId="466" priority="508" stopIfTrue="1" operator="equal">
      <formula>"MODERADO"</formula>
    </cfRule>
    <cfRule type="cellIs" dxfId="465" priority="509" stopIfTrue="1" operator="equal">
      <formula>"ALTO"</formula>
    </cfRule>
  </conditionalFormatting>
  <conditionalFormatting sqref="BP64:BP65 BP67 BP15 BP17 BP20 BP23:BP25 BP27 BP29 BP51:BP52 BP56:BP62 BP40:BP45 BP12">
    <cfRule type="colorScale" priority="959">
      <colorScale>
        <cfvo type="min"/>
        <cfvo type="percentile" val="50"/>
        <cfvo type="max"/>
        <color rgb="FFF8696B"/>
        <color rgb="FFFFEB84"/>
        <color rgb="FF63BE7B"/>
      </colorScale>
    </cfRule>
  </conditionalFormatting>
  <conditionalFormatting sqref="BQ64:BQ65 BQ20 BQ23:BQ25 BQ27 BQ29 BQ51:BQ52 BQ15:BQ17 BQ56:BQ62 BQ67 BQ40:BQ45">
    <cfRule type="colorScale" priority="960">
      <colorScale>
        <cfvo type="min"/>
        <cfvo type="percentile" val="50"/>
        <cfvo type="max"/>
        <color rgb="FFF8696B"/>
        <color rgb="FFFFEB84"/>
        <color rgb="FF63BE7B"/>
      </colorScale>
    </cfRule>
  </conditionalFormatting>
  <conditionalFormatting sqref="BN64:BO65 BN67:BO67 BN15:BO15 BN17:BO17 BN20:BO20 BN23:BO25 BN27:BO27 BN29:BO29 BN51:BO52 BN56:BO62 BN37:BO45 BN31:BO31 BN12:BO12">
    <cfRule type="iconSet" priority="961">
      <iconSet iconSet="4TrafficLights">
        <cfvo type="percent" val="0"/>
        <cfvo type="percent" val="20"/>
        <cfvo type="percent" val="61"/>
        <cfvo type="percent" val="96"/>
      </iconSet>
    </cfRule>
  </conditionalFormatting>
  <conditionalFormatting sqref="K31">
    <cfRule type="cellIs" dxfId="464" priority="497" stopIfTrue="1" operator="equal">
      <formula>4</formula>
    </cfRule>
    <cfRule type="cellIs" dxfId="463" priority="498" stopIfTrue="1" operator="equal">
      <formula>3</formula>
    </cfRule>
    <cfRule type="cellIs" dxfId="462" priority="499" stopIfTrue="1" operator="equal">
      <formula>2</formula>
    </cfRule>
    <cfRule type="cellIs" dxfId="461" priority="500" stopIfTrue="1" operator="equal">
      <formula>1</formula>
    </cfRule>
    <cfRule type="cellIs" dxfId="460" priority="501" stopIfTrue="1" operator="equal">
      <formula>5</formula>
    </cfRule>
  </conditionalFormatting>
  <conditionalFormatting sqref="K31">
    <cfRule type="cellIs" dxfId="459" priority="492" stopIfTrue="1" operator="equal">
      <formula>4</formula>
    </cfRule>
    <cfRule type="cellIs" dxfId="458" priority="493" stopIfTrue="1" operator="equal">
      <formula>3</formula>
    </cfRule>
    <cfRule type="cellIs" dxfId="457" priority="494" stopIfTrue="1" operator="equal">
      <formula>2</formula>
    </cfRule>
    <cfRule type="cellIs" dxfId="456" priority="495" stopIfTrue="1" operator="equal">
      <formula>1</formula>
    </cfRule>
    <cfRule type="cellIs" dxfId="455" priority="496" stopIfTrue="1" operator="equal">
      <formula>5</formula>
    </cfRule>
  </conditionalFormatting>
  <conditionalFormatting sqref="I31">
    <cfRule type="containsText" dxfId="454" priority="488" stopIfTrue="1" operator="containsText" text="BAJO">
      <formula>NOT(ISERROR(SEARCH("BAJO",I31)))</formula>
    </cfRule>
    <cfRule type="cellIs" dxfId="453" priority="489" stopIfTrue="1" operator="equal">
      <formula>"MUY ALTO"</formula>
    </cfRule>
    <cfRule type="cellIs" dxfId="452" priority="490" stopIfTrue="1" operator="equal">
      <formula>"MODERADO"</formula>
    </cfRule>
    <cfRule type="cellIs" dxfId="451" priority="491" stopIfTrue="1" operator="equal">
      <formula>"ALTO"</formula>
    </cfRule>
  </conditionalFormatting>
  <conditionalFormatting sqref="AG31">
    <cfRule type="cellIs" dxfId="450" priority="483" stopIfTrue="1" operator="equal">
      <formula>4</formula>
    </cfRule>
    <cfRule type="cellIs" dxfId="449" priority="484" stopIfTrue="1" operator="equal">
      <formula>3</formula>
    </cfRule>
    <cfRule type="cellIs" dxfId="448" priority="485" stopIfTrue="1" operator="equal">
      <formula>2</formula>
    </cfRule>
    <cfRule type="cellIs" dxfId="447" priority="486" stopIfTrue="1" operator="equal">
      <formula>1</formula>
    </cfRule>
    <cfRule type="cellIs" dxfId="446" priority="487" stopIfTrue="1" operator="equal">
      <formula>5</formula>
    </cfRule>
  </conditionalFormatting>
  <conditionalFormatting sqref="AG31">
    <cfRule type="cellIs" dxfId="445" priority="474" stopIfTrue="1" operator="equal">
      <formula>4</formula>
    </cfRule>
    <cfRule type="cellIs" dxfId="444" priority="475" stopIfTrue="1" operator="equal">
      <formula>3</formula>
    </cfRule>
    <cfRule type="cellIs" dxfId="443" priority="476" stopIfTrue="1" operator="equal">
      <formula>2</formula>
    </cfRule>
    <cfRule type="cellIs" dxfId="442" priority="477" stopIfTrue="1" operator="equal">
      <formula>1</formula>
    </cfRule>
    <cfRule type="cellIs" dxfId="441" priority="478" stopIfTrue="1" operator="equal">
      <formula>5</formula>
    </cfRule>
  </conditionalFormatting>
  <conditionalFormatting sqref="AH31">
    <cfRule type="cellIs" dxfId="440" priority="479" stopIfTrue="1" operator="greaterThanOrEqual">
      <formula>12.1</formula>
    </cfRule>
    <cfRule type="cellIs" dxfId="439" priority="480" stopIfTrue="1" operator="between">
      <formula>6.1</formula>
      <formula>12</formula>
    </cfRule>
    <cfRule type="cellIs" dxfId="438" priority="481" stopIfTrue="1" operator="between">
      <formula>2.1</formula>
      <formula>6</formula>
    </cfRule>
    <cfRule type="cellIs" dxfId="437" priority="482" stopIfTrue="1" operator="lessThanOrEqual">
      <formula>2</formula>
    </cfRule>
  </conditionalFormatting>
  <conditionalFormatting sqref="O31:R31">
    <cfRule type="cellIs" dxfId="436" priority="469" stopIfTrue="1" operator="equal">
      <formula>4</formula>
    </cfRule>
    <cfRule type="cellIs" dxfId="435" priority="470" stopIfTrue="1" operator="equal">
      <formula>3</formula>
    </cfRule>
    <cfRule type="cellIs" dxfId="434" priority="471" stopIfTrue="1" operator="equal">
      <formula>2</formula>
    </cfRule>
    <cfRule type="cellIs" dxfId="433" priority="472" stopIfTrue="1" operator="equal">
      <formula>1</formula>
    </cfRule>
    <cfRule type="cellIs" dxfId="432" priority="473" stopIfTrue="1" operator="equal">
      <formula>5</formula>
    </cfRule>
  </conditionalFormatting>
  <conditionalFormatting sqref="BG32">
    <cfRule type="cellIs" dxfId="431" priority="467" operator="greaterThan">
      <formula>35</formula>
    </cfRule>
  </conditionalFormatting>
  <conditionalFormatting sqref="BK32">
    <cfRule type="cellIs" dxfId="430" priority="465" operator="greaterThan">
      <formula>35</formula>
    </cfRule>
    <cfRule type="cellIs" dxfId="429" priority="466" operator="greaterThan">
      <formula>35</formula>
    </cfRule>
  </conditionalFormatting>
  <conditionalFormatting sqref="BM32">
    <cfRule type="iconSet" priority="468">
      <iconSet iconSet="4TrafficLights">
        <cfvo type="percent" val="0"/>
        <cfvo type="percent" val="20"/>
        <cfvo type="percent" val="61"/>
        <cfvo type="percent" val="81"/>
      </iconSet>
    </cfRule>
  </conditionalFormatting>
  <conditionalFormatting sqref="BM33:BM46 BM15:BM30 BM51:BM67">
    <cfRule type="iconSet" priority="962">
      <iconSet iconSet="4TrafficLights">
        <cfvo type="percent" val="0"/>
        <cfvo type="percent" val="20"/>
        <cfvo type="percent" val="61"/>
        <cfvo type="percent" val="81"/>
      </iconSet>
    </cfRule>
  </conditionalFormatting>
  <conditionalFormatting sqref="K32:K34 K37:K39">
    <cfRule type="cellIs" dxfId="428" priority="460" stopIfTrue="1" operator="equal">
      <formula>4</formula>
    </cfRule>
    <cfRule type="cellIs" dxfId="427" priority="461" stopIfTrue="1" operator="equal">
      <formula>3</formula>
    </cfRule>
    <cfRule type="cellIs" dxfId="426" priority="462" stopIfTrue="1" operator="equal">
      <formula>2</formula>
    </cfRule>
    <cfRule type="cellIs" dxfId="425" priority="463" stopIfTrue="1" operator="equal">
      <formula>1</formula>
    </cfRule>
    <cfRule type="cellIs" dxfId="424" priority="464" stopIfTrue="1" operator="equal">
      <formula>5</formula>
    </cfRule>
  </conditionalFormatting>
  <conditionalFormatting sqref="AG32:AG33 AG38:AG39">
    <cfRule type="cellIs" dxfId="423" priority="455" stopIfTrue="1" operator="equal">
      <formula>4</formula>
    </cfRule>
    <cfRule type="cellIs" dxfId="422" priority="456" stopIfTrue="1" operator="equal">
      <formula>3</formula>
    </cfRule>
    <cfRule type="cellIs" dxfId="421" priority="457" stopIfTrue="1" operator="equal">
      <formula>2</formula>
    </cfRule>
    <cfRule type="cellIs" dxfId="420" priority="458" stopIfTrue="1" operator="equal">
      <formula>1</formula>
    </cfRule>
    <cfRule type="cellIs" dxfId="419" priority="459" stopIfTrue="1" operator="equal">
      <formula>5</formula>
    </cfRule>
  </conditionalFormatting>
  <conditionalFormatting sqref="AI38:AI39">
    <cfRule type="containsText" dxfId="418" priority="450" stopIfTrue="1" operator="containsText" text="BAJO">
      <formula>NOT(ISERROR(SEARCH("BAJO",AI38)))</formula>
    </cfRule>
    <cfRule type="cellIs" dxfId="417" priority="451" stopIfTrue="1" operator="equal">
      <formula>"MUY ALTO"</formula>
    </cfRule>
    <cfRule type="cellIs" dxfId="416" priority="452" stopIfTrue="1" operator="equal">
      <formula>"MODERADO"</formula>
    </cfRule>
    <cfRule type="cellIs" dxfId="415" priority="453" stopIfTrue="1" operator="equal">
      <formula>"ALTO"</formula>
    </cfRule>
  </conditionalFormatting>
  <conditionalFormatting sqref="AG32 AI32">
    <cfRule type="cellIs" dxfId="414" priority="442" operator="greaterThanOrEqual">
      <formula>12.5</formula>
    </cfRule>
    <cfRule type="cellIs" dxfId="413" priority="443" operator="between">
      <formula>4.5</formula>
      <formula>12.4</formula>
    </cfRule>
    <cfRule type="cellIs" dxfId="412" priority="444" operator="between">
      <formula>1.5</formula>
      <formula>4.4</formula>
    </cfRule>
    <cfRule type="cellIs" dxfId="411" priority="445" operator="lessThanOrEqual">
      <formula>1.4</formula>
    </cfRule>
  </conditionalFormatting>
  <conditionalFormatting sqref="AI32:AI33 AI38:AI39">
    <cfRule type="cellIs" dxfId="410" priority="454" stopIfTrue="1" operator="equal">
      <formula>"EXTREMO"</formula>
    </cfRule>
  </conditionalFormatting>
  <conditionalFormatting sqref="AH32:AH33 AH38:AH39">
    <cfRule type="cellIs" dxfId="409" priority="446" stopIfTrue="1" operator="greaterThanOrEqual">
      <formula>12.1</formula>
    </cfRule>
    <cfRule type="cellIs" dxfId="408" priority="447" stopIfTrue="1" operator="between">
      <formula>6.1</formula>
      <formula>12</formula>
    </cfRule>
    <cfRule type="cellIs" dxfId="407" priority="448" stopIfTrue="1" operator="between">
      <formula>2.1</formula>
      <formula>6</formula>
    </cfRule>
    <cfRule type="cellIs" dxfId="406" priority="449" stopIfTrue="1" operator="lessThanOrEqual">
      <formula>2</formula>
    </cfRule>
  </conditionalFormatting>
  <conditionalFormatting sqref="BS31">
    <cfRule type="containsText" dxfId="405" priority="423" stopIfTrue="1" operator="containsText" text="EXTREMO">
      <formula>NOT(ISERROR(SEARCH("EXTREMO",BS31)))</formula>
    </cfRule>
    <cfRule type="containsText" dxfId="404" priority="424" stopIfTrue="1" operator="containsText" text="BAJO">
      <formula>NOT(ISERROR(SEARCH("BAJO",BS31)))</formula>
    </cfRule>
    <cfRule type="cellIs" dxfId="403" priority="425" stopIfTrue="1" operator="equal">
      <formula>"MODERADO"</formula>
    </cfRule>
    <cfRule type="cellIs" dxfId="402" priority="426" stopIfTrue="1" operator="equal">
      <formula>"ALTO"</formula>
    </cfRule>
  </conditionalFormatting>
  <conditionalFormatting sqref="BG31">
    <cfRule type="cellIs" dxfId="401" priority="440" operator="greaterThan">
      <formula>35</formula>
    </cfRule>
  </conditionalFormatting>
  <conditionalFormatting sqref="BK31">
    <cfRule type="cellIs" dxfId="400" priority="438" operator="greaterThan">
      <formula>35</formula>
    </cfRule>
    <cfRule type="cellIs" dxfId="399" priority="439" operator="greaterThan">
      <formula>35</formula>
    </cfRule>
  </conditionalFormatting>
  <conditionalFormatting sqref="BM31">
    <cfRule type="iconSet" priority="441">
      <iconSet iconSet="4TrafficLights">
        <cfvo type="percent" val="0"/>
        <cfvo type="percent" val="20"/>
        <cfvo type="percent" val="61"/>
        <cfvo type="percent" val="81"/>
      </iconSet>
    </cfRule>
  </conditionalFormatting>
  <conditionalFormatting sqref="BP31:BQ31">
    <cfRule type="cellIs" dxfId="398" priority="431" operator="equal">
      <formula>5</formula>
    </cfRule>
    <cfRule type="cellIs" dxfId="397" priority="432" operator="equal">
      <formula>4</formula>
    </cfRule>
    <cfRule type="cellIs" dxfId="396" priority="433" operator="equal">
      <formula>3</formula>
    </cfRule>
    <cfRule type="cellIs" dxfId="395" priority="434" operator="equal">
      <formula>2</formula>
    </cfRule>
    <cfRule type="cellIs" dxfId="394" priority="435" operator="lessThanOrEqual">
      <formula>1</formula>
    </cfRule>
  </conditionalFormatting>
  <conditionalFormatting sqref="BR31">
    <cfRule type="cellIs" dxfId="393" priority="427" stopIfTrue="1" operator="greaterThanOrEqual">
      <formula>12.1</formula>
    </cfRule>
    <cfRule type="cellIs" dxfId="392" priority="428" stopIfTrue="1" operator="between">
      <formula>6.1</formula>
      <formula>12</formula>
    </cfRule>
    <cfRule type="cellIs" dxfId="391" priority="429" stopIfTrue="1" operator="between">
      <formula>2.1</formula>
      <formula>6</formula>
    </cfRule>
    <cfRule type="cellIs" dxfId="390" priority="430" stopIfTrue="1" operator="lessThanOrEqual">
      <formula>2</formula>
    </cfRule>
  </conditionalFormatting>
  <conditionalFormatting sqref="BP31">
    <cfRule type="colorScale" priority="436">
      <colorScale>
        <cfvo type="min"/>
        <cfvo type="percentile" val="50"/>
        <cfvo type="max"/>
        <color rgb="FFF8696B"/>
        <color rgb="FFFFEB84"/>
        <color rgb="FF63BE7B"/>
      </colorScale>
    </cfRule>
  </conditionalFormatting>
  <conditionalFormatting sqref="BQ31">
    <cfRule type="colorScale" priority="437">
      <colorScale>
        <cfvo type="min"/>
        <cfvo type="percentile" val="50"/>
        <cfvo type="max"/>
        <color rgb="FFF8696B"/>
        <color rgb="FFFFEB84"/>
        <color rgb="FF63BE7B"/>
      </colorScale>
    </cfRule>
  </conditionalFormatting>
  <conditionalFormatting sqref="BP32:BQ32">
    <cfRule type="cellIs" dxfId="389" priority="415" operator="equal">
      <formula>5</formula>
    </cfRule>
    <cfRule type="cellIs" dxfId="388" priority="416" operator="equal">
      <formula>4</formula>
    </cfRule>
    <cfRule type="cellIs" dxfId="387" priority="417" operator="equal">
      <formula>3</formula>
    </cfRule>
    <cfRule type="cellIs" dxfId="386" priority="418" operator="equal">
      <formula>2</formula>
    </cfRule>
    <cfRule type="cellIs" dxfId="385" priority="419" operator="lessThanOrEqual">
      <formula>1</formula>
    </cfRule>
  </conditionalFormatting>
  <conditionalFormatting sqref="BR32:BR33">
    <cfRule type="cellIs" dxfId="384" priority="411" stopIfTrue="1" operator="greaterThanOrEqual">
      <formula>12.1</formula>
    </cfRule>
    <cfRule type="cellIs" dxfId="383" priority="412" stopIfTrue="1" operator="between">
      <formula>6.1</formula>
      <formula>12</formula>
    </cfRule>
    <cfRule type="cellIs" dxfId="382" priority="413" stopIfTrue="1" operator="between">
      <formula>2.1</formula>
      <formula>6</formula>
    </cfRule>
    <cfRule type="cellIs" dxfId="381" priority="414" stopIfTrue="1" operator="lessThanOrEqual">
      <formula>2</formula>
    </cfRule>
  </conditionalFormatting>
  <conditionalFormatting sqref="BS32:BS33">
    <cfRule type="containsText" dxfId="380" priority="407" stopIfTrue="1" operator="containsText" text="EXTREMO">
      <formula>NOT(ISERROR(SEARCH("EXTREMO",BS32)))</formula>
    </cfRule>
    <cfRule type="containsText" dxfId="379" priority="408" stopIfTrue="1" operator="containsText" text="BAJO">
      <formula>NOT(ISERROR(SEARCH("BAJO",BS32)))</formula>
    </cfRule>
    <cfRule type="cellIs" dxfId="378" priority="409" stopIfTrue="1" operator="equal">
      <formula>"MODERADO"</formula>
    </cfRule>
    <cfRule type="cellIs" dxfId="377" priority="410" stopIfTrue="1" operator="equal">
      <formula>"ALTO"</formula>
    </cfRule>
  </conditionalFormatting>
  <conditionalFormatting sqref="BP32">
    <cfRule type="colorScale" priority="420">
      <colorScale>
        <cfvo type="min"/>
        <cfvo type="percentile" val="50"/>
        <cfvo type="max"/>
        <color rgb="FFF8696B"/>
        <color rgb="FFFFEB84"/>
        <color rgb="FF63BE7B"/>
      </colorScale>
    </cfRule>
  </conditionalFormatting>
  <conditionalFormatting sqref="BQ32">
    <cfRule type="colorScale" priority="421">
      <colorScale>
        <cfvo type="min"/>
        <cfvo type="percentile" val="50"/>
        <cfvo type="max"/>
        <color rgb="FFF8696B"/>
        <color rgb="FFFFEB84"/>
        <color rgb="FF63BE7B"/>
      </colorScale>
    </cfRule>
  </conditionalFormatting>
  <conditionalFormatting sqref="BN32:BO32">
    <cfRule type="iconSet" priority="422">
      <iconSet iconSet="4TrafficLights">
        <cfvo type="percent" val="0"/>
        <cfvo type="percent" val="20"/>
        <cfvo type="percent" val="61"/>
        <cfvo type="percent" val="96"/>
      </iconSet>
    </cfRule>
  </conditionalFormatting>
  <conditionalFormatting sqref="BN34:BO34">
    <cfRule type="iconSet" priority="406">
      <iconSet iconSet="4TrafficLights">
        <cfvo type="percent" val="0"/>
        <cfvo type="percent" val="20"/>
        <cfvo type="percent" val="61"/>
        <cfvo type="percent" val="96"/>
      </iconSet>
    </cfRule>
  </conditionalFormatting>
  <conditionalFormatting sqref="BS34">
    <cfRule type="containsText" dxfId="376" priority="391" stopIfTrue="1" operator="containsText" text="EXTREMO">
      <formula>NOT(ISERROR(SEARCH("EXTREMO",BS34)))</formula>
    </cfRule>
    <cfRule type="containsText" dxfId="375" priority="392" stopIfTrue="1" operator="containsText" text="BAJO">
      <formula>NOT(ISERROR(SEARCH("BAJO",BS34)))</formula>
    </cfRule>
    <cfRule type="cellIs" dxfId="374" priority="393" stopIfTrue="1" operator="equal">
      <formula>"MODERADO"</formula>
    </cfRule>
    <cfRule type="cellIs" dxfId="373" priority="394" stopIfTrue="1" operator="equal">
      <formula>"ALTO"</formula>
    </cfRule>
  </conditionalFormatting>
  <conditionalFormatting sqref="BP34:BQ34">
    <cfRule type="cellIs" dxfId="372" priority="399" operator="equal">
      <formula>5</formula>
    </cfRule>
    <cfRule type="cellIs" dxfId="371" priority="400" operator="equal">
      <formula>4</formula>
    </cfRule>
    <cfRule type="cellIs" dxfId="370" priority="401" operator="equal">
      <formula>3</formula>
    </cfRule>
    <cfRule type="cellIs" dxfId="369" priority="402" operator="equal">
      <formula>2</formula>
    </cfRule>
    <cfRule type="cellIs" dxfId="368" priority="403" operator="lessThanOrEqual">
      <formula>1</formula>
    </cfRule>
  </conditionalFormatting>
  <conditionalFormatting sqref="BR34">
    <cfRule type="cellIs" dxfId="367" priority="395" stopIfTrue="1" operator="greaterThanOrEqual">
      <formula>12.1</formula>
    </cfRule>
    <cfRule type="cellIs" dxfId="366" priority="396" stopIfTrue="1" operator="between">
      <formula>6.1</formula>
      <formula>12</formula>
    </cfRule>
    <cfRule type="cellIs" dxfId="365" priority="397" stopIfTrue="1" operator="between">
      <formula>2.1</formula>
      <formula>6</formula>
    </cfRule>
    <cfRule type="cellIs" dxfId="364" priority="398" stopIfTrue="1" operator="lessThanOrEqual">
      <formula>2</formula>
    </cfRule>
  </conditionalFormatting>
  <conditionalFormatting sqref="BP34">
    <cfRule type="colorScale" priority="404">
      <colorScale>
        <cfvo type="min"/>
        <cfvo type="percentile" val="50"/>
        <cfvo type="max"/>
        <color rgb="FFF8696B"/>
        <color rgb="FFFFEB84"/>
        <color rgb="FF63BE7B"/>
      </colorScale>
    </cfRule>
  </conditionalFormatting>
  <conditionalFormatting sqref="BQ34">
    <cfRule type="colorScale" priority="405">
      <colorScale>
        <cfvo type="min"/>
        <cfvo type="percentile" val="50"/>
        <cfvo type="max"/>
        <color rgb="FFF8696B"/>
        <color rgb="FFFFEB84"/>
        <color rgb="FF63BE7B"/>
      </colorScale>
    </cfRule>
  </conditionalFormatting>
  <conditionalFormatting sqref="BP37:BQ37">
    <cfRule type="cellIs" dxfId="363" priority="384" operator="equal">
      <formula>5</formula>
    </cfRule>
    <cfRule type="cellIs" dxfId="362" priority="385" operator="equal">
      <formula>4</formula>
    </cfRule>
    <cfRule type="cellIs" dxfId="361" priority="386" operator="equal">
      <formula>3</formula>
    </cfRule>
    <cfRule type="cellIs" dxfId="360" priority="387" operator="equal">
      <formula>2</formula>
    </cfRule>
    <cfRule type="cellIs" dxfId="359" priority="388" operator="lessThanOrEqual">
      <formula>1</formula>
    </cfRule>
  </conditionalFormatting>
  <conditionalFormatting sqref="BR37">
    <cfRule type="cellIs" dxfId="358" priority="380" stopIfTrue="1" operator="greaterThanOrEqual">
      <formula>12.1</formula>
    </cfRule>
    <cfRule type="cellIs" dxfId="357" priority="381" stopIfTrue="1" operator="between">
      <formula>6.1</formula>
      <formula>12</formula>
    </cfRule>
    <cfRule type="cellIs" dxfId="356" priority="382" stopIfTrue="1" operator="between">
      <formula>2.1</formula>
      <formula>6</formula>
    </cfRule>
    <cfRule type="cellIs" dxfId="355" priority="383" stopIfTrue="1" operator="lessThanOrEqual">
      <formula>2</formula>
    </cfRule>
  </conditionalFormatting>
  <conditionalFormatting sqref="BS37">
    <cfRule type="containsText" dxfId="354" priority="376" stopIfTrue="1" operator="containsText" text="EXTREMO">
      <formula>NOT(ISERROR(SEARCH("EXTREMO",BS37)))</formula>
    </cfRule>
    <cfRule type="containsText" dxfId="353" priority="377" stopIfTrue="1" operator="containsText" text="BAJO">
      <formula>NOT(ISERROR(SEARCH("BAJO",BS37)))</formula>
    </cfRule>
    <cfRule type="cellIs" dxfId="352" priority="378" stopIfTrue="1" operator="equal">
      <formula>"MODERADO"</formula>
    </cfRule>
    <cfRule type="cellIs" dxfId="351" priority="379" stopIfTrue="1" operator="equal">
      <formula>"ALTO"</formula>
    </cfRule>
  </conditionalFormatting>
  <conditionalFormatting sqref="BP37">
    <cfRule type="colorScale" priority="389">
      <colorScale>
        <cfvo type="min"/>
        <cfvo type="percentile" val="50"/>
        <cfvo type="max"/>
        <color rgb="FFF8696B"/>
        <color rgb="FFFFEB84"/>
        <color rgb="FF63BE7B"/>
      </colorScale>
    </cfRule>
  </conditionalFormatting>
  <conditionalFormatting sqref="BQ37">
    <cfRule type="colorScale" priority="390">
      <colorScale>
        <cfvo type="min"/>
        <cfvo type="percentile" val="50"/>
        <cfvo type="max"/>
        <color rgb="FFF8696B"/>
        <color rgb="FFFFEB84"/>
        <color rgb="FF63BE7B"/>
      </colorScale>
    </cfRule>
  </conditionalFormatting>
  <conditionalFormatting sqref="BP38:BQ38">
    <cfRule type="cellIs" dxfId="350" priority="369" operator="equal">
      <formula>5</formula>
    </cfRule>
    <cfRule type="cellIs" dxfId="349" priority="370" operator="equal">
      <formula>4</formula>
    </cfRule>
    <cfRule type="cellIs" dxfId="348" priority="371" operator="equal">
      <formula>3</formula>
    </cfRule>
    <cfRule type="cellIs" dxfId="347" priority="372" operator="equal">
      <formula>2</formula>
    </cfRule>
    <cfRule type="cellIs" dxfId="346" priority="373" operator="lessThanOrEqual">
      <formula>1</formula>
    </cfRule>
  </conditionalFormatting>
  <conditionalFormatting sqref="BR38">
    <cfRule type="cellIs" dxfId="345" priority="365" stopIfTrue="1" operator="greaterThanOrEqual">
      <formula>12.1</formula>
    </cfRule>
    <cfRule type="cellIs" dxfId="344" priority="366" stopIfTrue="1" operator="between">
      <formula>6.1</formula>
      <formula>12</formula>
    </cfRule>
    <cfRule type="cellIs" dxfId="343" priority="367" stopIfTrue="1" operator="between">
      <formula>2.1</formula>
      <formula>6</formula>
    </cfRule>
    <cfRule type="cellIs" dxfId="342" priority="368" stopIfTrue="1" operator="lessThanOrEqual">
      <formula>2</formula>
    </cfRule>
  </conditionalFormatting>
  <conditionalFormatting sqref="BS38">
    <cfRule type="containsText" dxfId="341" priority="361" stopIfTrue="1" operator="containsText" text="EXTREMO">
      <formula>NOT(ISERROR(SEARCH("EXTREMO",BS38)))</formula>
    </cfRule>
    <cfRule type="containsText" dxfId="340" priority="362" stopIfTrue="1" operator="containsText" text="BAJO">
      <formula>NOT(ISERROR(SEARCH("BAJO",BS38)))</formula>
    </cfRule>
    <cfRule type="cellIs" dxfId="339" priority="363" stopIfTrue="1" operator="equal">
      <formula>"MODERADO"</formula>
    </cfRule>
    <cfRule type="cellIs" dxfId="338" priority="364" stopIfTrue="1" operator="equal">
      <formula>"ALTO"</formula>
    </cfRule>
  </conditionalFormatting>
  <conditionalFormatting sqref="BP38">
    <cfRule type="colorScale" priority="374">
      <colorScale>
        <cfvo type="min"/>
        <cfvo type="percentile" val="50"/>
        <cfvo type="max"/>
        <color rgb="FFF8696B"/>
        <color rgb="FFFFEB84"/>
        <color rgb="FF63BE7B"/>
      </colorScale>
    </cfRule>
  </conditionalFormatting>
  <conditionalFormatting sqref="BQ38">
    <cfRule type="colorScale" priority="375">
      <colorScale>
        <cfvo type="min"/>
        <cfvo type="percentile" val="50"/>
        <cfvo type="max"/>
        <color rgb="FFF8696B"/>
        <color rgb="FFFFEB84"/>
        <color rgb="FF63BE7B"/>
      </colorScale>
    </cfRule>
  </conditionalFormatting>
  <conditionalFormatting sqref="BP39:BQ39">
    <cfRule type="cellIs" dxfId="337" priority="354" operator="equal">
      <formula>5</formula>
    </cfRule>
    <cfRule type="cellIs" dxfId="336" priority="355" operator="equal">
      <formula>4</formula>
    </cfRule>
    <cfRule type="cellIs" dxfId="335" priority="356" operator="equal">
      <formula>3</formula>
    </cfRule>
    <cfRule type="cellIs" dxfId="334" priority="357" operator="equal">
      <formula>2</formula>
    </cfRule>
    <cfRule type="cellIs" dxfId="333" priority="358" operator="lessThanOrEqual">
      <formula>1</formula>
    </cfRule>
  </conditionalFormatting>
  <conditionalFormatting sqref="BR39">
    <cfRule type="cellIs" dxfId="332" priority="350" stopIfTrue="1" operator="greaterThanOrEqual">
      <formula>12.1</formula>
    </cfRule>
    <cfRule type="cellIs" dxfId="331" priority="351" stopIfTrue="1" operator="between">
      <formula>6.1</formula>
      <formula>12</formula>
    </cfRule>
    <cfRule type="cellIs" dxfId="330" priority="352" stopIfTrue="1" operator="between">
      <formula>2.1</formula>
      <formula>6</formula>
    </cfRule>
    <cfRule type="cellIs" dxfId="329" priority="353" stopIfTrue="1" operator="lessThanOrEqual">
      <formula>2</formula>
    </cfRule>
  </conditionalFormatting>
  <conditionalFormatting sqref="BS39">
    <cfRule type="containsText" dxfId="328" priority="346" stopIfTrue="1" operator="containsText" text="EXTREMO">
      <formula>NOT(ISERROR(SEARCH("EXTREMO",BS39)))</formula>
    </cfRule>
    <cfRule type="containsText" dxfId="327" priority="347" stopIfTrue="1" operator="containsText" text="BAJO">
      <formula>NOT(ISERROR(SEARCH("BAJO",BS39)))</formula>
    </cfRule>
    <cfRule type="cellIs" dxfId="326" priority="348" stopIfTrue="1" operator="equal">
      <formula>"MODERADO"</formula>
    </cfRule>
    <cfRule type="cellIs" dxfId="325" priority="349" stopIfTrue="1" operator="equal">
      <formula>"ALTO"</formula>
    </cfRule>
  </conditionalFormatting>
  <conditionalFormatting sqref="BP39">
    <cfRule type="colorScale" priority="359">
      <colorScale>
        <cfvo type="min"/>
        <cfvo type="percentile" val="50"/>
        <cfvo type="max"/>
        <color rgb="FFF8696B"/>
        <color rgb="FFFFEB84"/>
        <color rgb="FF63BE7B"/>
      </colorScale>
    </cfRule>
  </conditionalFormatting>
  <conditionalFormatting sqref="BQ39">
    <cfRule type="colorScale" priority="360">
      <colorScale>
        <cfvo type="min"/>
        <cfvo type="percentile" val="50"/>
        <cfvo type="max"/>
        <color rgb="FFF8696B"/>
        <color rgb="FFFFEB84"/>
        <color rgb="FF63BE7B"/>
      </colorScale>
    </cfRule>
  </conditionalFormatting>
  <conditionalFormatting sqref="S31:AF31">
    <cfRule type="cellIs" dxfId="324" priority="341" stopIfTrue="1" operator="equal">
      <formula>4</formula>
    </cfRule>
    <cfRule type="cellIs" dxfId="323" priority="342" stopIfTrue="1" operator="equal">
      <formula>3</formula>
    </cfRule>
    <cfRule type="cellIs" dxfId="322" priority="343" stopIfTrue="1" operator="equal">
      <formula>2</formula>
    </cfRule>
    <cfRule type="cellIs" dxfId="321" priority="344" stopIfTrue="1" operator="equal">
      <formula>1</formula>
    </cfRule>
    <cfRule type="cellIs" dxfId="320" priority="345" stopIfTrue="1" operator="equal">
      <formula>5</formula>
    </cfRule>
  </conditionalFormatting>
  <conditionalFormatting sqref="AI34">
    <cfRule type="containsText" dxfId="319" priority="336" stopIfTrue="1" operator="containsText" text="BAJO">
      <formula>NOT(ISERROR(SEARCH("BAJO",AI34)))</formula>
    </cfRule>
    <cfRule type="cellIs" dxfId="318" priority="337" stopIfTrue="1" operator="equal">
      <formula>"MUY ALTO"</formula>
    </cfRule>
    <cfRule type="cellIs" dxfId="317" priority="338" stopIfTrue="1" operator="equal">
      <formula>"MODERADO"</formula>
    </cfRule>
    <cfRule type="cellIs" dxfId="316" priority="339" stopIfTrue="1" operator="equal">
      <formula>"ALTO"</formula>
    </cfRule>
  </conditionalFormatting>
  <conditionalFormatting sqref="AI34">
    <cfRule type="cellIs" dxfId="315" priority="340" stopIfTrue="1" operator="equal">
      <formula>"EXTREMO"</formula>
    </cfRule>
  </conditionalFormatting>
  <conditionalFormatting sqref="AG34">
    <cfRule type="cellIs" dxfId="314" priority="331" stopIfTrue="1" operator="equal">
      <formula>4</formula>
    </cfRule>
    <cfRule type="cellIs" dxfId="313" priority="332" stopIfTrue="1" operator="equal">
      <formula>3</formula>
    </cfRule>
    <cfRule type="cellIs" dxfId="312" priority="333" stopIfTrue="1" operator="equal">
      <formula>2</formula>
    </cfRule>
    <cfRule type="cellIs" dxfId="311" priority="334" stopIfTrue="1" operator="equal">
      <formula>1</formula>
    </cfRule>
    <cfRule type="cellIs" dxfId="310" priority="335" stopIfTrue="1" operator="equal">
      <formula>5</formula>
    </cfRule>
  </conditionalFormatting>
  <conditionalFormatting sqref="AG34">
    <cfRule type="cellIs" dxfId="309" priority="322" stopIfTrue="1" operator="equal">
      <formula>4</formula>
    </cfRule>
    <cfRule type="cellIs" dxfId="308" priority="323" stopIfTrue="1" operator="equal">
      <formula>3</formula>
    </cfRule>
    <cfRule type="cellIs" dxfId="307" priority="324" stopIfTrue="1" operator="equal">
      <formula>2</formula>
    </cfRule>
    <cfRule type="cellIs" dxfId="306" priority="325" stopIfTrue="1" operator="equal">
      <formula>1</formula>
    </cfRule>
    <cfRule type="cellIs" dxfId="305" priority="326" stopIfTrue="1" operator="equal">
      <formula>5</formula>
    </cfRule>
  </conditionalFormatting>
  <conditionalFormatting sqref="AH34">
    <cfRule type="cellIs" dxfId="304" priority="327" stopIfTrue="1" operator="greaterThanOrEqual">
      <formula>12.1</formula>
    </cfRule>
    <cfRule type="cellIs" dxfId="303" priority="328" stopIfTrue="1" operator="between">
      <formula>6.1</formula>
      <formula>12</formula>
    </cfRule>
    <cfRule type="cellIs" dxfId="302" priority="329" stopIfTrue="1" operator="between">
      <formula>2.1</formula>
      <formula>6</formula>
    </cfRule>
    <cfRule type="cellIs" dxfId="301" priority="330" stopIfTrue="1" operator="lessThanOrEqual">
      <formula>2</formula>
    </cfRule>
  </conditionalFormatting>
  <conditionalFormatting sqref="AF32">
    <cfRule type="cellIs" dxfId="300" priority="317" stopIfTrue="1" operator="equal">
      <formula>4</formula>
    </cfRule>
    <cfRule type="cellIs" dxfId="299" priority="318" stopIfTrue="1" operator="equal">
      <formula>3</formula>
    </cfRule>
    <cfRule type="cellIs" dxfId="298" priority="319" stopIfTrue="1" operator="equal">
      <formula>2</formula>
    </cfRule>
    <cfRule type="cellIs" dxfId="297" priority="320" stopIfTrue="1" operator="equal">
      <formula>1</formula>
    </cfRule>
    <cfRule type="cellIs" dxfId="296" priority="321" stopIfTrue="1" operator="equal">
      <formula>5</formula>
    </cfRule>
  </conditionalFormatting>
  <conditionalFormatting sqref="AF45">
    <cfRule type="cellIs" dxfId="295" priority="312" stopIfTrue="1" operator="equal">
      <formula>4</formula>
    </cfRule>
    <cfRule type="cellIs" dxfId="294" priority="313" stopIfTrue="1" operator="equal">
      <formula>3</formula>
    </cfRule>
    <cfRule type="cellIs" dxfId="293" priority="314" stopIfTrue="1" operator="equal">
      <formula>2</formula>
    </cfRule>
    <cfRule type="cellIs" dxfId="292" priority="315" stopIfTrue="1" operator="equal">
      <formula>1</formula>
    </cfRule>
    <cfRule type="cellIs" dxfId="291" priority="316" stopIfTrue="1" operator="equal">
      <formula>5</formula>
    </cfRule>
  </conditionalFormatting>
  <conditionalFormatting sqref="AG37">
    <cfRule type="cellIs" dxfId="290" priority="293" stopIfTrue="1" operator="equal">
      <formula>4</formula>
    </cfRule>
    <cfRule type="cellIs" dxfId="289" priority="294" stopIfTrue="1" operator="equal">
      <formula>3</formula>
    </cfRule>
    <cfRule type="cellIs" dxfId="288" priority="295" stopIfTrue="1" operator="equal">
      <formula>2</formula>
    </cfRule>
    <cfRule type="cellIs" dxfId="287" priority="296" stopIfTrue="1" operator="equal">
      <formula>1</formula>
    </cfRule>
    <cfRule type="cellIs" dxfId="286" priority="297" stopIfTrue="1" operator="equal">
      <formula>5</formula>
    </cfRule>
  </conditionalFormatting>
  <conditionalFormatting sqref="AI37">
    <cfRule type="containsText" dxfId="285" priority="307" stopIfTrue="1" operator="containsText" text="BAJO">
      <formula>NOT(ISERROR(SEARCH("BAJO",AI37)))</formula>
    </cfRule>
    <cfRule type="cellIs" dxfId="284" priority="308" stopIfTrue="1" operator="equal">
      <formula>"MUY ALTO"</formula>
    </cfRule>
    <cfRule type="cellIs" dxfId="283" priority="309" stopIfTrue="1" operator="equal">
      <formula>"MODERADO"</formula>
    </cfRule>
    <cfRule type="cellIs" dxfId="282" priority="310" stopIfTrue="1" operator="equal">
      <formula>"ALTO"</formula>
    </cfRule>
  </conditionalFormatting>
  <conditionalFormatting sqref="AI37">
    <cfRule type="cellIs" dxfId="281" priority="311" stopIfTrue="1" operator="equal">
      <formula>"EXTREMO"</formula>
    </cfRule>
  </conditionalFormatting>
  <conditionalFormatting sqref="AG37">
    <cfRule type="cellIs" dxfId="280" priority="302" stopIfTrue="1" operator="equal">
      <formula>4</formula>
    </cfRule>
    <cfRule type="cellIs" dxfId="279" priority="303" stopIfTrue="1" operator="equal">
      <formula>3</formula>
    </cfRule>
    <cfRule type="cellIs" dxfId="278" priority="304" stopIfTrue="1" operator="equal">
      <formula>2</formula>
    </cfRule>
    <cfRule type="cellIs" dxfId="277" priority="305" stopIfTrue="1" operator="equal">
      <formula>1</formula>
    </cfRule>
    <cfRule type="cellIs" dxfId="276" priority="306" stopIfTrue="1" operator="equal">
      <formula>5</formula>
    </cfRule>
  </conditionalFormatting>
  <conditionalFormatting sqref="AH37">
    <cfRule type="cellIs" dxfId="275" priority="298" stopIfTrue="1" operator="greaterThanOrEqual">
      <formula>12.1</formula>
    </cfRule>
    <cfRule type="cellIs" dxfId="274" priority="299" stopIfTrue="1" operator="between">
      <formula>6.1</formula>
      <formula>12</formula>
    </cfRule>
    <cfRule type="cellIs" dxfId="273" priority="300" stopIfTrue="1" operator="between">
      <formula>2.1</formula>
      <formula>6</formula>
    </cfRule>
    <cfRule type="cellIs" dxfId="272" priority="301" stopIfTrue="1" operator="lessThanOrEqual">
      <formula>2</formula>
    </cfRule>
  </conditionalFormatting>
  <conditionalFormatting sqref="BS68:BS71">
    <cfRule type="containsText" dxfId="271" priority="174" stopIfTrue="1" operator="containsText" text="EXTREMO">
      <formula>NOT(ISERROR(SEARCH("EXTREMO",BS68)))</formula>
    </cfRule>
    <cfRule type="containsText" dxfId="270" priority="175" stopIfTrue="1" operator="containsText" text="BAJO">
      <formula>NOT(ISERROR(SEARCH("BAJO",BS68)))</formula>
    </cfRule>
    <cfRule type="cellIs" dxfId="269" priority="176" stopIfTrue="1" operator="equal">
      <formula>"MODERADO"</formula>
    </cfRule>
    <cfRule type="cellIs" dxfId="268" priority="177" stopIfTrue="1" operator="equal">
      <formula>"ALTO"</formula>
    </cfRule>
  </conditionalFormatting>
  <conditionalFormatting sqref="BP11">
    <cfRule type="colorScale" priority="290">
      <colorScale>
        <cfvo type="min"/>
        <cfvo type="percentile" val="50"/>
        <cfvo type="max"/>
        <color rgb="FFF8696B"/>
        <color rgb="FFFFEB84"/>
        <color rgb="FF63BE7B"/>
      </colorScale>
    </cfRule>
  </conditionalFormatting>
  <conditionalFormatting sqref="BQ11">
    <cfRule type="colorScale" priority="291">
      <colorScale>
        <cfvo type="min"/>
        <cfvo type="percentile" val="50"/>
        <cfvo type="max"/>
        <color rgb="FFF8696B"/>
        <color rgb="FFFFEB84"/>
        <color rgb="FF63BE7B"/>
      </colorScale>
    </cfRule>
  </conditionalFormatting>
  <conditionalFormatting sqref="BN11:BO11">
    <cfRule type="iconSet" priority="292">
      <iconSet iconSet="4TrafficLights">
        <cfvo type="percent" val="0"/>
        <cfvo type="percent" val="20"/>
        <cfvo type="percent" val="61"/>
        <cfvo type="percent" val="96"/>
      </iconSet>
    </cfRule>
  </conditionalFormatting>
  <conditionalFormatting sqref="D69:G69 I68:I69 AI68 I71 AI71">
    <cfRule type="containsText" dxfId="267" priority="282" stopIfTrue="1" operator="containsText" text="BAJO">
      <formula>NOT(ISERROR(SEARCH("BAJO",D68)))</formula>
    </cfRule>
    <cfRule type="cellIs" dxfId="266" priority="283" stopIfTrue="1" operator="equal">
      <formula>"MUY ALTO"</formula>
    </cfRule>
    <cfRule type="cellIs" dxfId="265" priority="284" stopIfTrue="1" operator="equal">
      <formula>"MODERADO"</formula>
    </cfRule>
    <cfRule type="cellIs" dxfId="264" priority="285" stopIfTrue="1" operator="equal">
      <formula>"ALTO"</formula>
    </cfRule>
  </conditionalFormatting>
  <conditionalFormatting sqref="BV68:BV71">
    <cfRule type="containsText" dxfId="263" priority="281" operator="containsText" text="REQUIERE PLAN DE ACCION">
      <formula>NOT(ISERROR(SEARCH("REQUIERE PLAN DE ACCION",BV68)))</formula>
    </cfRule>
  </conditionalFormatting>
  <conditionalFormatting sqref="BV68:BV71">
    <cfRule type="containsText" dxfId="262" priority="280" operator="containsText" text="NO REQUIERE PLAN DE ACCION">
      <formula>NOT(ISERROR(SEARCH("NO REQUIERE PLAN DE ACCION",BV68)))</formula>
    </cfRule>
  </conditionalFormatting>
  <conditionalFormatting sqref="BG68:BG71">
    <cfRule type="cellIs" dxfId="261" priority="279" operator="greaterThan">
      <formula>35</formula>
    </cfRule>
  </conditionalFormatting>
  <conditionalFormatting sqref="BK68:BK71">
    <cfRule type="cellIs" dxfId="260" priority="277" operator="greaterThan">
      <formula>35</formula>
    </cfRule>
    <cfRule type="cellIs" dxfId="259" priority="278" operator="greaterThan">
      <formula>35</formula>
    </cfRule>
  </conditionalFormatting>
  <conditionalFormatting sqref="K68:K71 AG68 AG71">
    <cfRule type="cellIs" dxfId="258" priority="272" stopIfTrue="1" operator="equal">
      <formula>4</formula>
    </cfRule>
    <cfRule type="cellIs" dxfId="257" priority="273" stopIfTrue="1" operator="equal">
      <formula>3</formula>
    </cfRule>
    <cfRule type="cellIs" dxfId="256" priority="274" stopIfTrue="1" operator="equal">
      <formula>2</formula>
    </cfRule>
    <cfRule type="cellIs" dxfId="255" priority="275" stopIfTrue="1" operator="equal">
      <formula>1</formula>
    </cfRule>
    <cfRule type="cellIs" dxfId="254" priority="276" stopIfTrue="1" operator="equal">
      <formula>5</formula>
    </cfRule>
  </conditionalFormatting>
  <conditionalFormatting sqref="BP68:BQ68 BP71:BQ71">
    <cfRule type="cellIs" dxfId="253" priority="266" operator="equal">
      <formula>5</formula>
    </cfRule>
    <cfRule type="cellIs" dxfId="252" priority="267" operator="equal">
      <formula>4</formula>
    </cfRule>
    <cfRule type="cellIs" dxfId="251" priority="268" operator="equal">
      <formula>3</formula>
    </cfRule>
    <cfRule type="cellIs" dxfId="250" priority="269" operator="equal">
      <formula>2</formula>
    </cfRule>
    <cfRule type="cellIs" dxfId="249" priority="270" operator="lessThanOrEqual">
      <formula>1</formula>
    </cfRule>
  </conditionalFormatting>
  <conditionalFormatting sqref="BU68">
    <cfRule type="containsText" dxfId="248" priority="262" stopIfTrue="1" operator="containsText" text="BAJO">
      <formula>NOT(ISERROR(SEARCH("BAJO",BU68)))</formula>
    </cfRule>
    <cfRule type="cellIs" dxfId="247" priority="263" stopIfTrue="1" operator="equal">
      <formula>"EXTREMO"</formula>
    </cfRule>
    <cfRule type="cellIs" dxfId="246" priority="264" stopIfTrue="1" operator="equal">
      <formula>"MODERADO"</formula>
    </cfRule>
    <cfRule type="cellIs" dxfId="245" priority="265" stopIfTrue="1" operator="equal">
      <formula>"ALTO"</formula>
    </cfRule>
  </conditionalFormatting>
  <conditionalFormatting sqref="BU68">
    <cfRule type="containsText" dxfId="244" priority="254" stopIfTrue="1" operator="containsText" text="BAJO">
      <formula>NOT(ISERROR(SEARCH("BAJO",BU68)))</formula>
    </cfRule>
    <cfRule type="cellIs" dxfId="243" priority="255" stopIfTrue="1" operator="equal">
      <formula>"EXTREMO"</formula>
    </cfRule>
    <cfRule type="cellIs" dxfId="242" priority="256" stopIfTrue="1" operator="equal">
      <formula>"MODERADO"</formula>
    </cfRule>
    <cfRule type="cellIs" dxfId="241" priority="257" stopIfTrue="1" operator="equal">
      <formula>"ALTO"</formula>
    </cfRule>
  </conditionalFormatting>
  <conditionalFormatting sqref="BT68">
    <cfRule type="cellIs" dxfId="240" priority="250" operator="greaterThan">
      <formula>12</formula>
    </cfRule>
    <cfRule type="cellIs" dxfId="239" priority="251" operator="between">
      <formula>7</formula>
      <formula>12</formula>
    </cfRule>
    <cfRule type="cellIs" dxfId="238" priority="252" operator="between">
      <formula>3</formula>
      <formula>6</formula>
    </cfRule>
    <cfRule type="cellIs" dxfId="237" priority="253" operator="lessThanOrEqual">
      <formula>2</formula>
    </cfRule>
  </conditionalFormatting>
  <conditionalFormatting sqref="AJ68">
    <cfRule type="cellIs" dxfId="236" priority="241" stopIfTrue="1" operator="equal">
      <formula>4</formula>
    </cfRule>
    <cfRule type="cellIs" dxfId="235" priority="242" stopIfTrue="1" operator="equal">
      <formula>3</formula>
    </cfRule>
    <cfRule type="cellIs" dxfId="234" priority="243" stopIfTrue="1" operator="equal">
      <formula>2</formula>
    </cfRule>
    <cfRule type="cellIs" dxfId="233" priority="244" stopIfTrue="1" operator="equal">
      <formula>1</formula>
    </cfRule>
    <cfRule type="cellIs" dxfId="232" priority="245" stopIfTrue="1" operator="equal">
      <formula>5</formula>
    </cfRule>
  </conditionalFormatting>
  <conditionalFormatting sqref="AL68">
    <cfRule type="containsText" dxfId="231" priority="237" stopIfTrue="1" operator="containsText" text="BAJO">
      <formula>NOT(ISERROR(SEARCH("BAJO",AL68)))</formula>
    </cfRule>
    <cfRule type="cellIs" dxfId="230" priority="238" stopIfTrue="1" operator="equal">
      <formula>"MUY ALTO"</formula>
    </cfRule>
    <cfRule type="cellIs" dxfId="229" priority="239" stopIfTrue="1" operator="equal">
      <formula>"MODERADO"</formula>
    </cfRule>
    <cfRule type="cellIs" dxfId="228" priority="240" stopIfTrue="1" operator="equal">
      <formula>"ALTO"</formula>
    </cfRule>
  </conditionalFormatting>
  <conditionalFormatting sqref="AI71">
    <cfRule type="containsText" dxfId="227" priority="233" stopIfTrue="1" operator="containsText" text="BAJO">
      <formula>NOT(ISERROR(SEARCH("BAJO",AI71)))</formula>
    </cfRule>
    <cfRule type="cellIs" dxfId="226" priority="234" stopIfTrue="1" operator="equal">
      <formula>"MUY ALTO"</formula>
    </cfRule>
    <cfRule type="cellIs" dxfId="225" priority="235" stopIfTrue="1" operator="equal">
      <formula>"MODERADO"</formula>
    </cfRule>
    <cfRule type="cellIs" dxfId="224" priority="236" stopIfTrue="1" operator="equal">
      <formula>"ALTO"</formula>
    </cfRule>
  </conditionalFormatting>
  <conditionalFormatting sqref="AI68">
    <cfRule type="containsText" dxfId="223" priority="229" stopIfTrue="1" operator="containsText" text="BAJO">
      <formula>NOT(ISERROR(SEARCH("BAJO",AI68)))</formula>
    </cfRule>
    <cfRule type="cellIs" dxfId="222" priority="230" stopIfTrue="1" operator="equal">
      <formula>"MUY ALTO"</formula>
    </cfRule>
    <cfRule type="cellIs" dxfId="221" priority="231" stopIfTrue="1" operator="equal">
      <formula>"MODERADO"</formula>
    </cfRule>
    <cfRule type="cellIs" dxfId="220" priority="232" stopIfTrue="1" operator="equal">
      <formula>"ALTO"</formula>
    </cfRule>
  </conditionalFormatting>
  <conditionalFormatting sqref="K69">
    <cfRule type="cellIs" dxfId="219" priority="221" stopIfTrue="1" operator="equal">
      <formula>4</formula>
    </cfRule>
    <cfRule type="cellIs" dxfId="218" priority="222" stopIfTrue="1" operator="equal">
      <formula>3</formula>
    </cfRule>
    <cfRule type="cellIs" dxfId="217" priority="223" stopIfTrue="1" operator="equal">
      <formula>2</formula>
    </cfRule>
    <cfRule type="cellIs" dxfId="216" priority="224" stopIfTrue="1" operator="equal">
      <formula>1</formula>
    </cfRule>
    <cfRule type="cellIs" dxfId="215" priority="225" stopIfTrue="1" operator="equal">
      <formula>5</formula>
    </cfRule>
  </conditionalFormatting>
  <conditionalFormatting sqref="BP69:BQ69">
    <cfRule type="cellIs" dxfId="214" priority="216" operator="equal">
      <formula>5</formula>
    </cfRule>
    <cfRule type="cellIs" dxfId="213" priority="217" operator="equal">
      <formula>4</formula>
    </cfRule>
    <cfRule type="cellIs" dxfId="212" priority="218" operator="equal">
      <formula>3</formula>
    </cfRule>
    <cfRule type="cellIs" dxfId="211" priority="219" operator="equal">
      <formula>2</formula>
    </cfRule>
    <cfRule type="cellIs" dxfId="210" priority="220" operator="lessThanOrEqual">
      <formula>1</formula>
    </cfRule>
  </conditionalFormatting>
  <conditionalFormatting sqref="BP69">
    <cfRule type="colorScale" priority="226">
      <colorScale>
        <cfvo type="min"/>
        <cfvo type="percentile" val="50"/>
        <cfvo type="max"/>
        <color rgb="FFF8696B"/>
        <color rgb="FFFFEB84"/>
        <color rgb="FF63BE7B"/>
      </colorScale>
    </cfRule>
  </conditionalFormatting>
  <conditionalFormatting sqref="BQ69">
    <cfRule type="colorScale" priority="227">
      <colorScale>
        <cfvo type="min"/>
        <cfvo type="percentile" val="50"/>
        <cfvo type="max"/>
        <color rgb="FFF8696B"/>
        <color rgb="FFFFEB84"/>
        <color rgb="FF63BE7B"/>
      </colorScale>
    </cfRule>
  </conditionalFormatting>
  <conditionalFormatting sqref="AG69">
    <cfRule type="cellIs" dxfId="209" priority="211" stopIfTrue="1" operator="equal">
      <formula>4</formula>
    </cfRule>
    <cfRule type="cellIs" dxfId="208" priority="212" stopIfTrue="1" operator="equal">
      <formula>3</formula>
    </cfRule>
    <cfRule type="cellIs" dxfId="207" priority="213" stopIfTrue="1" operator="equal">
      <formula>2</formula>
    </cfRule>
    <cfRule type="cellIs" dxfId="206" priority="214" stopIfTrue="1" operator="equal">
      <formula>1</formula>
    </cfRule>
    <cfRule type="cellIs" dxfId="205" priority="215" stopIfTrue="1" operator="equal">
      <formula>5</formula>
    </cfRule>
  </conditionalFormatting>
  <conditionalFormatting sqref="BN69:BO69">
    <cfRule type="iconSet" priority="228">
      <iconSet iconSet="4TrafficLights">
        <cfvo type="percent" val="0"/>
        <cfvo type="percent" val="20"/>
        <cfvo type="percent" val="61"/>
        <cfvo type="percent" val="81"/>
      </iconSet>
    </cfRule>
  </conditionalFormatting>
  <conditionalFormatting sqref="M68">
    <cfRule type="cellIs" dxfId="204" priority="206" stopIfTrue="1" operator="equal">
      <formula>4</formula>
    </cfRule>
    <cfRule type="cellIs" dxfId="203" priority="207" stopIfTrue="1" operator="equal">
      <formula>3</formula>
    </cfRule>
    <cfRule type="cellIs" dxfId="202" priority="208" stopIfTrue="1" operator="equal">
      <formula>2</formula>
    </cfRule>
    <cfRule type="cellIs" dxfId="201" priority="209" stopIfTrue="1" operator="equal">
      <formula>1</formula>
    </cfRule>
    <cfRule type="cellIs" dxfId="200" priority="210" stopIfTrue="1" operator="equal">
      <formula>5</formula>
    </cfRule>
  </conditionalFormatting>
  <conditionalFormatting sqref="N68:AE68">
    <cfRule type="cellIs" dxfId="199" priority="201" stopIfTrue="1" operator="equal">
      <formula>4</formula>
    </cfRule>
    <cfRule type="cellIs" dxfId="198" priority="202" stopIfTrue="1" operator="equal">
      <formula>3</formula>
    </cfRule>
    <cfRule type="cellIs" dxfId="197" priority="203" stopIfTrue="1" operator="equal">
      <formula>2</formula>
    </cfRule>
    <cfRule type="cellIs" dxfId="196" priority="204" stopIfTrue="1" operator="equal">
      <formula>1</formula>
    </cfRule>
    <cfRule type="cellIs" dxfId="195" priority="205" stopIfTrue="1" operator="equal">
      <formula>5</formula>
    </cfRule>
  </conditionalFormatting>
  <conditionalFormatting sqref="M69">
    <cfRule type="cellIs" dxfId="194" priority="196" stopIfTrue="1" operator="equal">
      <formula>4</formula>
    </cfRule>
    <cfRule type="cellIs" dxfId="193" priority="197" stopIfTrue="1" operator="equal">
      <formula>3</formula>
    </cfRule>
    <cfRule type="cellIs" dxfId="192" priority="198" stopIfTrue="1" operator="equal">
      <formula>2</formula>
    </cfRule>
    <cfRule type="cellIs" dxfId="191" priority="199" stopIfTrue="1" operator="equal">
      <formula>1</formula>
    </cfRule>
    <cfRule type="cellIs" dxfId="190" priority="200" stopIfTrue="1" operator="equal">
      <formula>5</formula>
    </cfRule>
  </conditionalFormatting>
  <conditionalFormatting sqref="N69:AE69">
    <cfRule type="cellIs" dxfId="189" priority="191" stopIfTrue="1" operator="equal">
      <formula>4</formula>
    </cfRule>
    <cfRule type="cellIs" dxfId="188" priority="192" stopIfTrue="1" operator="equal">
      <formula>3</formula>
    </cfRule>
    <cfRule type="cellIs" dxfId="187" priority="193" stopIfTrue="1" operator="equal">
      <formula>2</formula>
    </cfRule>
    <cfRule type="cellIs" dxfId="186" priority="194" stopIfTrue="1" operator="equal">
      <formula>1</formula>
    </cfRule>
    <cfRule type="cellIs" dxfId="185" priority="195" stopIfTrue="1" operator="equal">
      <formula>5</formula>
    </cfRule>
  </conditionalFormatting>
  <conditionalFormatting sqref="AI69">
    <cfRule type="containsText" dxfId="184" priority="187" stopIfTrue="1" operator="containsText" text="BAJO">
      <formula>NOT(ISERROR(SEARCH("BAJO",AI69)))</formula>
    </cfRule>
    <cfRule type="cellIs" dxfId="183" priority="188" stopIfTrue="1" operator="equal">
      <formula>"MUY ALTO"</formula>
    </cfRule>
    <cfRule type="cellIs" dxfId="182" priority="189" stopIfTrue="1" operator="equal">
      <formula>"MODERADO"</formula>
    </cfRule>
    <cfRule type="cellIs" dxfId="181" priority="190" stopIfTrue="1" operator="equal">
      <formula>"ALTO"</formula>
    </cfRule>
  </conditionalFormatting>
  <conditionalFormatting sqref="L68">
    <cfRule type="cellIs" dxfId="180" priority="182" operator="equal">
      <formula>5</formula>
    </cfRule>
    <cfRule type="cellIs" dxfId="179" priority="183" operator="equal">
      <formula>4</formula>
    </cfRule>
    <cfRule type="cellIs" dxfId="178" priority="184" operator="equal">
      <formula>3</formula>
    </cfRule>
    <cfRule type="cellIs" dxfId="177" priority="185" operator="equal">
      <formula>2</formula>
    </cfRule>
    <cfRule type="cellIs" dxfId="176" priority="186" operator="equal">
      <formula>1</formula>
    </cfRule>
  </conditionalFormatting>
  <conditionalFormatting sqref="D71:G71">
    <cfRule type="containsText" dxfId="175" priority="178" stopIfTrue="1" operator="containsText" text="BAJO">
      <formula>NOT(ISERROR(SEARCH("BAJO",D71)))</formula>
    </cfRule>
    <cfRule type="cellIs" dxfId="174" priority="179" stopIfTrue="1" operator="equal">
      <formula>"MUY ALTO"</formula>
    </cfRule>
    <cfRule type="cellIs" dxfId="173" priority="180" stopIfTrue="1" operator="equal">
      <formula>"MODERADO"</formula>
    </cfRule>
    <cfRule type="cellIs" dxfId="172" priority="181" stopIfTrue="1" operator="equal">
      <formula>"ALTO"</formula>
    </cfRule>
  </conditionalFormatting>
  <conditionalFormatting sqref="AI71 AL68 AI68:AI69">
    <cfRule type="cellIs" dxfId="171" priority="271" stopIfTrue="1" operator="equal">
      <formula>"EXTREMO"</formula>
    </cfRule>
  </conditionalFormatting>
  <conditionalFormatting sqref="AH68:AH71 AK68 BR68:BR71">
    <cfRule type="cellIs" dxfId="170" priority="246" stopIfTrue="1" operator="greaterThanOrEqual">
      <formula>12.1</formula>
    </cfRule>
    <cfRule type="cellIs" dxfId="169" priority="247" stopIfTrue="1" operator="between">
      <formula>6.1</formula>
      <formula>12</formula>
    </cfRule>
    <cfRule type="cellIs" dxfId="168" priority="248" stopIfTrue="1" operator="between">
      <formula>2.1</formula>
      <formula>6</formula>
    </cfRule>
    <cfRule type="cellIs" dxfId="167" priority="249" stopIfTrue="1" operator="lessThanOrEqual">
      <formula>2</formula>
    </cfRule>
  </conditionalFormatting>
  <conditionalFormatting sqref="BT68">
    <cfRule type="cellIs" dxfId="166" priority="258" stopIfTrue="1" operator="greaterThan">
      <formula>12.1</formula>
    </cfRule>
    <cfRule type="cellIs" dxfId="165" priority="259" stopIfTrue="1" operator="between">
      <formula>6.1</formula>
      <formula>12</formula>
    </cfRule>
    <cfRule type="cellIs" dxfId="164" priority="260" stopIfTrue="1" operator="between">
      <formula>2.1</formula>
      <formula>6</formula>
    </cfRule>
    <cfRule type="cellIs" dxfId="163" priority="261" stopIfTrue="1" operator="lessThanOrEqual">
      <formula>2</formula>
    </cfRule>
  </conditionalFormatting>
  <conditionalFormatting sqref="BP68 BP71">
    <cfRule type="colorScale" priority="286">
      <colorScale>
        <cfvo type="min"/>
        <cfvo type="percentile" val="50"/>
        <cfvo type="max"/>
        <color rgb="FFF8696B"/>
        <color rgb="FFFFEB84"/>
        <color rgb="FF63BE7B"/>
      </colorScale>
    </cfRule>
  </conditionalFormatting>
  <conditionalFormatting sqref="BQ68 BQ71">
    <cfRule type="colorScale" priority="287">
      <colorScale>
        <cfvo type="min"/>
        <cfvo type="percentile" val="50"/>
        <cfvo type="max"/>
        <color rgb="FFF8696B"/>
        <color rgb="FFFFEB84"/>
        <color rgb="FF63BE7B"/>
      </colorScale>
    </cfRule>
  </conditionalFormatting>
  <conditionalFormatting sqref="BN68:BO68 BN71:BO71">
    <cfRule type="iconSet" priority="288">
      <iconSet iconSet="4TrafficLights">
        <cfvo type="percent" val="0"/>
        <cfvo type="percent" val="20"/>
        <cfvo type="percent" val="61"/>
        <cfvo type="percent" val="96"/>
      </iconSet>
    </cfRule>
  </conditionalFormatting>
  <conditionalFormatting sqref="BM68:BM71">
    <cfRule type="iconSet" priority="289">
      <iconSet iconSet="4TrafficLights">
        <cfvo type="percent" val="0"/>
        <cfvo type="percent" val="20"/>
        <cfvo type="percent" val="61"/>
        <cfvo type="percent" val="81"/>
      </iconSet>
    </cfRule>
  </conditionalFormatting>
  <conditionalFormatting sqref="D49:G50 I49:I50">
    <cfRule type="containsText" dxfId="162" priority="166" stopIfTrue="1" operator="containsText" text="BAJO">
      <formula>NOT(ISERROR(SEARCH("BAJO",D49)))</formula>
    </cfRule>
    <cfRule type="cellIs" dxfId="161" priority="167" stopIfTrue="1" operator="equal">
      <formula>"MUY ALTO"</formula>
    </cfRule>
    <cfRule type="cellIs" dxfId="160" priority="168" stopIfTrue="1" operator="equal">
      <formula>"MODERADO"</formula>
    </cfRule>
    <cfRule type="cellIs" dxfId="159" priority="169" stopIfTrue="1" operator="equal">
      <formula>"ALTO"</formula>
    </cfRule>
  </conditionalFormatting>
  <conditionalFormatting sqref="BV47:BV50">
    <cfRule type="containsText" dxfId="158" priority="165" operator="containsText" text="REQUIERE PLAN DE ACCION">
      <formula>NOT(ISERROR(SEARCH("REQUIERE PLAN DE ACCION",BV47)))</formula>
    </cfRule>
  </conditionalFormatting>
  <conditionalFormatting sqref="BV47:BV50">
    <cfRule type="containsText" dxfId="157" priority="164" operator="containsText" text="NO REQUIERE PLAN DE ACCION">
      <formula>NOT(ISERROR(SEARCH("NO REQUIERE PLAN DE ACCION",BV47)))</formula>
    </cfRule>
  </conditionalFormatting>
  <conditionalFormatting sqref="BG47:BG50">
    <cfRule type="cellIs" dxfId="156" priority="163" operator="greaterThan">
      <formula>35</formula>
    </cfRule>
  </conditionalFormatting>
  <conditionalFormatting sqref="BK47:BK50">
    <cfRule type="cellIs" dxfId="155" priority="161" operator="greaterThan">
      <formula>35</formula>
    </cfRule>
    <cfRule type="cellIs" dxfId="154" priority="162" operator="greaterThan">
      <formula>35</formula>
    </cfRule>
  </conditionalFormatting>
  <conditionalFormatting sqref="K47 AG47 K49:K50 AG49:AG50">
    <cfRule type="cellIs" dxfId="153" priority="156" stopIfTrue="1" operator="equal">
      <formula>4</formula>
    </cfRule>
    <cfRule type="cellIs" dxfId="152" priority="157" stopIfTrue="1" operator="equal">
      <formula>3</formula>
    </cfRule>
    <cfRule type="cellIs" dxfId="151" priority="158" stopIfTrue="1" operator="equal">
      <formula>2</formula>
    </cfRule>
    <cfRule type="cellIs" dxfId="150" priority="159" stopIfTrue="1" operator="equal">
      <formula>1</formula>
    </cfRule>
    <cfRule type="cellIs" dxfId="149" priority="160" stopIfTrue="1" operator="equal">
      <formula>5</formula>
    </cfRule>
  </conditionalFormatting>
  <conditionalFormatting sqref="BP50:BQ50 BQ47:BQ49">
    <cfRule type="cellIs" dxfId="148" priority="150" operator="equal">
      <formula>5</formula>
    </cfRule>
    <cfRule type="cellIs" dxfId="147" priority="151" operator="equal">
      <formula>4</formula>
    </cfRule>
    <cfRule type="cellIs" dxfId="146" priority="152" operator="equal">
      <formula>3</formula>
    </cfRule>
    <cfRule type="cellIs" dxfId="145" priority="153" operator="equal">
      <formula>2</formula>
    </cfRule>
    <cfRule type="cellIs" dxfId="144" priority="154" operator="lessThanOrEqual">
      <formula>1</formula>
    </cfRule>
  </conditionalFormatting>
  <conditionalFormatting sqref="BU47">
    <cfRule type="containsText" dxfId="143" priority="146" stopIfTrue="1" operator="containsText" text="BAJO">
      <formula>NOT(ISERROR(SEARCH("BAJO",BU47)))</formula>
    </cfRule>
    <cfRule type="cellIs" dxfId="142" priority="147" stopIfTrue="1" operator="equal">
      <formula>"EXTREMO"</formula>
    </cfRule>
    <cfRule type="cellIs" dxfId="141" priority="148" stopIfTrue="1" operator="equal">
      <formula>"MODERADO"</formula>
    </cfRule>
    <cfRule type="cellIs" dxfId="140" priority="149" stopIfTrue="1" operator="equal">
      <formula>"ALTO"</formula>
    </cfRule>
  </conditionalFormatting>
  <conditionalFormatting sqref="BU47">
    <cfRule type="containsText" dxfId="139" priority="138" stopIfTrue="1" operator="containsText" text="BAJO">
      <formula>NOT(ISERROR(SEARCH("BAJO",BU47)))</formula>
    </cfRule>
    <cfRule type="cellIs" dxfId="138" priority="139" stopIfTrue="1" operator="equal">
      <formula>"EXTREMO"</formula>
    </cfRule>
    <cfRule type="cellIs" dxfId="137" priority="140" stopIfTrue="1" operator="equal">
      <formula>"MODERADO"</formula>
    </cfRule>
    <cfRule type="cellIs" dxfId="136" priority="141" stopIfTrue="1" operator="equal">
      <formula>"ALTO"</formula>
    </cfRule>
  </conditionalFormatting>
  <conditionalFormatting sqref="BT47">
    <cfRule type="cellIs" dxfId="135" priority="134" operator="greaterThan">
      <formula>12</formula>
    </cfRule>
    <cfRule type="cellIs" dxfId="134" priority="135" operator="between">
      <formula>7</formula>
      <formula>12</formula>
    </cfRule>
    <cfRule type="cellIs" dxfId="133" priority="136" operator="between">
      <formula>3</formula>
      <formula>6</formula>
    </cfRule>
    <cfRule type="cellIs" dxfId="132" priority="137" operator="lessThanOrEqual">
      <formula>2</formula>
    </cfRule>
  </conditionalFormatting>
  <conditionalFormatting sqref="AJ47:AJ48">
    <cfRule type="cellIs" dxfId="131" priority="125" stopIfTrue="1" operator="equal">
      <formula>4</formula>
    </cfRule>
    <cfRule type="cellIs" dxfId="130" priority="126" stopIfTrue="1" operator="equal">
      <formula>3</formula>
    </cfRule>
    <cfRule type="cellIs" dxfId="129" priority="127" stopIfTrue="1" operator="equal">
      <formula>2</formula>
    </cfRule>
    <cfRule type="cellIs" dxfId="128" priority="128" stopIfTrue="1" operator="equal">
      <formula>1</formula>
    </cfRule>
    <cfRule type="cellIs" dxfId="127" priority="129" stopIfTrue="1" operator="equal">
      <formula>5</formula>
    </cfRule>
  </conditionalFormatting>
  <conditionalFormatting sqref="AL47">
    <cfRule type="containsText" dxfId="126" priority="121" stopIfTrue="1" operator="containsText" text="BAJO">
      <formula>NOT(ISERROR(SEARCH("BAJO",AL47)))</formula>
    </cfRule>
    <cfRule type="cellIs" dxfId="125" priority="122" stopIfTrue="1" operator="equal">
      <formula>"MUY ALTO"</formula>
    </cfRule>
    <cfRule type="cellIs" dxfId="124" priority="123" stopIfTrue="1" operator="equal">
      <formula>"MODERADO"</formula>
    </cfRule>
    <cfRule type="cellIs" dxfId="123" priority="124" stopIfTrue="1" operator="equal">
      <formula>"ALTO"</formula>
    </cfRule>
  </conditionalFormatting>
  <conditionalFormatting sqref="AI47">
    <cfRule type="containsText" dxfId="122" priority="117" stopIfTrue="1" operator="containsText" text="BAJO">
      <formula>NOT(ISERROR(SEARCH("BAJO",AI47)))</formula>
    </cfRule>
    <cfRule type="cellIs" dxfId="121" priority="118" stopIfTrue="1" operator="equal">
      <formula>"MUY ALTO"</formula>
    </cfRule>
    <cfRule type="cellIs" dxfId="120" priority="119" stopIfTrue="1" operator="equal">
      <formula>"MODERADO"</formula>
    </cfRule>
    <cfRule type="cellIs" dxfId="119" priority="120" stopIfTrue="1" operator="equal">
      <formula>"ALTO"</formula>
    </cfRule>
  </conditionalFormatting>
  <conditionalFormatting sqref="AI49">
    <cfRule type="containsText" dxfId="118" priority="113" stopIfTrue="1" operator="containsText" text="BAJO">
      <formula>NOT(ISERROR(SEARCH("BAJO",AI49)))</formula>
    </cfRule>
    <cfRule type="cellIs" dxfId="117" priority="114" stopIfTrue="1" operator="equal">
      <formula>"MUY ALTO"</formula>
    </cfRule>
    <cfRule type="cellIs" dxfId="116" priority="115" stopIfTrue="1" operator="equal">
      <formula>"MODERADO"</formula>
    </cfRule>
    <cfRule type="cellIs" dxfId="115" priority="116" stopIfTrue="1" operator="equal">
      <formula>"ALTO"</formula>
    </cfRule>
  </conditionalFormatting>
  <conditionalFormatting sqref="AI50">
    <cfRule type="containsText" dxfId="114" priority="109" stopIfTrue="1" operator="containsText" text="BAJO">
      <formula>NOT(ISERROR(SEARCH("BAJO",AI50)))</formula>
    </cfRule>
    <cfRule type="cellIs" dxfId="113" priority="110" stopIfTrue="1" operator="equal">
      <formula>"MUY ALTO"</formula>
    </cfRule>
    <cfRule type="cellIs" dxfId="112" priority="111" stopIfTrue="1" operator="equal">
      <formula>"MODERADO"</formula>
    </cfRule>
    <cfRule type="cellIs" dxfId="111" priority="112" stopIfTrue="1" operator="equal">
      <formula>"ALTO"</formula>
    </cfRule>
  </conditionalFormatting>
  <conditionalFormatting sqref="L47">
    <cfRule type="cellIs" dxfId="110" priority="104" operator="equal">
      <formula>5</formula>
    </cfRule>
    <cfRule type="cellIs" dxfId="109" priority="105" operator="equal">
      <formula>4</formula>
    </cfRule>
    <cfRule type="cellIs" dxfId="108" priority="106" operator="equal">
      <formula>3</formula>
    </cfRule>
    <cfRule type="cellIs" dxfId="107" priority="107" operator="equal">
      <formula>2</formula>
    </cfRule>
    <cfRule type="cellIs" dxfId="106" priority="108" operator="equal">
      <formula>1</formula>
    </cfRule>
  </conditionalFormatting>
  <conditionalFormatting sqref="AL47 AI47 AI49:AI50">
    <cfRule type="cellIs" dxfId="105" priority="155" stopIfTrue="1" operator="equal">
      <formula>"EXTREMO"</formula>
    </cfRule>
  </conditionalFormatting>
  <conditionalFormatting sqref="AH47 AK47 BR47:BR50 AH49:AH50">
    <cfRule type="cellIs" dxfId="104" priority="130" stopIfTrue="1" operator="greaterThanOrEqual">
      <formula>12.1</formula>
    </cfRule>
    <cfRule type="cellIs" dxfId="103" priority="131" stopIfTrue="1" operator="between">
      <formula>6.1</formula>
      <formula>12</formula>
    </cfRule>
    <cfRule type="cellIs" dxfId="102" priority="132" stopIfTrue="1" operator="between">
      <formula>2.1</formula>
      <formula>6</formula>
    </cfRule>
    <cfRule type="cellIs" dxfId="101" priority="133" stopIfTrue="1" operator="lessThanOrEqual">
      <formula>2</formula>
    </cfRule>
  </conditionalFormatting>
  <conditionalFormatting sqref="BT47">
    <cfRule type="cellIs" dxfId="100" priority="142" stopIfTrue="1" operator="greaterThan">
      <formula>12.1</formula>
    </cfRule>
    <cfRule type="cellIs" dxfId="99" priority="143" stopIfTrue="1" operator="between">
      <formula>6.1</formula>
      <formula>12</formula>
    </cfRule>
    <cfRule type="cellIs" dxfId="98" priority="144" stopIfTrue="1" operator="between">
      <formula>2.1</formula>
      <formula>6</formula>
    </cfRule>
    <cfRule type="cellIs" dxfId="97" priority="145" stopIfTrue="1" operator="lessThanOrEqual">
      <formula>2</formula>
    </cfRule>
  </conditionalFormatting>
  <conditionalFormatting sqref="BS47:BS50">
    <cfRule type="containsText" dxfId="96" priority="100" stopIfTrue="1" operator="containsText" text="EXTREMO">
      <formula>NOT(ISERROR(SEARCH("EXTREMO",BS47)))</formula>
    </cfRule>
    <cfRule type="containsText" dxfId="95" priority="101" stopIfTrue="1" operator="containsText" text="BAJO">
      <formula>NOT(ISERROR(SEARCH("BAJO",BS47)))</formula>
    </cfRule>
    <cfRule type="cellIs" dxfId="94" priority="102" stopIfTrue="1" operator="equal">
      <formula>"MODERADO"</formula>
    </cfRule>
    <cfRule type="cellIs" dxfId="93" priority="103" stopIfTrue="1" operator="equal">
      <formula>"ALTO"</formula>
    </cfRule>
  </conditionalFormatting>
  <conditionalFormatting sqref="D47">
    <cfRule type="containsText" dxfId="92" priority="96" stopIfTrue="1" operator="containsText" text="BAJO">
      <formula>NOT(ISERROR(SEARCH("BAJO",D47)))</formula>
    </cfRule>
    <cfRule type="cellIs" dxfId="91" priority="97" stopIfTrue="1" operator="equal">
      <formula>"MUY ALTO"</formula>
    </cfRule>
    <cfRule type="cellIs" dxfId="90" priority="98" stopIfTrue="1" operator="equal">
      <formula>"MODERADO"</formula>
    </cfRule>
    <cfRule type="cellIs" dxfId="89" priority="99" stopIfTrue="1" operator="equal">
      <formula>"ALTO"</formula>
    </cfRule>
  </conditionalFormatting>
  <conditionalFormatting sqref="E47:I47">
    <cfRule type="containsText" dxfId="88" priority="92" stopIfTrue="1" operator="containsText" text="BAJO">
      <formula>NOT(ISERROR(SEARCH("BAJO",E47)))</formula>
    </cfRule>
    <cfRule type="cellIs" dxfId="87" priority="93" stopIfTrue="1" operator="equal">
      <formula>"MUY ALTO"</formula>
    </cfRule>
    <cfRule type="cellIs" dxfId="86" priority="94" stopIfTrue="1" operator="equal">
      <formula>"MODERADO"</formula>
    </cfRule>
    <cfRule type="cellIs" dxfId="85" priority="95" stopIfTrue="1" operator="equal">
      <formula>"ALTO"</formula>
    </cfRule>
  </conditionalFormatting>
  <conditionalFormatting sqref="BP50">
    <cfRule type="colorScale" priority="170">
      <colorScale>
        <cfvo type="min"/>
        <cfvo type="percentile" val="50"/>
        <cfvo type="max"/>
        <color rgb="FFF8696B"/>
        <color rgb="FFFFEB84"/>
        <color rgb="FF63BE7B"/>
      </colorScale>
    </cfRule>
  </conditionalFormatting>
  <conditionalFormatting sqref="BQ47:BQ50">
    <cfRule type="colorScale" priority="171">
      <colorScale>
        <cfvo type="min"/>
        <cfvo type="percentile" val="50"/>
        <cfvo type="max"/>
        <color rgb="FFF8696B"/>
        <color rgb="FFFFEB84"/>
        <color rgb="FF63BE7B"/>
      </colorScale>
    </cfRule>
  </conditionalFormatting>
  <conditionalFormatting sqref="BN49:BO50 BO47">
    <cfRule type="iconSet" priority="172">
      <iconSet iconSet="4TrafficLights">
        <cfvo type="percent" val="0"/>
        <cfvo type="percent" val="20"/>
        <cfvo type="percent" val="61"/>
        <cfvo type="percent" val="96"/>
      </iconSet>
    </cfRule>
  </conditionalFormatting>
  <conditionalFormatting sqref="BM47:BM50">
    <cfRule type="iconSet" priority="173">
      <iconSet iconSet="4TrafficLights">
        <cfvo type="percent" val="0"/>
        <cfvo type="percent" val="20"/>
        <cfvo type="percent" val="61"/>
        <cfvo type="percent" val="81"/>
      </iconSet>
    </cfRule>
  </conditionalFormatting>
  <conditionalFormatting sqref="BN47">
    <cfRule type="iconSet" priority="91">
      <iconSet iconSet="4TrafficLights">
        <cfvo type="percent" val="0"/>
        <cfvo type="percent" val="20"/>
        <cfvo type="percent" val="61"/>
        <cfvo type="percent" val="96"/>
      </iconSet>
    </cfRule>
  </conditionalFormatting>
  <conditionalFormatting sqref="BP47:BP49">
    <cfRule type="cellIs" dxfId="84" priority="85" operator="equal">
      <formula>5</formula>
    </cfRule>
    <cfRule type="cellIs" dxfId="83" priority="86" operator="equal">
      <formula>4</formula>
    </cfRule>
    <cfRule type="cellIs" dxfId="82" priority="87" operator="equal">
      <formula>3</formula>
    </cfRule>
    <cfRule type="cellIs" dxfId="81" priority="88" operator="equal">
      <formula>2</formula>
    </cfRule>
    <cfRule type="cellIs" dxfId="80" priority="89" operator="lessThanOrEqual">
      <formula>1</formula>
    </cfRule>
  </conditionalFormatting>
  <conditionalFormatting sqref="BP47:BP49">
    <cfRule type="colorScale" priority="90">
      <colorScale>
        <cfvo type="min"/>
        <cfvo type="percentile" val="50"/>
        <cfvo type="max"/>
        <color rgb="FFF8696B"/>
        <color rgb="FFFFEB84"/>
        <color rgb="FF63BE7B"/>
      </colorScale>
    </cfRule>
  </conditionalFormatting>
  <conditionalFormatting sqref="D8 D11:G11">
    <cfRule type="containsText" dxfId="79" priority="77" stopIfTrue="1" operator="containsText" text="BAJO">
      <formula>NOT(ISERROR(SEARCH("BAJO",D8)))</formula>
    </cfRule>
    <cfRule type="cellIs" dxfId="78" priority="78" stopIfTrue="1" operator="equal">
      <formula>"MUY ALTO"</formula>
    </cfRule>
    <cfRule type="cellIs" dxfId="77" priority="79" stopIfTrue="1" operator="equal">
      <formula>"MODERADO"</formula>
    </cfRule>
    <cfRule type="cellIs" dxfId="76" priority="80" stopIfTrue="1" operator="equal">
      <formula>"ALTO"</formula>
    </cfRule>
  </conditionalFormatting>
  <conditionalFormatting sqref="BV8:BV11">
    <cfRule type="containsText" dxfId="75" priority="76" operator="containsText" text="REQUIERE PLAN DE ACCION">
      <formula>NOT(ISERROR(SEARCH("REQUIERE PLAN DE ACCION",BV8)))</formula>
    </cfRule>
  </conditionalFormatting>
  <conditionalFormatting sqref="BV8:BV11">
    <cfRule type="containsText" dxfId="74" priority="75" operator="containsText" text="NO REQUIERE PLAN DE ACCION">
      <formula>NOT(ISERROR(SEARCH("NO REQUIERE PLAN DE ACCION",BV8)))</formula>
    </cfRule>
  </conditionalFormatting>
  <conditionalFormatting sqref="BG8:BG11">
    <cfRule type="cellIs" dxfId="73" priority="74" operator="greaterThan">
      <formula>35</formula>
    </cfRule>
  </conditionalFormatting>
  <conditionalFormatting sqref="BK8:BK11">
    <cfRule type="cellIs" dxfId="72" priority="72" operator="greaterThan">
      <formula>35</formula>
    </cfRule>
    <cfRule type="cellIs" dxfId="71" priority="73" operator="greaterThan">
      <formula>35</formula>
    </cfRule>
  </conditionalFormatting>
  <conditionalFormatting sqref="AC11 AG8:AG11 K8:K11">
    <cfRule type="cellIs" dxfId="70" priority="67" stopIfTrue="1" operator="equal">
      <formula>4</formula>
    </cfRule>
    <cfRule type="cellIs" dxfId="69" priority="68" stopIfTrue="1" operator="equal">
      <formula>3</formula>
    </cfRule>
    <cfRule type="cellIs" dxfId="68" priority="69" stopIfTrue="1" operator="equal">
      <formula>2</formula>
    </cfRule>
    <cfRule type="cellIs" dxfId="67" priority="70" stopIfTrue="1" operator="equal">
      <formula>1</formula>
    </cfRule>
    <cfRule type="cellIs" dxfId="66" priority="71" stopIfTrue="1" operator="equal">
      <formula>5</formula>
    </cfRule>
  </conditionalFormatting>
  <conditionalFormatting sqref="Y11">
    <cfRule type="cellIs" dxfId="65" priority="62" stopIfTrue="1" operator="equal">
      <formula>4</formula>
    </cfRule>
    <cfRule type="cellIs" dxfId="64" priority="63" stopIfTrue="1" operator="equal">
      <formula>3</formula>
    </cfRule>
    <cfRule type="cellIs" dxfId="63" priority="64" stopIfTrue="1" operator="equal">
      <formula>2</formula>
    </cfRule>
    <cfRule type="cellIs" dxfId="62" priority="65" stopIfTrue="1" operator="equal">
      <formula>1</formula>
    </cfRule>
    <cfRule type="cellIs" dxfId="61" priority="66" stopIfTrue="1" operator="equal">
      <formula>5</formula>
    </cfRule>
  </conditionalFormatting>
  <conditionalFormatting sqref="U11">
    <cfRule type="cellIs" dxfId="60" priority="57" stopIfTrue="1" operator="equal">
      <formula>4</formula>
    </cfRule>
    <cfRule type="cellIs" dxfId="59" priority="58" stopIfTrue="1" operator="equal">
      <formula>3</formula>
    </cfRule>
    <cfRule type="cellIs" dxfId="58" priority="59" stopIfTrue="1" operator="equal">
      <formula>2</formula>
    </cfRule>
    <cfRule type="cellIs" dxfId="57" priority="60" stopIfTrue="1" operator="equal">
      <formula>1</formula>
    </cfRule>
    <cfRule type="cellIs" dxfId="56" priority="61" stopIfTrue="1" operator="equal">
      <formula>5</formula>
    </cfRule>
  </conditionalFormatting>
  <conditionalFormatting sqref="Q11">
    <cfRule type="cellIs" dxfId="55" priority="52" stopIfTrue="1" operator="equal">
      <formula>4</formula>
    </cfRule>
    <cfRule type="cellIs" dxfId="54" priority="53" stopIfTrue="1" operator="equal">
      <formula>3</formula>
    </cfRule>
    <cfRule type="cellIs" dxfId="53" priority="54" stopIfTrue="1" operator="equal">
      <formula>2</formula>
    </cfRule>
    <cfRule type="cellIs" dxfId="52" priority="55" stopIfTrue="1" operator="equal">
      <formula>1</formula>
    </cfRule>
    <cfRule type="cellIs" dxfId="51" priority="56" stopIfTrue="1" operator="equal">
      <formula>5</formula>
    </cfRule>
  </conditionalFormatting>
  <conditionalFormatting sqref="N11">
    <cfRule type="cellIs" dxfId="50" priority="47" stopIfTrue="1" operator="equal">
      <formula>4</formula>
    </cfRule>
    <cfRule type="cellIs" dxfId="49" priority="48" stopIfTrue="1" operator="equal">
      <formula>3</formula>
    </cfRule>
    <cfRule type="cellIs" dxfId="48" priority="49" stopIfTrue="1" operator="equal">
      <formula>2</formula>
    </cfRule>
    <cfRule type="cellIs" dxfId="47" priority="50" stopIfTrue="1" operator="equal">
      <formula>1</formula>
    </cfRule>
    <cfRule type="cellIs" dxfId="46" priority="51" stopIfTrue="1" operator="equal">
      <formula>5</formula>
    </cfRule>
  </conditionalFormatting>
  <conditionalFormatting sqref="AI8">
    <cfRule type="containsText" dxfId="45" priority="43" stopIfTrue="1" operator="containsText" text="BAJO">
      <formula>NOT(ISERROR(SEARCH("BAJO",AI8)))</formula>
    </cfRule>
    <cfRule type="cellIs" dxfId="44" priority="45" stopIfTrue="1" operator="equal">
      <formula>"MODERADO"</formula>
    </cfRule>
    <cfRule type="cellIs" dxfId="43" priority="46" stopIfTrue="1" operator="equal">
      <formula>"ALTO"</formula>
    </cfRule>
  </conditionalFormatting>
  <conditionalFormatting sqref="BP11:BQ11 BP8:BQ8">
    <cfRule type="cellIs" dxfId="42" priority="38" operator="equal">
      <formula>5</formula>
    </cfRule>
    <cfRule type="cellIs" dxfId="41" priority="39" operator="equal">
      <formula>4</formula>
    </cfRule>
    <cfRule type="cellIs" dxfId="40" priority="40" operator="equal">
      <formula>3</formula>
    </cfRule>
    <cfRule type="cellIs" dxfId="39" priority="41" operator="equal">
      <formula>2</formula>
    </cfRule>
    <cfRule type="cellIs" dxfId="38" priority="42" operator="lessThanOrEqual">
      <formula>1</formula>
    </cfRule>
  </conditionalFormatting>
  <conditionalFormatting sqref="BU8:BU11">
    <cfRule type="containsText" dxfId="37" priority="34" stopIfTrue="1" operator="containsText" text="BAJO">
      <formula>NOT(ISERROR(SEARCH("BAJO",BU8)))</formula>
    </cfRule>
    <cfRule type="cellIs" dxfId="36" priority="35" stopIfTrue="1" operator="equal">
      <formula>"EXTREMO"</formula>
    </cfRule>
    <cfRule type="cellIs" dxfId="35" priority="36" stopIfTrue="1" operator="equal">
      <formula>"MODERADO"</formula>
    </cfRule>
    <cfRule type="cellIs" dxfId="34" priority="37" stopIfTrue="1" operator="equal">
      <formula>"ALTO"</formula>
    </cfRule>
  </conditionalFormatting>
  <conditionalFormatting sqref="E8:I8 I11">
    <cfRule type="containsText" dxfId="33" priority="26" stopIfTrue="1" operator="containsText" text="BAJO">
      <formula>NOT(ISERROR(SEARCH("BAJO",E8)))</formula>
    </cfRule>
    <cfRule type="cellIs" dxfId="32" priority="27" stopIfTrue="1" operator="equal">
      <formula>"MUY ALTO"</formula>
    </cfRule>
    <cfRule type="cellIs" dxfId="31" priority="28" stopIfTrue="1" operator="equal">
      <formula>"MODERADO"</formula>
    </cfRule>
    <cfRule type="cellIs" dxfId="30" priority="29" stopIfTrue="1" operator="equal">
      <formula>"ALTO"</formula>
    </cfRule>
  </conditionalFormatting>
  <conditionalFormatting sqref="AL8">
    <cfRule type="containsText" dxfId="29" priority="23" stopIfTrue="1" operator="containsText" text="BAJO">
      <formula>NOT(ISERROR(SEARCH("BAJO",AL8)))</formula>
    </cfRule>
    <cfRule type="cellIs" dxfId="28" priority="24" stopIfTrue="1" operator="equal">
      <formula>"MODERADO"</formula>
    </cfRule>
    <cfRule type="cellIs" dxfId="27" priority="25" stopIfTrue="1" operator="equal">
      <formula>"ALTO"</formula>
    </cfRule>
  </conditionalFormatting>
  <conditionalFormatting sqref="AI11">
    <cfRule type="containsText" dxfId="26" priority="19" stopIfTrue="1" operator="containsText" text="BAJO">
      <formula>NOT(ISERROR(SEARCH("BAJO",AI11)))</formula>
    </cfRule>
    <cfRule type="cellIs" dxfId="25" priority="20" stopIfTrue="1" operator="equal">
      <formula>"MUY ALTO"</formula>
    </cfRule>
    <cfRule type="cellIs" dxfId="24" priority="21" stopIfTrue="1" operator="equal">
      <formula>"MODERADO"</formula>
    </cfRule>
    <cfRule type="cellIs" dxfId="23" priority="22" stopIfTrue="1" operator="equal">
      <formula>"ALTO"</formula>
    </cfRule>
  </conditionalFormatting>
  <conditionalFormatting sqref="L8">
    <cfRule type="cellIs" dxfId="22" priority="10" stopIfTrue="1" operator="equal">
      <formula>5</formula>
    </cfRule>
    <cfRule type="cellIs" dxfId="21" priority="11" stopIfTrue="1" operator="equal">
      <formula>4</formula>
    </cfRule>
    <cfRule type="cellIs" dxfId="20" priority="12" stopIfTrue="1" operator="equal">
      <formula>3</formula>
    </cfRule>
    <cfRule type="cellIs" dxfId="19" priority="13" stopIfTrue="1" operator="equal">
      <formula>2</formula>
    </cfRule>
    <cfRule type="cellIs" dxfId="18" priority="14" stopIfTrue="1" operator="equal">
      <formula>1</formula>
    </cfRule>
  </conditionalFormatting>
  <conditionalFormatting sqref="AJ8">
    <cfRule type="cellIs" dxfId="17" priority="5" stopIfTrue="1" operator="equal">
      <formula>4</formula>
    </cfRule>
    <cfRule type="cellIs" dxfId="16" priority="6" stopIfTrue="1" operator="equal">
      <formula>3</formula>
    </cfRule>
    <cfRule type="cellIs" dxfId="15" priority="7" stopIfTrue="1" operator="equal">
      <formula>2</formula>
    </cfRule>
    <cfRule type="cellIs" dxfId="14" priority="8" stopIfTrue="1" operator="equal">
      <formula>1</formula>
    </cfRule>
    <cfRule type="cellIs" dxfId="13" priority="9" stopIfTrue="1" operator="equal">
      <formula>5</formula>
    </cfRule>
  </conditionalFormatting>
  <conditionalFormatting sqref="AI8:AI11 AL8:AL11">
    <cfRule type="cellIs" dxfId="12" priority="44" stopIfTrue="1" operator="equal">
      <formula>"EXTREMO"</formula>
    </cfRule>
  </conditionalFormatting>
  <conditionalFormatting sqref="AH8:AH11 AK8:AK11 BR8:BR11">
    <cfRule type="cellIs" dxfId="11" priority="15" stopIfTrue="1" operator="greaterThanOrEqual">
      <formula>12.1</formula>
    </cfRule>
    <cfRule type="cellIs" dxfId="10" priority="16" stopIfTrue="1" operator="between">
      <formula>6.1</formula>
      <formula>12</formula>
    </cfRule>
    <cfRule type="cellIs" dxfId="9" priority="17" stopIfTrue="1" operator="between">
      <formula>2.1</formula>
      <formula>6</formula>
    </cfRule>
    <cfRule type="cellIs" dxfId="8" priority="18" stopIfTrue="1" operator="lessThanOrEqual">
      <formula>2</formula>
    </cfRule>
  </conditionalFormatting>
  <conditionalFormatting sqref="BT8:BT11">
    <cfRule type="cellIs" dxfId="7" priority="30" stopIfTrue="1" operator="greaterThan">
      <formula>12.1</formula>
    </cfRule>
    <cfRule type="cellIs" dxfId="6" priority="31" stopIfTrue="1" operator="between">
      <formula>6.1</formula>
      <formula>12</formula>
    </cfRule>
    <cfRule type="cellIs" dxfId="5" priority="32" stopIfTrue="1" operator="between">
      <formula>2.1</formula>
      <formula>6</formula>
    </cfRule>
    <cfRule type="cellIs" dxfId="4" priority="33" stopIfTrue="1" operator="lessThanOrEqual">
      <formula>2</formula>
    </cfRule>
  </conditionalFormatting>
  <conditionalFormatting sqref="BS8:BS11">
    <cfRule type="containsText" dxfId="3" priority="1" stopIfTrue="1" operator="containsText" text="EXTREMO">
      <formula>NOT(ISERROR(SEARCH("EXTREMO",BS8)))</formula>
    </cfRule>
    <cfRule type="containsText" dxfId="2" priority="2" stopIfTrue="1" operator="containsText" text="BAJO">
      <formula>NOT(ISERROR(SEARCH("BAJO",BS8)))</formula>
    </cfRule>
    <cfRule type="cellIs" dxfId="1" priority="3" stopIfTrue="1" operator="equal">
      <formula>"MODERADO"</formula>
    </cfRule>
    <cfRule type="cellIs" dxfId="0" priority="4" stopIfTrue="1" operator="equal">
      <formula>"ALTO"</formula>
    </cfRule>
  </conditionalFormatting>
  <conditionalFormatting sqref="BP8">
    <cfRule type="colorScale" priority="81">
      <colorScale>
        <cfvo type="min"/>
        <cfvo type="percentile" val="50"/>
        <cfvo type="max"/>
        <color rgb="FFF8696B"/>
        <color rgb="FFFFEB84"/>
        <color rgb="FF63BE7B"/>
      </colorScale>
    </cfRule>
  </conditionalFormatting>
  <conditionalFormatting sqref="BQ8">
    <cfRule type="colorScale" priority="82">
      <colorScale>
        <cfvo type="min"/>
        <cfvo type="percentile" val="50"/>
        <cfvo type="max"/>
        <color rgb="FFF8696B"/>
        <color rgb="FFFFEB84"/>
        <color rgb="FF63BE7B"/>
      </colorScale>
    </cfRule>
  </conditionalFormatting>
  <conditionalFormatting sqref="BM8:BO8">
    <cfRule type="iconSet" priority="83">
      <iconSet iconSet="4TrafficLights">
        <cfvo type="percent" val="0"/>
        <cfvo type="percent" val="20"/>
        <cfvo type="percent" val="61"/>
        <cfvo type="percent" val="96"/>
      </iconSet>
    </cfRule>
  </conditionalFormatting>
  <conditionalFormatting sqref="BM9:BM11">
    <cfRule type="iconSet" priority="84">
      <iconSet iconSet="4TrafficLights">
        <cfvo type="percent" val="0"/>
        <cfvo type="percent" val="20"/>
        <cfvo type="percent" val="61"/>
        <cfvo type="percent" val="81"/>
      </iconSet>
    </cfRule>
  </conditionalFormatting>
  <dataValidations count="3">
    <dataValidation type="list" allowBlank="1" showInputMessage="1" showErrorMessage="1" sqref="AP8:AP11 KL8:KL11 UH8:UH11 AED8:AED11 ANZ8:ANZ11 AXV8:AXV11 BHR8:BHR11 BRN8:BRN11 CBJ8:CBJ11 CLF8:CLF11 CVB8:CVB11 DEX8:DEX11 DOT8:DOT11 DYP8:DYP11 EIL8:EIL11 ESH8:ESH11 FCD8:FCD11 FLZ8:FLZ11 FVV8:FVV11 GFR8:GFR11 GPN8:GPN11 GZJ8:GZJ11 HJF8:HJF11 HTB8:HTB11 ICX8:ICX11 IMT8:IMT11 IWP8:IWP11 JGL8:JGL11 JQH8:JQH11 KAD8:KAD11 KJZ8:KJZ11 KTV8:KTV11 LDR8:LDR11 LNN8:LNN11 LXJ8:LXJ11 MHF8:MHF11 MRB8:MRB11 NAX8:NAX11 NKT8:NKT11 NUP8:NUP11 OEL8:OEL11 OOH8:OOH11 OYD8:OYD11 PHZ8:PHZ11 PRV8:PRV11 QBR8:QBR11 QLN8:QLN11 QVJ8:QVJ11 RFF8:RFF11 RPB8:RPB11 RYX8:RYX11 SIT8:SIT11 SSP8:SSP11 TCL8:TCL11 TMH8:TMH11 TWD8:TWD11 UFZ8:UFZ11 UPV8:UPV11 UZR8:UZR11 VJN8:VJN11 VTJ8:VTJ11 WDF8:WDF11 WNB8:WNB11 WWX8:WWX11 AP65544:AP65547 KL65544:KL65547 UH65544:UH65547 AED65544:AED65547 ANZ65544:ANZ65547 AXV65544:AXV65547 BHR65544:BHR65547 BRN65544:BRN65547 CBJ65544:CBJ65547 CLF65544:CLF65547 CVB65544:CVB65547 DEX65544:DEX65547 DOT65544:DOT65547 DYP65544:DYP65547 EIL65544:EIL65547 ESH65544:ESH65547 FCD65544:FCD65547 FLZ65544:FLZ65547 FVV65544:FVV65547 GFR65544:GFR65547 GPN65544:GPN65547 GZJ65544:GZJ65547 HJF65544:HJF65547 HTB65544:HTB65547 ICX65544:ICX65547 IMT65544:IMT65547 IWP65544:IWP65547 JGL65544:JGL65547 JQH65544:JQH65547 KAD65544:KAD65547 KJZ65544:KJZ65547 KTV65544:KTV65547 LDR65544:LDR65547 LNN65544:LNN65547 LXJ65544:LXJ65547 MHF65544:MHF65547 MRB65544:MRB65547 NAX65544:NAX65547 NKT65544:NKT65547 NUP65544:NUP65547 OEL65544:OEL65547 OOH65544:OOH65547 OYD65544:OYD65547 PHZ65544:PHZ65547 PRV65544:PRV65547 QBR65544:QBR65547 QLN65544:QLN65547 QVJ65544:QVJ65547 RFF65544:RFF65547 RPB65544:RPB65547 RYX65544:RYX65547 SIT65544:SIT65547 SSP65544:SSP65547 TCL65544:TCL65547 TMH65544:TMH65547 TWD65544:TWD65547 UFZ65544:UFZ65547 UPV65544:UPV65547 UZR65544:UZR65547 VJN65544:VJN65547 VTJ65544:VTJ65547 WDF65544:WDF65547 WNB65544:WNB65547 WWX65544:WWX65547 AP131080:AP131083 KL131080:KL131083 UH131080:UH131083 AED131080:AED131083 ANZ131080:ANZ131083 AXV131080:AXV131083 BHR131080:BHR131083 BRN131080:BRN131083 CBJ131080:CBJ131083 CLF131080:CLF131083 CVB131080:CVB131083 DEX131080:DEX131083 DOT131080:DOT131083 DYP131080:DYP131083 EIL131080:EIL131083 ESH131080:ESH131083 FCD131080:FCD131083 FLZ131080:FLZ131083 FVV131080:FVV131083 GFR131080:GFR131083 GPN131080:GPN131083 GZJ131080:GZJ131083 HJF131080:HJF131083 HTB131080:HTB131083 ICX131080:ICX131083 IMT131080:IMT131083 IWP131080:IWP131083 JGL131080:JGL131083 JQH131080:JQH131083 KAD131080:KAD131083 KJZ131080:KJZ131083 KTV131080:KTV131083 LDR131080:LDR131083 LNN131080:LNN131083 LXJ131080:LXJ131083 MHF131080:MHF131083 MRB131080:MRB131083 NAX131080:NAX131083 NKT131080:NKT131083 NUP131080:NUP131083 OEL131080:OEL131083 OOH131080:OOH131083 OYD131080:OYD131083 PHZ131080:PHZ131083 PRV131080:PRV131083 QBR131080:QBR131083 QLN131080:QLN131083 QVJ131080:QVJ131083 RFF131080:RFF131083 RPB131080:RPB131083 RYX131080:RYX131083 SIT131080:SIT131083 SSP131080:SSP131083 TCL131080:TCL131083 TMH131080:TMH131083 TWD131080:TWD131083 UFZ131080:UFZ131083 UPV131080:UPV131083 UZR131080:UZR131083 VJN131080:VJN131083 VTJ131080:VTJ131083 WDF131080:WDF131083 WNB131080:WNB131083 WWX131080:WWX131083 AP196616:AP196619 KL196616:KL196619 UH196616:UH196619 AED196616:AED196619 ANZ196616:ANZ196619 AXV196616:AXV196619 BHR196616:BHR196619 BRN196616:BRN196619 CBJ196616:CBJ196619 CLF196616:CLF196619 CVB196616:CVB196619 DEX196616:DEX196619 DOT196616:DOT196619 DYP196616:DYP196619 EIL196616:EIL196619 ESH196616:ESH196619 FCD196616:FCD196619 FLZ196616:FLZ196619 FVV196616:FVV196619 GFR196616:GFR196619 GPN196616:GPN196619 GZJ196616:GZJ196619 HJF196616:HJF196619 HTB196616:HTB196619 ICX196616:ICX196619 IMT196616:IMT196619 IWP196616:IWP196619 JGL196616:JGL196619 JQH196616:JQH196619 KAD196616:KAD196619 KJZ196616:KJZ196619 KTV196616:KTV196619 LDR196616:LDR196619 LNN196616:LNN196619 LXJ196616:LXJ196619 MHF196616:MHF196619 MRB196616:MRB196619 NAX196616:NAX196619 NKT196616:NKT196619 NUP196616:NUP196619 OEL196616:OEL196619 OOH196616:OOH196619 OYD196616:OYD196619 PHZ196616:PHZ196619 PRV196616:PRV196619 QBR196616:QBR196619 QLN196616:QLN196619 QVJ196616:QVJ196619 RFF196616:RFF196619 RPB196616:RPB196619 RYX196616:RYX196619 SIT196616:SIT196619 SSP196616:SSP196619 TCL196616:TCL196619 TMH196616:TMH196619 TWD196616:TWD196619 UFZ196616:UFZ196619 UPV196616:UPV196619 UZR196616:UZR196619 VJN196616:VJN196619 VTJ196616:VTJ196619 WDF196616:WDF196619 WNB196616:WNB196619 WWX196616:WWX196619 AP262152:AP262155 KL262152:KL262155 UH262152:UH262155 AED262152:AED262155 ANZ262152:ANZ262155 AXV262152:AXV262155 BHR262152:BHR262155 BRN262152:BRN262155 CBJ262152:CBJ262155 CLF262152:CLF262155 CVB262152:CVB262155 DEX262152:DEX262155 DOT262152:DOT262155 DYP262152:DYP262155 EIL262152:EIL262155 ESH262152:ESH262155 FCD262152:FCD262155 FLZ262152:FLZ262155 FVV262152:FVV262155 GFR262152:GFR262155 GPN262152:GPN262155 GZJ262152:GZJ262155 HJF262152:HJF262155 HTB262152:HTB262155 ICX262152:ICX262155 IMT262152:IMT262155 IWP262152:IWP262155 JGL262152:JGL262155 JQH262152:JQH262155 KAD262152:KAD262155 KJZ262152:KJZ262155 KTV262152:KTV262155 LDR262152:LDR262155 LNN262152:LNN262155 LXJ262152:LXJ262155 MHF262152:MHF262155 MRB262152:MRB262155 NAX262152:NAX262155 NKT262152:NKT262155 NUP262152:NUP262155 OEL262152:OEL262155 OOH262152:OOH262155 OYD262152:OYD262155 PHZ262152:PHZ262155 PRV262152:PRV262155 QBR262152:QBR262155 QLN262152:QLN262155 QVJ262152:QVJ262155 RFF262152:RFF262155 RPB262152:RPB262155 RYX262152:RYX262155 SIT262152:SIT262155 SSP262152:SSP262155 TCL262152:TCL262155 TMH262152:TMH262155 TWD262152:TWD262155 UFZ262152:UFZ262155 UPV262152:UPV262155 UZR262152:UZR262155 VJN262152:VJN262155 VTJ262152:VTJ262155 WDF262152:WDF262155 WNB262152:WNB262155 WWX262152:WWX262155 AP327688:AP327691 KL327688:KL327691 UH327688:UH327691 AED327688:AED327691 ANZ327688:ANZ327691 AXV327688:AXV327691 BHR327688:BHR327691 BRN327688:BRN327691 CBJ327688:CBJ327691 CLF327688:CLF327691 CVB327688:CVB327691 DEX327688:DEX327691 DOT327688:DOT327691 DYP327688:DYP327691 EIL327688:EIL327691 ESH327688:ESH327691 FCD327688:FCD327691 FLZ327688:FLZ327691 FVV327688:FVV327691 GFR327688:GFR327691 GPN327688:GPN327691 GZJ327688:GZJ327691 HJF327688:HJF327691 HTB327688:HTB327691 ICX327688:ICX327691 IMT327688:IMT327691 IWP327688:IWP327691 JGL327688:JGL327691 JQH327688:JQH327691 KAD327688:KAD327691 KJZ327688:KJZ327691 KTV327688:KTV327691 LDR327688:LDR327691 LNN327688:LNN327691 LXJ327688:LXJ327691 MHF327688:MHF327691 MRB327688:MRB327691 NAX327688:NAX327691 NKT327688:NKT327691 NUP327688:NUP327691 OEL327688:OEL327691 OOH327688:OOH327691 OYD327688:OYD327691 PHZ327688:PHZ327691 PRV327688:PRV327691 QBR327688:QBR327691 QLN327688:QLN327691 QVJ327688:QVJ327691 RFF327688:RFF327691 RPB327688:RPB327691 RYX327688:RYX327691 SIT327688:SIT327691 SSP327688:SSP327691 TCL327688:TCL327691 TMH327688:TMH327691 TWD327688:TWD327691 UFZ327688:UFZ327691 UPV327688:UPV327691 UZR327688:UZR327691 VJN327688:VJN327691 VTJ327688:VTJ327691 WDF327688:WDF327691 WNB327688:WNB327691 WWX327688:WWX327691 AP393224:AP393227 KL393224:KL393227 UH393224:UH393227 AED393224:AED393227 ANZ393224:ANZ393227 AXV393224:AXV393227 BHR393224:BHR393227 BRN393224:BRN393227 CBJ393224:CBJ393227 CLF393224:CLF393227 CVB393224:CVB393227 DEX393224:DEX393227 DOT393224:DOT393227 DYP393224:DYP393227 EIL393224:EIL393227 ESH393224:ESH393227 FCD393224:FCD393227 FLZ393224:FLZ393227 FVV393224:FVV393227 GFR393224:GFR393227 GPN393224:GPN393227 GZJ393224:GZJ393227 HJF393224:HJF393227 HTB393224:HTB393227 ICX393224:ICX393227 IMT393224:IMT393227 IWP393224:IWP393227 JGL393224:JGL393227 JQH393224:JQH393227 KAD393224:KAD393227 KJZ393224:KJZ393227 KTV393224:KTV393227 LDR393224:LDR393227 LNN393224:LNN393227 LXJ393224:LXJ393227 MHF393224:MHF393227 MRB393224:MRB393227 NAX393224:NAX393227 NKT393224:NKT393227 NUP393224:NUP393227 OEL393224:OEL393227 OOH393224:OOH393227 OYD393224:OYD393227 PHZ393224:PHZ393227 PRV393224:PRV393227 QBR393224:QBR393227 QLN393224:QLN393227 QVJ393224:QVJ393227 RFF393224:RFF393227 RPB393224:RPB393227 RYX393224:RYX393227 SIT393224:SIT393227 SSP393224:SSP393227 TCL393224:TCL393227 TMH393224:TMH393227 TWD393224:TWD393227 UFZ393224:UFZ393227 UPV393224:UPV393227 UZR393224:UZR393227 VJN393224:VJN393227 VTJ393224:VTJ393227 WDF393224:WDF393227 WNB393224:WNB393227 WWX393224:WWX393227 AP458760:AP458763 KL458760:KL458763 UH458760:UH458763 AED458760:AED458763 ANZ458760:ANZ458763 AXV458760:AXV458763 BHR458760:BHR458763 BRN458760:BRN458763 CBJ458760:CBJ458763 CLF458760:CLF458763 CVB458760:CVB458763 DEX458760:DEX458763 DOT458760:DOT458763 DYP458760:DYP458763 EIL458760:EIL458763 ESH458760:ESH458763 FCD458760:FCD458763 FLZ458760:FLZ458763 FVV458760:FVV458763 GFR458760:GFR458763 GPN458760:GPN458763 GZJ458760:GZJ458763 HJF458760:HJF458763 HTB458760:HTB458763 ICX458760:ICX458763 IMT458760:IMT458763 IWP458760:IWP458763 JGL458760:JGL458763 JQH458760:JQH458763 KAD458760:KAD458763 KJZ458760:KJZ458763 KTV458760:KTV458763 LDR458760:LDR458763 LNN458760:LNN458763 LXJ458760:LXJ458763 MHF458760:MHF458763 MRB458760:MRB458763 NAX458760:NAX458763 NKT458760:NKT458763 NUP458760:NUP458763 OEL458760:OEL458763 OOH458760:OOH458763 OYD458760:OYD458763 PHZ458760:PHZ458763 PRV458760:PRV458763 QBR458760:QBR458763 QLN458760:QLN458763 QVJ458760:QVJ458763 RFF458760:RFF458763 RPB458760:RPB458763 RYX458760:RYX458763 SIT458760:SIT458763 SSP458760:SSP458763 TCL458760:TCL458763 TMH458760:TMH458763 TWD458760:TWD458763 UFZ458760:UFZ458763 UPV458760:UPV458763 UZR458760:UZR458763 VJN458760:VJN458763 VTJ458760:VTJ458763 WDF458760:WDF458763 WNB458760:WNB458763 WWX458760:WWX458763 AP524296:AP524299 KL524296:KL524299 UH524296:UH524299 AED524296:AED524299 ANZ524296:ANZ524299 AXV524296:AXV524299 BHR524296:BHR524299 BRN524296:BRN524299 CBJ524296:CBJ524299 CLF524296:CLF524299 CVB524296:CVB524299 DEX524296:DEX524299 DOT524296:DOT524299 DYP524296:DYP524299 EIL524296:EIL524299 ESH524296:ESH524299 FCD524296:FCD524299 FLZ524296:FLZ524299 FVV524296:FVV524299 GFR524296:GFR524299 GPN524296:GPN524299 GZJ524296:GZJ524299 HJF524296:HJF524299 HTB524296:HTB524299 ICX524296:ICX524299 IMT524296:IMT524299 IWP524296:IWP524299 JGL524296:JGL524299 JQH524296:JQH524299 KAD524296:KAD524299 KJZ524296:KJZ524299 KTV524296:KTV524299 LDR524296:LDR524299 LNN524296:LNN524299 LXJ524296:LXJ524299 MHF524296:MHF524299 MRB524296:MRB524299 NAX524296:NAX524299 NKT524296:NKT524299 NUP524296:NUP524299 OEL524296:OEL524299 OOH524296:OOH524299 OYD524296:OYD524299 PHZ524296:PHZ524299 PRV524296:PRV524299 QBR524296:QBR524299 QLN524296:QLN524299 QVJ524296:QVJ524299 RFF524296:RFF524299 RPB524296:RPB524299 RYX524296:RYX524299 SIT524296:SIT524299 SSP524296:SSP524299 TCL524296:TCL524299 TMH524296:TMH524299 TWD524296:TWD524299 UFZ524296:UFZ524299 UPV524296:UPV524299 UZR524296:UZR524299 VJN524296:VJN524299 VTJ524296:VTJ524299 WDF524296:WDF524299 WNB524296:WNB524299 WWX524296:WWX524299 AP589832:AP589835 KL589832:KL589835 UH589832:UH589835 AED589832:AED589835 ANZ589832:ANZ589835 AXV589832:AXV589835 BHR589832:BHR589835 BRN589832:BRN589835 CBJ589832:CBJ589835 CLF589832:CLF589835 CVB589832:CVB589835 DEX589832:DEX589835 DOT589832:DOT589835 DYP589832:DYP589835 EIL589832:EIL589835 ESH589832:ESH589835 FCD589832:FCD589835 FLZ589832:FLZ589835 FVV589832:FVV589835 GFR589832:GFR589835 GPN589832:GPN589835 GZJ589832:GZJ589835 HJF589832:HJF589835 HTB589832:HTB589835 ICX589832:ICX589835 IMT589832:IMT589835 IWP589832:IWP589835 JGL589832:JGL589835 JQH589832:JQH589835 KAD589832:KAD589835 KJZ589832:KJZ589835 KTV589832:KTV589835 LDR589832:LDR589835 LNN589832:LNN589835 LXJ589832:LXJ589835 MHF589832:MHF589835 MRB589832:MRB589835 NAX589832:NAX589835 NKT589832:NKT589835 NUP589832:NUP589835 OEL589832:OEL589835 OOH589832:OOH589835 OYD589832:OYD589835 PHZ589832:PHZ589835 PRV589832:PRV589835 QBR589832:QBR589835 QLN589832:QLN589835 QVJ589832:QVJ589835 RFF589832:RFF589835 RPB589832:RPB589835 RYX589832:RYX589835 SIT589832:SIT589835 SSP589832:SSP589835 TCL589832:TCL589835 TMH589832:TMH589835 TWD589832:TWD589835 UFZ589832:UFZ589835 UPV589832:UPV589835 UZR589832:UZR589835 VJN589832:VJN589835 VTJ589832:VTJ589835 WDF589832:WDF589835 WNB589832:WNB589835 WWX589832:WWX589835 AP655368:AP655371 KL655368:KL655371 UH655368:UH655371 AED655368:AED655371 ANZ655368:ANZ655371 AXV655368:AXV655371 BHR655368:BHR655371 BRN655368:BRN655371 CBJ655368:CBJ655371 CLF655368:CLF655371 CVB655368:CVB655371 DEX655368:DEX655371 DOT655368:DOT655371 DYP655368:DYP655371 EIL655368:EIL655371 ESH655368:ESH655371 FCD655368:FCD655371 FLZ655368:FLZ655371 FVV655368:FVV655371 GFR655368:GFR655371 GPN655368:GPN655371 GZJ655368:GZJ655371 HJF655368:HJF655371 HTB655368:HTB655371 ICX655368:ICX655371 IMT655368:IMT655371 IWP655368:IWP655371 JGL655368:JGL655371 JQH655368:JQH655371 KAD655368:KAD655371 KJZ655368:KJZ655371 KTV655368:KTV655371 LDR655368:LDR655371 LNN655368:LNN655371 LXJ655368:LXJ655371 MHF655368:MHF655371 MRB655368:MRB655371 NAX655368:NAX655371 NKT655368:NKT655371 NUP655368:NUP655371 OEL655368:OEL655371 OOH655368:OOH655371 OYD655368:OYD655371 PHZ655368:PHZ655371 PRV655368:PRV655371 QBR655368:QBR655371 QLN655368:QLN655371 QVJ655368:QVJ655371 RFF655368:RFF655371 RPB655368:RPB655371 RYX655368:RYX655371 SIT655368:SIT655371 SSP655368:SSP655371 TCL655368:TCL655371 TMH655368:TMH655371 TWD655368:TWD655371 UFZ655368:UFZ655371 UPV655368:UPV655371 UZR655368:UZR655371 VJN655368:VJN655371 VTJ655368:VTJ655371 WDF655368:WDF655371 WNB655368:WNB655371 WWX655368:WWX655371 AP720904:AP720907 KL720904:KL720907 UH720904:UH720907 AED720904:AED720907 ANZ720904:ANZ720907 AXV720904:AXV720907 BHR720904:BHR720907 BRN720904:BRN720907 CBJ720904:CBJ720907 CLF720904:CLF720907 CVB720904:CVB720907 DEX720904:DEX720907 DOT720904:DOT720907 DYP720904:DYP720907 EIL720904:EIL720907 ESH720904:ESH720907 FCD720904:FCD720907 FLZ720904:FLZ720907 FVV720904:FVV720907 GFR720904:GFR720907 GPN720904:GPN720907 GZJ720904:GZJ720907 HJF720904:HJF720907 HTB720904:HTB720907 ICX720904:ICX720907 IMT720904:IMT720907 IWP720904:IWP720907 JGL720904:JGL720907 JQH720904:JQH720907 KAD720904:KAD720907 KJZ720904:KJZ720907 KTV720904:KTV720907 LDR720904:LDR720907 LNN720904:LNN720907 LXJ720904:LXJ720907 MHF720904:MHF720907 MRB720904:MRB720907 NAX720904:NAX720907 NKT720904:NKT720907 NUP720904:NUP720907 OEL720904:OEL720907 OOH720904:OOH720907 OYD720904:OYD720907 PHZ720904:PHZ720907 PRV720904:PRV720907 QBR720904:QBR720907 QLN720904:QLN720907 QVJ720904:QVJ720907 RFF720904:RFF720907 RPB720904:RPB720907 RYX720904:RYX720907 SIT720904:SIT720907 SSP720904:SSP720907 TCL720904:TCL720907 TMH720904:TMH720907 TWD720904:TWD720907 UFZ720904:UFZ720907 UPV720904:UPV720907 UZR720904:UZR720907 VJN720904:VJN720907 VTJ720904:VTJ720907 WDF720904:WDF720907 WNB720904:WNB720907 WWX720904:WWX720907 AP786440:AP786443 KL786440:KL786443 UH786440:UH786443 AED786440:AED786443 ANZ786440:ANZ786443 AXV786440:AXV786443 BHR786440:BHR786443 BRN786440:BRN786443 CBJ786440:CBJ786443 CLF786440:CLF786443 CVB786440:CVB786443 DEX786440:DEX786443 DOT786440:DOT786443 DYP786440:DYP786443 EIL786440:EIL786443 ESH786440:ESH786443 FCD786440:FCD786443 FLZ786440:FLZ786443 FVV786440:FVV786443 GFR786440:GFR786443 GPN786440:GPN786443 GZJ786440:GZJ786443 HJF786440:HJF786443 HTB786440:HTB786443 ICX786440:ICX786443 IMT786440:IMT786443 IWP786440:IWP786443 JGL786440:JGL786443 JQH786440:JQH786443 KAD786440:KAD786443 KJZ786440:KJZ786443 KTV786440:KTV786443 LDR786440:LDR786443 LNN786440:LNN786443 LXJ786440:LXJ786443 MHF786440:MHF786443 MRB786440:MRB786443 NAX786440:NAX786443 NKT786440:NKT786443 NUP786440:NUP786443 OEL786440:OEL786443 OOH786440:OOH786443 OYD786440:OYD786443 PHZ786440:PHZ786443 PRV786440:PRV786443 QBR786440:QBR786443 QLN786440:QLN786443 QVJ786440:QVJ786443 RFF786440:RFF786443 RPB786440:RPB786443 RYX786440:RYX786443 SIT786440:SIT786443 SSP786440:SSP786443 TCL786440:TCL786443 TMH786440:TMH786443 TWD786440:TWD786443 UFZ786440:UFZ786443 UPV786440:UPV786443 UZR786440:UZR786443 VJN786440:VJN786443 VTJ786440:VTJ786443 WDF786440:WDF786443 WNB786440:WNB786443 WWX786440:WWX786443 AP851976:AP851979 KL851976:KL851979 UH851976:UH851979 AED851976:AED851979 ANZ851976:ANZ851979 AXV851976:AXV851979 BHR851976:BHR851979 BRN851976:BRN851979 CBJ851976:CBJ851979 CLF851976:CLF851979 CVB851976:CVB851979 DEX851976:DEX851979 DOT851976:DOT851979 DYP851976:DYP851979 EIL851976:EIL851979 ESH851976:ESH851979 FCD851976:FCD851979 FLZ851976:FLZ851979 FVV851976:FVV851979 GFR851976:GFR851979 GPN851976:GPN851979 GZJ851976:GZJ851979 HJF851976:HJF851979 HTB851976:HTB851979 ICX851976:ICX851979 IMT851976:IMT851979 IWP851976:IWP851979 JGL851976:JGL851979 JQH851976:JQH851979 KAD851976:KAD851979 KJZ851976:KJZ851979 KTV851976:KTV851979 LDR851976:LDR851979 LNN851976:LNN851979 LXJ851976:LXJ851979 MHF851976:MHF851979 MRB851976:MRB851979 NAX851976:NAX851979 NKT851976:NKT851979 NUP851976:NUP851979 OEL851976:OEL851979 OOH851976:OOH851979 OYD851976:OYD851979 PHZ851976:PHZ851979 PRV851976:PRV851979 QBR851976:QBR851979 QLN851976:QLN851979 QVJ851976:QVJ851979 RFF851976:RFF851979 RPB851976:RPB851979 RYX851976:RYX851979 SIT851976:SIT851979 SSP851976:SSP851979 TCL851976:TCL851979 TMH851976:TMH851979 TWD851976:TWD851979 UFZ851976:UFZ851979 UPV851976:UPV851979 UZR851976:UZR851979 VJN851976:VJN851979 VTJ851976:VTJ851979 WDF851976:WDF851979 WNB851976:WNB851979 WWX851976:WWX851979 AP917512:AP917515 KL917512:KL917515 UH917512:UH917515 AED917512:AED917515 ANZ917512:ANZ917515 AXV917512:AXV917515 BHR917512:BHR917515 BRN917512:BRN917515 CBJ917512:CBJ917515 CLF917512:CLF917515 CVB917512:CVB917515 DEX917512:DEX917515 DOT917512:DOT917515 DYP917512:DYP917515 EIL917512:EIL917515 ESH917512:ESH917515 FCD917512:FCD917515 FLZ917512:FLZ917515 FVV917512:FVV917515 GFR917512:GFR917515 GPN917512:GPN917515 GZJ917512:GZJ917515 HJF917512:HJF917515 HTB917512:HTB917515 ICX917512:ICX917515 IMT917512:IMT917515 IWP917512:IWP917515 JGL917512:JGL917515 JQH917512:JQH917515 KAD917512:KAD917515 KJZ917512:KJZ917515 KTV917512:KTV917515 LDR917512:LDR917515 LNN917512:LNN917515 LXJ917512:LXJ917515 MHF917512:MHF917515 MRB917512:MRB917515 NAX917512:NAX917515 NKT917512:NKT917515 NUP917512:NUP917515 OEL917512:OEL917515 OOH917512:OOH917515 OYD917512:OYD917515 PHZ917512:PHZ917515 PRV917512:PRV917515 QBR917512:QBR917515 QLN917512:QLN917515 QVJ917512:QVJ917515 RFF917512:RFF917515 RPB917512:RPB917515 RYX917512:RYX917515 SIT917512:SIT917515 SSP917512:SSP917515 TCL917512:TCL917515 TMH917512:TMH917515 TWD917512:TWD917515 UFZ917512:UFZ917515 UPV917512:UPV917515 UZR917512:UZR917515 VJN917512:VJN917515 VTJ917512:VTJ917515 WDF917512:WDF917515 WNB917512:WNB917515 WWX917512:WWX917515 AP983048:AP983051 KL983048:KL983051 UH983048:UH983051 AED983048:AED983051 ANZ983048:ANZ983051 AXV983048:AXV983051 BHR983048:BHR983051 BRN983048:BRN983051 CBJ983048:CBJ983051 CLF983048:CLF983051 CVB983048:CVB983051 DEX983048:DEX983051 DOT983048:DOT983051 DYP983048:DYP983051 EIL983048:EIL983051 ESH983048:ESH983051 FCD983048:FCD983051 FLZ983048:FLZ983051 FVV983048:FVV983051 GFR983048:GFR983051 GPN983048:GPN983051 GZJ983048:GZJ983051 HJF983048:HJF983051 HTB983048:HTB983051 ICX983048:ICX983051 IMT983048:IMT983051 IWP983048:IWP983051 JGL983048:JGL983051 JQH983048:JQH983051 KAD983048:KAD983051 KJZ983048:KJZ983051 KTV983048:KTV983051 LDR983048:LDR983051 LNN983048:LNN983051 LXJ983048:LXJ983051 MHF983048:MHF983051 MRB983048:MRB983051 NAX983048:NAX983051 NKT983048:NKT983051 NUP983048:NUP983051 OEL983048:OEL983051 OOH983048:OOH983051 OYD983048:OYD983051 PHZ983048:PHZ983051 PRV983048:PRV983051 QBR983048:QBR983051 QLN983048:QLN983051 QVJ983048:QVJ983051 RFF983048:RFF983051 RPB983048:RPB983051 RYX983048:RYX983051 SIT983048:SIT983051 SSP983048:SSP983051 TCL983048:TCL983051 TMH983048:TMH983051 TWD983048:TWD983051 UFZ983048:UFZ983051 UPV983048:UPV983051 UZR983048:UZR983051 VJN983048:VJN983051 VTJ983048:VTJ983051 WDF983048:WDF983051 WNB983048:WNB983051 WWX983048:WWX983051 AP44 KL44 UH44 AED44 ANZ44 AXV44 BHR44 BRN44 CBJ44 CLF44 CVB44 DEX44 DOT44 DYP44 EIL44 ESH44 FCD44 FLZ44 FVV44 GFR44 GPN44 GZJ44 HJF44 HTB44 ICX44 IMT44 IWP44 JGL44 JQH44 KAD44 KJZ44 KTV44 LDR44 LNN44 LXJ44 MHF44 MRB44 NAX44 NKT44 NUP44 OEL44 OOH44 OYD44 PHZ44 PRV44 QBR44 QLN44 QVJ44 RFF44 RPB44 RYX44 SIT44 SSP44 TCL44 TMH44 TWD44 UFZ44 UPV44 UZR44 VJN44 VTJ44 WDF44 WNB44 WWX44 AP65580 KL65580 UH65580 AED65580 ANZ65580 AXV65580 BHR65580 BRN65580 CBJ65580 CLF65580 CVB65580 DEX65580 DOT65580 DYP65580 EIL65580 ESH65580 FCD65580 FLZ65580 FVV65580 GFR65580 GPN65580 GZJ65580 HJF65580 HTB65580 ICX65580 IMT65580 IWP65580 JGL65580 JQH65580 KAD65580 KJZ65580 KTV65580 LDR65580 LNN65580 LXJ65580 MHF65580 MRB65580 NAX65580 NKT65580 NUP65580 OEL65580 OOH65580 OYD65580 PHZ65580 PRV65580 QBR65580 QLN65580 QVJ65580 RFF65580 RPB65580 RYX65580 SIT65580 SSP65580 TCL65580 TMH65580 TWD65580 UFZ65580 UPV65580 UZR65580 VJN65580 VTJ65580 WDF65580 WNB65580 WWX65580 AP131116 KL131116 UH131116 AED131116 ANZ131116 AXV131116 BHR131116 BRN131116 CBJ131116 CLF131116 CVB131116 DEX131116 DOT131116 DYP131116 EIL131116 ESH131116 FCD131116 FLZ131116 FVV131116 GFR131116 GPN131116 GZJ131116 HJF131116 HTB131116 ICX131116 IMT131116 IWP131116 JGL131116 JQH131116 KAD131116 KJZ131116 KTV131116 LDR131116 LNN131116 LXJ131116 MHF131116 MRB131116 NAX131116 NKT131116 NUP131116 OEL131116 OOH131116 OYD131116 PHZ131116 PRV131116 QBR131116 QLN131116 QVJ131116 RFF131116 RPB131116 RYX131116 SIT131116 SSP131116 TCL131116 TMH131116 TWD131116 UFZ131116 UPV131116 UZR131116 VJN131116 VTJ131116 WDF131116 WNB131116 WWX131116 AP196652 KL196652 UH196652 AED196652 ANZ196652 AXV196652 BHR196652 BRN196652 CBJ196652 CLF196652 CVB196652 DEX196652 DOT196652 DYP196652 EIL196652 ESH196652 FCD196652 FLZ196652 FVV196652 GFR196652 GPN196652 GZJ196652 HJF196652 HTB196652 ICX196652 IMT196652 IWP196652 JGL196652 JQH196652 KAD196652 KJZ196652 KTV196652 LDR196652 LNN196652 LXJ196652 MHF196652 MRB196652 NAX196652 NKT196652 NUP196652 OEL196652 OOH196652 OYD196652 PHZ196652 PRV196652 QBR196652 QLN196652 QVJ196652 RFF196652 RPB196652 RYX196652 SIT196652 SSP196652 TCL196652 TMH196652 TWD196652 UFZ196652 UPV196652 UZR196652 VJN196652 VTJ196652 WDF196652 WNB196652 WWX196652 AP262188 KL262188 UH262188 AED262188 ANZ262188 AXV262188 BHR262188 BRN262188 CBJ262188 CLF262188 CVB262188 DEX262188 DOT262188 DYP262188 EIL262188 ESH262188 FCD262188 FLZ262188 FVV262188 GFR262188 GPN262188 GZJ262188 HJF262188 HTB262188 ICX262188 IMT262188 IWP262188 JGL262188 JQH262188 KAD262188 KJZ262188 KTV262188 LDR262188 LNN262188 LXJ262188 MHF262188 MRB262188 NAX262188 NKT262188 NUP262188 OEL262188 OOH262188 OYD262188 PHZ262188 PRV262188 QBR262188 QLN262188 QVJ262188 RFF262188 RPB262188 RYX262188 SIT262188 SSP262188 TCL262188 TMH262188 TWD262188 UFZ262188 UPV262188 UZR262188 VJN262188 VTJ262188 WDF262188 WNB262188 WWX262188 AP327724 KL327724 UH327724 AED327724 ANZ327724 AXV327724 BHR327724 BRN327724 CBJ327724 CLF327724 CVB327724 DEX327724 DOT327724 DYP327724 EIL327724 ESH327724 FCD327724 FLZ327724 FVV327724 GFR327724 GPN327724 GZJ327724 HJF327724 HTB327724 ICX327724 IMT327724 IWP327724 JGL327724 JQH327724 KAD327724 KJZ327724 KTV327724 LDR327724 LNN327724 LXJ327724 MHF327724 MRB327724 NAX327724 NKT327724 NUP327724 OEL327724 OOH327724 OYD327724 PHZ327724 PRV327724 QBR327724 QLN327724 QVJ327724 RFF327724 RPB327724 RYX327724 SIT327724 SSP327724 TCL327724 TMH327724 TWD327724 UFZ327724 UPV327724 UZR327724 VJN327724 VTJ327724 WDF327724 WNB327724 WWX327724 AP393260 KL393260 UH393260 AED393260 ANZ393260 AXV393260 BHR393260 BRN393260 CBJ393260 CLF393260 CVB393260 DEX393260 DOT393260 DYP393260 EIL393260 ESH393260 FCD393260 FLZ393260 FVV393260 GFR393260 GPN393260 GZJ393260 HJF393260 HTB393260 ICX393260 IMT393260 IWP393260 JGL393260 JQH393260 KAD393260 KJZ393260 KTV393260 LDR393260 LNN393260 LXJ393260 MHF393260 MRB393260 NAX393260 NKT393260 NUP393260 OEL393260 OOH393260 OYD393260 PHZ393260 PRV393260 QBR393260 QLN393260 QVJ393260 RFF393260 RPB393260 RYX393260 SIT393260 SSP393260 TCL393260 TMH393260 TWD393260 UFZ393260 UPV393260 UZR393260 VJN393260 VTJ393260 WDF393260 WNB393260 WWX393260 AP458796 KL458796 UH458796 AED458796 ANZ458796 AXV458796 BHR458796 BRN458796 CBJ458796 CLF458796 CVB458796 DEX458796 DOT458796 DYP458796 EIL458796 ESH458796 FCD458796 FLZ458796 FVV458796 GFR458796 GPN458796 GZJ458796 HJF458796 HTB458796 ICX458796 IMT458796 IWP458796 JGL458796 JQH458796 KAD458796 KJZ458796 KTV458796 LDR458796 LNN458796 LXJ458796 MHF458796 MRB458796 NAX458796 NKT458796 NUP458796 OEL458796 OOH458796 OYD458796 PHZ458796 PRV458796 QBR458796 QLN458796 QVJ458796 RFF458796 RPB458796 RYX458796 SIT458796 SSP458796 TCL458796 TMH458796 TWD458796 UFZ458796 UPV458796 UZR458796 VJN458796 VTJ458796 WDF458796 WNB458796 WWX458796 AP524332 KL524332 UH524332 AED524332 ANZ524332 AXV524332 BHR524332 BRN524332 CBJ524332 CLF524332 CVB524332 DEX524332 DOT524332 DYP524332 EIL524332 ESH524332 FCD524332 FLZ524332 FVV524332 GFR524332 GPN524332 GZJ524332 HJF524332 HTB524332 ICX524332 IMT524332 IWP524332 JGL524332 JQH524332 KAD524332 KJZ524332 KTV524332 LDR524332 LNN524332 LXJ524332 MHF524332 MRB524332 NAX524332 NKT524332 NUP524332 OEL524332 OOH524332 OYD524332 PHZ524332 PRV524332 QBR524332 QLN524332 QVJ524332 RFF524332 RPB524332 RYX524332 SIT524332 SSP524332 TCL524332 TMH524332 TWD524332 UFZ524332 UPV524332 UZR524332 VJN524332 VTJ524332 WDF524332 WNB524332 WWX524332 AP589868 KL589868 UH589868 AED589868 ANZ589868 AXV589868 BHR589868 BRN589868 CBJ589868 CLF589868 CVB589868 DEX589868 DOT589868 DYP589868 EIL589868 ESH589868 FCD589868 FLZ589868 FVV589868 GFR589868 GPN589868 GZJ589868 HJF589868 HTB589868 ICX589868 IMT589868 IWP589868 JGL589868 JQH589868 KAD589868 KJZ589868 KTV589868 LDR589868 LNN589868 LXJ589868 MHF589868 MRB589868 NAX589868 NKT589868 NUP589868 OEL589868 OOH589868 OYD589868 PHZ589868 PRV589868 QBR589868 QLN589868 QVJ589868 RFF589868 RPB589868 RYX589868 SIT589868 SSP589868 TCL589868 TMH589868 TWD589868 UFZ589868 UPV589868 UZR589868 VJN589868 VTJ589868 WDF589868 WNB589868 WWX589868 AP655404 KL655404 UH655404 AED655404 ANZ655404 AXV655404 BHR655404 BRN655404 CBJ655404 CLF655404 CVB655404 DEX655404 DOT655404 DYP655404 EIL655404 ESH655404 FCD655404 FLZ655404 FVV655404 GFR655404 GPN655404 GZJ655404 HJF655404 HTB655404 ICX655404 IMT655404 IWP655404 JGL655404 JQH655404 KAD655404 KJZ655404 KTV655404 LDR655404 LNN655404 LXJ655404 MHF655404 MRB655404 NAX655404 NKT655404 NUP655404 OEL655404 OOH655404 OYD655404 PHZ655404 PRV655404 QBR655404 QLN655404 QVJ655404 RFF655404 RPB655404 RYX655404 SIT655404 SSP655404 TCL655404 TMH655404 TWD655404 UFZ655404 UPV655404 UZR655404 VJN655404 VTJ655404 WDF655404 WNB655404 WWX655404 AP720940 KL720940 UH720940 AED720940 ANZ720940 AXV720940 BHR720940 BRN720940 CBJ720940 CLF720940 CVB720940 DEX720940 DOT720940 DYP720940 EIL720940 ESH720940 FCD720940 FLZ720940 FVV720940 GFR720940 GPN720940 GZJ720940 HJF720940 HTB720940 ICX720940 IMT720940 IWP720940 JGL720940 JQH720940 KAD720940 KJZ720940 KTV720940 LDR720940 LNN720940 LXJ720940 MHF720940 MRB720940 NAX720940 NKT720940 NUP720940 OEL720940 OOH720940 OYD720940 PHZ720940 PRV720940 QBR720940 QLN720940 QVJ720940 RFF720940 RPB720940 RYX720940 SIT720940 SSP720940 TCL720940 TMH720940 TWD720940 UFZ720940 UPV720940 UZR720940 VJN720940 VTJ720940 WDF720940 WNB720940 WWX720940 AP786476 KL786476 UH786476 AED786476 ANZ786476 AXV786476 BHR786476 BRN786476 CBJ786476 CLF786476 CVB786476 DEX786476 DOT786476 DYP786476 EIL786476 ESH786476 FCD786476 FLZ786476 FVV786476 GFR786476 GPN786476 GZJ786476 HJF786476 HTB786476 ICX786476 IMT786476 IWP786476 JGL786476 JQH786476 KAD786476 KJZ786476 KTV786476 LDR786476 LNN786476 LXJ786476 MHF786476 MRB786476 NAX786476 NKT786476 NUP786476 OEL786476 OOH786476 OYD786476 PHZ786476 PRV786476 QBR786476 QLN786476 QVJ786476 RFF786476 RPB786476 RYX786476 SIT786476 SSP786476 TCL786476 TMH786476 TWD786476 UFZ786476 UPV786476 UZR786476 VJN786476 VTJ786476 WDF786476 WNB786476 WWX786476 AP852012 KL852012 UH852012 AED852012 ANZ852012 AXV852012 BHR852012 BRN852012 CBJ852012 CLF852012 CVB852012 DEX852012 DOT852012 DYP852012 EIL852012 ESH852012 FCD852012 FLZ852012 FVV852012 GFR852012 GPN852012 GZJ852012 HJF852012 HTB852012 ICX852012 IMT852012 IWP852012 JGL852012 JQH852012 KAD852012 KJZ852012 KTV852012 LDR852012 LNN852012 LXJ852012 MHF852012 MRB852012 NAX852012 NKT852012 NUP852012 OEL852012 OOH852012 OYD852012 PHZ852012 PRV852012 QBR852012 QLN852012 QVJ852012 RFF852012 RPB852012 RYX852012 SIT852012 SSP852012 TCL852012 TMH852012 TWD852012 UFZ852012 UPV852012 UZR852012 VJN852012 VTJ852012 WDF852012 WNB852012 WWX852012 AP917548 KL917548 UH917548 AED917548 ANZ917548 AXV917548 BHR917548 BRN917548 CBJ917548 CLF917548 CVB917548 DEX917548 DOT917548 DYP917548 EIL917548 ESH917548 FCD917548 FLZ917548 FVV917548 GFR917548 GPN917548 GZJ917548 HJF917548 HTB917548 ICX917548 IMT917548 IWP917548 JGL917548 JQH917548 KAD917548 KJZ917548 KTV917548 LDR917548 LNN917548 LXJ917548 MHF917548 MRB917548 NAX917548 NKT917548 NUP917548 OEL917548 OOH917548 OYD917548 PHZ917548 PRV917548 QBR917548 QLN917548 QVJ917548 RFF917548 RPB917548 RYX917548 SIT917548 SSP917548 TCL917548 TMH917548 TWD917548 UFZ917548 UPV917548 UZR917548 VJN917548 VTJ917548 WDF917548 WNB917548 WWX917548 AP983084 KL983084 UH983084 AED983084 ANZ983084 AXV983084 BHR983084 BRN983084 CBJ983084 CLF983084 CVB983084 DEX983084 DOT983084 DYP983084 EIL983084 ESH983084 FCD983084 FLZ983084 FVV983084 GFR983084 GPN983084 GZJ983084 HJF983084 HTB983084 ICX983084 IMT983084 IWP983084 JGL983084 JQH983084 KAD983084 KJZ983084 KTV983084 LDR983084 LNN983084 LXJ983084 MHF983084 MRB983084 NAX983084 NKT983084 NUP983084 OEL983084 OOH983084 OYD983084 PHZ983084 PRV983084 QBR983084 QLN983084 QVJ983084 RFF983084 RPB983084 RYX983084 SIT983084 SSP983084 TCL983084 TMH983084 TWD983084 UFZ983084 UPV983084 UZR983084 VJN983084 VTJ983084 WDF983084 WNB983084 WWX983084" xr:uid="{E0B09174-CCA6-400A-AF0A-A7CFB6E42A03}">
      <formula1>"PREVENTIVO,DETECCION,CORRECTIVO"</formula1>
    </dataValidation>
    <dataValidation type="list" allowBlank="1" showInputMessage="1" showErrorMessage="1" sqref="AQ8:AQ11 KM8:KM11 UI8:UI11 AEE8:AEE11 AOA8:AOA11 AXW8:AXW11 BHS8:BHS11 BRO8:BRO11 CBK8:CBK11 CLG8:CLG11 CVC8:CVC11 DEY8:DEY11 DOU8:DOU11 DYQ8:DYQ11 EIM8:EIM11 ESI8:ESI11 FCE8:FCE11 FMA8:FMA11 FVW8:FVW11 GFS8:GFS11 GPO8:GPO11 GZK8:GZK11 HJG8:HJG11 HTC8:HTC11 ICY8:ICY11 IMU8:IMU11 IWQ8:IWQ11 JGM8:JGM11 JQI8:JQI11 KAE8:KAE11 KKA8:KKA11 KTW8:KTW11 LDS8:LDS11 LNO8:LNO11 LXK8:LXK11 MHG8:MHG11 MRC8:MRC11 NAY8:NAY11 NKU8:NKU11 NUQ8:NUQ11 OEM8:OEM11 OOI8:OOI11 OYE8:OYE11 PIA8:PIA11 PRW8:PRW11 QBS8:QBS11 QLO8:QLO11 QVK8:QVK11 RFG8:RFG11 RPC8:RPC11 RYY8:RYY11 SIU8:SIU11 SSQ8:SSQ11 TCM8:TCM11 TMI8:TMI11 TWE8:TWE11 UGA8:UGA11 UPW8:UPW11 UZS8:UZS11 VJO8:VJO11 VTK8:VTK11 WDG8:WDG11 WNC8:WNC11 WWY8:WWY11 AQ65544:AQ65547 KM65544:KM65547 UI65544:UI65547 AEE65544:AEE65547 AOA65544:AOA65547 AXW65544:AXW65547 BHS65544:BHS65547 BRO65544:BRO65547 CBK65544:CBK65547 CLG65544:CLG65547 CVC65544:CVC65547 DEY65544:DEY65547 DOU65544:DOU65547 DYQ65544:DYQ65547 EIM65544:EIM65547 ESI65544:ESI65547 FCE65544:FCE65547 FMA65544:FMA65547 FVW65544:FVW65547 GFS65544:GFS65547 GPO65544:GPO65547 GZK65544:GZK65547 HJG65544:HJG65547 HTC65544:HTC65547 ICY65544:ICY65547 IMU65544:IMU65547 IWQ65544:IWQ65547 JGM65544:JGM65547 JQI65544:JQI65547 KAE65544:KAE65547 KKA65544:KKA65547 KTW65544:KTW65547 LDS65544:LDS65547 LNO65544:LNO65547 LXK65544:LXK65547 MHG65544:MHG65547 MRC65544:MRC65547 NAY65544:NAY65547 NKU65544:NKU65547 NUQ65544:NUQ65547 OEM65544:OEM65547 OOI65544:OOI65547 OYE65544:OYE65547 PIA65544:PIA65547 PRW65544:PRW65547 QBS65544:QBS65547 QLO65544:QLO65547 QVK65544:QVK65547 RFG65544:RFG65547 RPC65544:RPC65547 RYY65544:RYY65547 SIU65544:SIU65547 SSQ65544:SSQ65547 TCM65544:TCM65547 TMI65544:TMI65547 TWE65544:TWE65547 UGA65544:UGA65547 UPW65544:UPW65547 UZS65544:UZS65547 VJO65544:VJO65547 VTK65544:VTK65547 WDG65544:WDG65547 WNC65544:WNC65547 WWY65544:WWY65547 AQ131080:AQ131083 KM131080:KM131083 UI131080:UI131083 AEE131080:AEE131083 AOA131080:AOA131083 AXW131080:AXW131083 BHS131080:BHS131083 BRO131080:BRO131083 CBK131080:CBK131083 CLG131080:CLG131083 CVC131080:CVC131083 DEY131080:DEY131083 DOU131080:DOU131083 DYQ131080:DYQ131083 EIM131080:EIM131083 ESI131080:ESI131083 FCE131080:FCE131083 FMA131080:FMA131083 FVW131080:FVW131083 GFS131080:GFS131083 GPO131080:GPO131083 GZK131080:GZK131083 HJG131080:HJG131083 HTC131080:HTC131083 ICY131080:ICY131083 IMU131080:IMU131083 IWQ131080:IWQ131083 JGM131080:JGM131083 JQI131080:JQI131083 KAE131080:KAE131083 KKA131080:KKA131083 KTW131080:KTW131083 LDS131080:LDS131083 LNO131080:LNO131083 LXK131080:LXK131083 MHG131080:MHG131083 MRC131080:MRC131083 NAY131080:NAY131083 NKU131080:NKU131083 NUQ131080:NUQ131083 OEM131080:OEM131083 OOI131080:OOI131083 OYE131080:OYE131083 PIA131080:PIA131083 PRW131080:PRW131083 QBS131080:QBS131083 QLO131080:QLO131083 QVK131080:QVK131083 RFG131080:RFG131083 RPC131080:RPC131083 RYY131080:RYY131083 SIU131080:SIU131083 SSQ131080:SSQ131083 TCM131080:TCM131083 TMI131080:TMI131083 TWE131080:TWE131083 UGA131080:UGA131083 UPW131080:UPW131083 UZS131080:UZS131083 VJO131080:VJO131083 VTK131080:VTK131083 WDG131080:WDG131083 WNC131080:WNC131083 WWY131080:WWY131083 AQ196616:AQ196619 KM196616:KM196619 UI196616:UI196619 AEE196616:AEE196619 AOA196616:AOA196619 AXW196616:AXW196619 BHS196616:BHS196619 BRO196616:BRO196619 CBK196616:CBK196619 CLG196616:CLG196619 CVC196616:CVC196619 DEY196616:DEY196619 DOU196616:DOU196619 DYQ196616:DYQ196619 EIM196616:EIM196619 ESI196616:ESI196619 FCE196616:FCE196619 FMA196616:FMA196619 FVW196616:FVW196619 GFS196616:GFS196619 GPO196616:GPO196619 GZK196616:GZK196619 HJG196616:HJG196619 HTC196616:HTC196619 ICY196616:ICY196619 IMU196616:IMU196619 IWQ196616:IWQ196619 JGM196616:JGM196619 JQI196616:JQI196619 KAE196616:KAE196619 KKA196616:KKA196619 KTW196616:KTW196619 LDS196616:LDS196619 LNO196616:LNO196619 LXK196616:LXK196619 MHG196616:MHG196619 MRC196616:MRC196619 NAY196616:NAY196619 NKU196616:NKU196619 NUQ196616:NUQ196619 OEM196616:OEM196619 OOI196616:OOI196619 OYE196616:OYE196619 PIA196616:PIA196619 PRW196616:PRW196619 QBS196616:QBS196619 QLO196616:QLO196619 QVK196616:QVK196619 RFG196616:RFG196619 RPC196616:RPC196619 RYY196616:RYY196619 SIU196616:SIU196619 SSQ196616:SSQ196619 TCM196616:TCM196619 TMI196616:TMI196619 TWE196616:TWE196619 UGA196616:UGA196619 UPW196616:UPW196619 UZS196616:UZS196619 VJO196616:VJO196619 VTK196616:VTK196619 WDG196616:WDG196619 WNC196616:WNC196619 WWY196616:WWY196619 AQ262152:AQ262155 KM262152:KM262155 UI262152:UI262155 AEE262152:AEE262155 AOA262152:AOA262155 AXW262152:AXW262155 BHS262152:BHS262155 BRO262152:BRO262155 CBK262152:CBK262155 CLG262152:CLG262155 CVC262152:CVC262155 DEY262152:DEY262155 DOU262152:DOU262155 DYQ262152:DYQ262155 EIM262152:EIM262155 ESI262152:ESI262155 FCE262152:FCE262155 FMA262152:FMA262155 FVW262152:FVW262155 GFS262152:GFS262155 GPO262152:GPO262155 GZK262152:GZK262155 HJG262152:HJG262155 HTC262152:HTC262155 ICY262152:ICY262155 IMU262152:IMU262155 IWQ262152:IWQ262155 JGM262152:JGM262155 JQI262152:JQI262155 KAE262152:KAE262155 KKA262152:KKA262155 KTW262152:KTW262155 LDS262152:LDS262155 LNO262152:LNO262155 LXK262152:LXK262155 MHG262152:MHG262155 MRC262152:MRC262155 NAY262152:NAY262155 NKU262152:NKU262155 NUQ262152:NUQ262155 OEM262152:OEM262155 OOI262152:OOI262155 OYE262152:OYE262155 PIA262152:PIA262155 PRW262152:PRW262155 QBS262152:QBS262155 QLO262152:QLO262155 QVK262152:QVK262155 RFG262152:RFG262155 RPC262152:RPC262155 RYY262152:RYY262155 SIU262152:SIU262155 SSQ262152:SSQ262155 TCM262152:TCM262155 TMI262152:TMI262155 TWE262152:TWE262155 UGA262152:UGA262155 UPW262152:UPW262155 UZS262152:UZS262155 VJO262152:VJO262155 VTK262152:VTK262155 WDG262152:WDG262155 WNC262152:WNC262155 WWY262152:WWY262155 AQ327688:AQ327691 KM327688:KM327691 UI327688:UI327691 AEE327688:AEE327691 AOA327688:AOA327691 AXW327688:AXW327691 BHS327688:BHS327691 BRO327688:BRO327691 CBK327688:CBK327691 CLG327688:CLG327691 CVC327688:CVC327691 DEY327688:DEY327691 DOU327688:DOU327691 DYQ327688:DYQ327691 EIM327688:EIM327691 ESI327688:ESI327691 FCE327688:FCE327691 FMA327688:FMA327691 FVW327688:FVW327691 GFS327688:GFS327691 GPO327688:GPO327691 GZK327688:GZK327691 HJG327688:HJG327691 HTC327688:HTC327691 ICY327688:ICY327691 IMU327688:IMU327691 IWQ327688:IWQ327691 JGM327688:JGM327691 JQI327688:JQI327691 KAE327688:KAE327691 KKA327688:KKA327691 KTW327688:KTW327691 LDS327688:LDS327691 LNO327688:LNO327691 LXK327688:LXK327691 MHG327688:MHG327691 MRC327688:MRC327691 NAY327688:NAY327691 NKU327688:NKU327691 NUQ327688:NUQ327691 OEM327688:OEM327691 OOI327688:OOI327691 OYE327688:OYE327691 PIA327688:PIA327691 PRW327688:PRW327691 QBS327688:QBS327691 QLO327688:QLO327691 QVK327688:QVK327691 RFG327688:RFG327691 RPC327688:RPC327691 RYY327688:RYY327691 SIU327688:SIU327691 SSQ327688:SSQ327691 TCM327688:TCM327691 TMI327688:TMI327691 TWE327688:TWE327691 UGA327688:UGA327691 UPW327688:UPW327691 UZS327688:UZS327691 VJO327688:VJO327691 VTK327688:VTK327691 WDG327688:WDG327691 WNC327688:WNC327691 WWY327688:WWY327691 AQ393224:AQ393227 KM393224:KM393227 UI393224:UI393227 AEE393224:AEE393227 AOA393224:AOA393227 AXW393224:AXW393227 BHS393224:BHS393227 BRO393224:BRO393227 CBK393224:CBK393227 CLG393224:CLG393227 CVC393224:CVC393227 DEY393224:DEY393227 DOU393224:DOU393227 DYQ393224:DYQ393227 EIM393224:EIM393227 ESI393224:ESI393227 FCE393224:FCE393227 FMA393224:FMA393227 FVW393224:FVW393227 GFS393224:GFS393227 GPO393224:GPO393227 GZK393224:GZK393227 HJG393224:HJG393227 HTC393224:HTC393227 ICY393224:ICY393227 IMU393224:IMU393227 IWQ393224:IWQ393227 JGM393224:JGM393227 JQI393224:JQI393227 KAE393224:KAE393227 KKA393224:KKA393227 KTW393224:KTW393227 LDS393224:LDS393227 LNO393224:LNO393227 LXK393224:LXK393227 MHG393224:MHG393227 MRC393224:MRC393227 NAY393224:NAY393227 NKU393224:NKU393227 NUQ393224:NUQ393227 OEM393224:OEM393227 OOI393224:OOI393227 OYE393224:OYE393227 PIA393224:PIA393227 PRW393224:PRW393227 QBS393224:QBS393227 QLO393224:QLO393227 QVK393224:QVK393227 RFG393224:RFG393227 RPC393224:RPC393227 RYY393224:RYY393227 SIU393224:SIU393227 SSQ393224:SSQ393227 TCM393224:TCM393227 TMI393224:TMI393227 TWE393224:TWE393227 UGA393224:UGA393227 UPW393224:UPW393227 UZS393224:UZS393227 VJO393224:VJO393227 VTK393224:VTK393227 WDG393224:WDG393227 WNC393224:WNC393227 WWY393224:WWY393227 AQ458760:AQ458763 KM458760:KM458763 UI458760:UI458763 AEE458760:AEE458763 AOA458760:AOA458763 AXW458760:AXW458763 BHS458760:BHS458763 BRO458760:BRO458763 CBK458760:CBK458763 CLG458760:CLG458763 CVC458760:CVC458763 DEY458760:DEY458763 DOU458760:DOU458763 DYQ458760:DYQ458763 EIM458760:EIM458763 ESI458760:ESI458763 FCE458760:FCE458763 FMA458760:FMA458763 FVW458760:FVW458763 GFS458760:GFS458763 GPO458760:GPO458763 GZK458760:GZK458763 HJG458760:HJG458763 HTC458760:HTC458763 ICY458760:ICY458763 IMU458760:IMU458763 IWQ458760:IWQ458763 JGM458760:JGM458763 JQI458760:JQI458763 KAE458760:KAE458763 KKA458760:KKA458763 KTW458760:KTW458763 LDS458760:LDS458763 LNO458760:LNO458763 LXK458760:LXK458763 MHG458760:MHG458763 MRC458760:MRC458763 NAY458760:NAY458763 NKU458760:NKU458763 NUQ458760:NUQ458763 OEM458760:OEM458763 OOI458760:OOI458763 OYE458760:OYE458763 PIA458760:PIA458763 PRW458760:PRW458763 QBS458760:QBS458763 QLO458760:QLO458763 QVK458760:QVK458763 RFG458760:RFG458763 RPC458760:RPC458763 RYY458760:RYY458763 SIU458760:SIU458763 SSQ458760:SSQ458763 TCM458760:TCM458763 TMI458760:TMI458763 TWE458760:TWE458763 UGA458760:UGA458763 UPW458760:UPW458763 UZS458760:UZS458763 VJO458760:VJO458763 VTK458760:VTK458763 WDG458760:WDG458763 WNC458760:WNC458763 WWY458760:WWY458763 AQ524296:AQ524299 KM524296:KM524299 UI524296:UI524299 AEE524296:AEE524299 AOA524296:AOA524299 AXW524296:AXW524299 BHS524296:BHS524299 BRO524296:BRO524299 CBK524296:CBK524299 CLG524296:CLG524299 CVC524296:CVC524299 DEY524296:DEY524299 DOU524296:DOU524299 DYQ524296:DYQ524299 EIM524296:EIM524299 ESI524296:ESI524299 FCE524296:FCE524299 FMA524296:FMA524299 FVW524296:FVW524299 GFS524296:GFS524299 GPO524296:GPO524299 GZK524296:GZK524299 HJG524296:HJG524299 HTC524296:HTC524299 ICY524296:ICY524299 IMU524296:IMU524299 IWQ524296:IWQ524299 JGM524296:JGM524299 JQI524296:JQI524299 KAE524296:KAE524299 KKA524296:KKA524299 KTW524296:KTW524299 LDS524296:LDS524299 LNO524296:LNO524299 LXK524296:LXK524299 MHG524296:MHG524299 MRC524296:MRC524299 NAY524296:NAY524299 NKU524296:NKU524299 NUQ524296:NUQ524299 OEM524296:OEM524299 OOI524296:OOI524299 OYE524296:OYE524299 PIA524296:PIA524299 PRW524296:PRW524299 QBS524296:QBS524299 QLO524296:QLO524299 QVK524296:QVK524299 RFG524296:RFG524299 RPC524296:RPC524299 RYY524296:RYY524299 SIU524296:SIU524299 SSQ524296:SSQ524299 TCM524296:TCM524299 TMI524296:TMI524299 TWE524296:TWE524299 UGA524296:UGA524299 UPW524296:UPW524299 UZS524296:UZS524299 VJO524296:VJO524299 VTK524296:VTK524299 WDG524296:WDG524299 WNC524296:WNC524299 WWY524296:WWY524299 AQ589832:AQ589835 KM589832:KM589835 UI589832:UI589835 AEE589832:AEE589835 AOA589832:AOA589835 AXW589832:AXW589835 BHS589832:BHS589835 BRO589832:BRO589835 CBK589832:CBK589835 CLG589832:CLG589835 CVC589832:CVC589835 DEY589832:DEY589835 DOU589832:DOU589835 DYQ589832:DYQ589835 EIM589832:EIM589835 ESI589832:ESI589835 FCE589832:FCE589835 FMA589832:FMA589835 FVW589832:FVW589835 GFS589832:GFS589835 GPO589832:GPO589835 GZK589832:GZK589835 HJG589832:HJG589835 HTC589832:HTC589835 ICY589832:ICY589835 IMU589832:IMU589835 IWQ589832:IWQ589835 JGM589832:JGM589835 JQI589832:JQI589835 KAE589832:KAE589835 KKA589832:KKA589835 KTW589832:KTW589835 LDS589832:LDS589835 LNO589832:LNO589835 LXK589832:LXK589835 MHG589832:MHG589835 MRC589832:MRC589835 NAY589832:NAY589835 NKU589832:NKU589835 NUQ589832:NUQ589835 OEM589832:OEM589835 OOI589832:OOI589835 OYE589832:OYE589835 PIA589832:PIA589835 PRW589832:PRW589835 QBS589832:QBS589835 QLO589832:QLO589835 QVK589832:QVK589835 RFG589832:RFG589835 RPC589832:RPC589835 RYY589832:RYY589835 SIU589832:SIU589835 SSQ589832:SSQ589835 TCM589832:TCM589835 TMI589832:TMI589835 TWE589832:TWE589835 UGA589832:UGA589835 UPW589832:UPW589835 UZS589832:UZS589835 VJO589832:VJO589835 VTK589832:VTK589835 WDG589832:WDG589835 WNC589832:WNC589835 WWY589832:WWY589835 AQ655368:AQ655371 KM655368:KM655371 UI655368:UI655371 AEE655368:AEE655371 AOA655368:AOA655371 AXW655368:AXW655371 BHS655368:BHS655371 BRO655368:BRO655371 CBK655368:CBK655371 CLG655368:CLG655371 CVC655368:CVC655371 DEY655368:DEY655371 DOU655368:DOU655371 DYQ655368:DYQ655371 EIM655368:EIM655371 ESI655368:ESI655371 FCE655368:FCE655371 FMA655368:FMA655371 FVW655368:FVW655371 GFS655368:GFS655371 GPO655368:GPO655371 GZK655368:GZK655371 HJG655368:HJG655371 HTC655368:HTC655371 ICY655368:ICY655371 IMU655368:IMU655371 IWQ655368:IWQ655371 JGM655368:JGM655371 JQI655368:JQI655371 KAE655368:KAE655371 KKA655368:KKA655371 KTW655368:KTW655371 LDS655368:LDS655371 LNO655368:LNO655371 LXK655368:LXK655371 MHG655368:MHG655371 MRC655368:MRC655371 NAY655368:NAY655371 NKU655368:NKU655371 NUQ655368:NUQ655371 OEM655368:OEM655371 OOI655368:OOI655371 OYE655368:OYE655371 PIA655368:PIA655371 PRW655368:PRW655371 QBS655368:QBS655371 QLO655368:QLO655371 QVK655368:QVK655371 RFG655368:RFG655371 RPC655368:RPC655371 RYY655368:RYY655371 SIU655368:SIU655371 SSQ655368:SSQ655371 TCM655368:TCM655371 TMI655368:TMI655371 TWE655368:TWE655371 UGA655368:UGA655371 UPW655368:UPW655371 UZS655368:UZS655371 VJO655368:VJO655371 VTK655368:VTK655371 WDG655368:WDG655371 WNC655368:WNC655371 WWY655368:WWY655371 AQ720904:AQ720907 KM720904:KM720907 UI720904:UI720907 AEE720904:AEE720907 AOA720904:AOA720907 AXW720904:AXW720907 BHS720904:BHS720907 BRO720904:BRO720907 CBK720904:CBK720907 CLG720904:CLG720907 CVC720904:CVC720907 DEY720904:DEY720907 DOU720904:DOU720907 DYQ720904:DYQ720907 EIM720904:EIM720907 ESI720904:ESI720907 FCE720904:FCE720907 FMA720904:FMA720907 FVW720904:FVW720907 GFS720904:GFS720907 GPO720904:GPO720907 GZK720904:GZK720907 HJG720904:HJG720907 HTC720904:HTC720907 ICY720904:ICY720907 IMU720904:IMU720907 IWQ720904:IWQ720907 JGM720904:JGM720907 JQI720904:JQI720907 KAE720904:KAE720907 KKA720904:KKA720907 KTW720904:KTW720907 LDS720904:LDS720907 LNO720904:LNO720907 LXK720904:LXK720907 MHG720904:MHG720907 MRC720904:MRC720907 NAY720904:NAY720907 NKU720904:NKU720907 NUQ720904:NUQ720907 OEM720904:OEM720907 OOI720904:OOI720907 OYE720904:OYE720907 PIA720904:PIA720907 PRW720904:PRW720907 QBS720904:QBS720907 QLO720904:QLO720907 QVK720904:QVK720907 RFG720904:RFG720907 RPC720904:RPC720907 RYY720904:RYY720907 SIU720904:SIU720907 SSQ720904:SSQ720907 TCM720904:TCM720907 TMI720904:TMI720907 TWE720904:TWE720907 UGA720904:UGA720907 UPW720904:UPW720907 UZS720904:UZS720907 VJO720904:VJO720907 VTK720904:VTK720907 WDG720904:WDG720907 WNC720904:WNC720907 WWY720904:WWY720907 AQ786440:AQ786443 KM786440:KM786443 UI786440:UI786443 AEE786440:AEE786443 AOA786440:AOA786443 AXW786440:AXW786443 BHS786440:BHS786443 BRO786440:BRO786443 CBK786440:CBK786443 CLG786440:CLG786443 CVC786440:CVC786443 DEY786440:DEY786443 DOU786440:DOU786443 DYQ786440:DYQ786443 EIM786440:EIM786443 ESI786440:ESI786443 FCE786440:FCE786443 FMA786440:FMA786443 FVW786440:FVW786443 GFS786440:GFS786443 GPO786440:GPO786443 GZK786440:GZK786443 HJG786440:HJG786443 HTC786440:HTC786443 ICY786440:ICY786443 IMU786440:IMU786443 IWQ786440:IWQ786443 JGM786440:JGM786443 JQI786440:JQI786443 KAE786440:KAE786443 KKA786440:KKA786443 KTW786440:KTW786443 LDS786440:LDS786443 LNO786440:LNO786443 LXK786440:LXK786443 MHG786440:MHG786443 MRC786440:MRC786443 NAY786440:NAY786443 NKU786440:NKU786443 NUQ786440:NUQ786443 OEM786440:OEM786443 OOI786440:OOI786443 OYE786440:OYE786443 PIA786440:PIA786443 PRW786440:PRW786443 QBS786440:QBS786443 QLO786440:QLO786443 QVK786440:QVK786443 RFG786440:RFG786443 RPC786440:RPC786443 RYY786440:RYY786443 SIU786440:SIU786443 SSQ786440:SSQ786443 TCM786440:TCM786443 TMI786440:TMI786443 TWE786440:TWE786443 UGA786440:UGA786443 UPW786440:UPW786443 UZS786440:UZS786443 VJO786440:VJO786443 VTK786440:VTK786443 WDG786440:WDG786443 WNC786440:WNC786443 WWY786440:WWY786443 AQ851976:AQ851979 KM851976:KM851979 UI851976:UI851979 AEE851976:AEE851979 AOA851976:AOA851979 AXW851976:AXW851979 BHS851976:BHS851979 BRO851976:BRO851979 CBK851976:CBK851979 CLG851976:CLG851979 CVC851976:CVC851979 DEY851976:DEY851979 DOU851976:DOU851979 DYQ851976:DYQ851979 EIM851976:EIM851979 ESI851976:ESI851979 FCE851976:FCE851979 FMA851976:FMA851979 FVW851976:FVW851979 GFS851976:GFS851979 GPO851976:GPO851979 GZK851976:GZK851979 HJG851976:HJG851979 HTC851976:HTC851979 ICY851976:ICY851979 IMU851976:IMU851979 IWQ851976:IWQ851979 JGM851976:JGM851979 JQI851976:JQI851979 KAE851976:KAE851979 KKA851976:KKA851979 KTW851976:KTW851979 LDS851976:LDS851979 LNO851976:LNO851979 LXK851976:LXK851979 MHG851976:MHG851979 MRC851976:MRC851979 NAY851976:NAY851979 NKU851976:NKU851979 NUQ851976:NUQ851979 OEM851976:OEM851979 OOI851976:OOI851979 OYE851976:OYE851979 PIA851976:PIA851979 PRW851976:PRW851979 QBS851976:QBS851979 QLO851976:QLO851979 QVK851976:QVK851979 RFG851976:RFG851979 RPC851976:RPC851979 RYY851976:RYY851979 SIU851976:SIU851979 SSQ851976:SSQ851979 TCM851976:TCM851979 TMI851976:TMI851979 TWE851976:TWE851979 UGA851976:UGA851979 UPW851976:UPW851979 UZS851976:UZS851979 VJO851976:VJO851979 VTK851976:VTK851979 WDG851976:WDG851979 WNC851976:WNC851979 WWY851976:WWY851979 AQ917512:AQ917515 KM917512:KM917515 UI917512:UI917515 AEE917512:AEE917515 AOA917512:AOA917515 AXW917512:AXW917515 BHS917512:BHS917515 BRO917512:BRO917515 CBK917512:CBK917515 CLG917512:CLG917515 CVC917512:CVC917515 DEY917512:DEY917515 DOU917512:DOU917515 DYQ917512:DYQ917515 EIM917512:EIM917515 ESI917512:ESI917515 FCE917512:FCE917515 FMA917512:FMA917515 FVW917512:FVW917515 GFS917512:GFS917515 GPO917512:GPO917515 GZK917512:GZK917515 HJG917512:HJG917515 HTC917512:HTC917515 ICY917512:ICY917515 IMU917512:IMU917515 IWQ917512:IWQ917515 JGM917512:JGM917515 JQI917512:JQI917515 KAE917512:KAE917515 KKA917512:KKA917515 KTW917512:KTW917515 LDS917512:LDS917515 LNO917512:LNO917515 LXK917512:LXK917515 MHG917512:MHG917515 MRC917512:MRC917515 NAY917512:NAY917515 NKU917512:NKU917515 NUQ917512:NUQ917515 OEM917512:OEM917515 OOI917512:OOI917515 OYE917512:OYE917515 PIA917512:PIA917515 PRW917512:PRW917515 QBS917512:QBS917515 QLO917512:QLO917515 QVK917512:QVK917515 RFG917512:RFG917515 RPC917512:RPC917515 RYY917512:RYY917515 SIU917512:SIU917515 SSQ917512:SSQ917515 TCM917512:TCM917515 TMI917512:TMI917515 TWE917512:TWE917515 UGA917512:UGA917515 UPW917512:UPW917515 UZS917512:UZS917515 VJO917512:VJO917515 VTK917512:VTK917515 WDG917512:WDG917515 WNC917512:WNC917515 WWY917512:WWY917515 AQ983048:AQ983051 KM983048:KM983051 UI983048:UI983051 AEE983048:AEE983051 AOA983048:AOA983051 AXW983048:AXW983051 BHS983048:BHS983051 BRO983048:BRO983051 CBK983048:CBK983051 CLG983048:CLG983051 CVC983048:CVC983051 DEY983048:DEY983051 DOU983048:DOU983051 DYQ983048:DYQ983051 EIM983048:EIM983051 ESI983048:ESI983051 FCE983048:FCE983051 FMA983048:FMA983051 FVW983048:FVW983051 GFS983048:GFS983051 GPO983048:GPO983051 GZK983048:GZK983051 HJG983048:HJG983051 HTC983048:HTC983051 ICY983048:ICY983051 IMU983048:IMU983051 IWQ983048:IWQ983051 JGM983048:JGM983051 JQI983048:JQI983051 KAE983048:KAE983051 KKA983048:KKA983051 KTW983048:KTW983051 LDS983048:LDS983051 LNO983048:LNO983051 LXK983048:LXK983051 MHG983048:MHG983051 MRC983048:MRC983051 NAY983048:NAY983051 NKU983048:NKU983051 NUQ983048:NUQ983051 OEM983048:OEM983051 OOI983048:OOI983051 OYE983048:OYE983051 PIA983048:PIA983051 PRW983048:PRW983051 QBS983048:QBS983051 QLO983048:QLO983051 QVK983048:QVK983051 RFG983048:RFG983051 RPC983048:RPC983051 RYY983048:RYY983051 SIU983048:SIU983051 SSQ983048:SSQ983051 TCM983048:TCM983051 TMI983048:TMI983051 TWE983048:TWE983051 UGA983048:UGA983051 UPW983048:UPW983051 UZS983048:UZS983051 VJO983048:VJO983051 VTK983048:VTK983051 WDG983048:WDG983051 WNC983048:WNC983051 WWY983048:WWY983051 AQ44 KM44 UI44 AEE44 AOA44 AXW44 BHS44 BRO44 CBK44 CLG44 CVC44 DEY44 DOU44 DYQ44 EIM44 ESI44 FCE44 FMA44 FVW44 GFS44 GPO44 GZK44 HJG44 HTC44 ICY44 IMU44 IWQ44 JGM44 JQI44 KAE44 KKA44 KTW44 LDS44 LNO44 LXK44 MHG44 MRC44 NAY44 NKU44 NUQ44 OEM44 OOI44 OYE44 PIA44 PRW44 QBS44 QLO44 QVK44 RFG44 RPC44 RYY44 SIU44 SSQ44 TCM44 TMI44 TWE44 UGA44 UPW44 UZS44 VJO44 VTK44 WDG44 WNC44 WWY44 AQ65580 KM65580 UI65580 AEE65580 AOA65580 AXW65580 BHS65580 BRO65580 CBK65580 CLG65580 CVC65580 DEY65580 DOU65580 DYQ65580 EIM65580 ESI65580 FCE65580 FMA65580 FVW65580 GFS65580 GPO65580 GZK65580 HJG65580 HTC65580 ICY65580 IMU65580 IWQ65580 JGM65580 JQI65580 KAE65580 KKA65580 KTW65580 LDS65580 LNO65580 LXK65580 MHG65580 MRC65580 NAY65580 NKU65580 NUQ65580 OEM65580 OOI65580 OYE65580 PIA65580 PRW65580 QBS65580 QLO65580 QVK65580 RFG65580 RPC65580 RYY65580 SIU65580 SSQ65580 TCM65580 TMI65580 TWE65580 UGA65580 UPW65580 UZS65580 VJO65580 VTK65580 WDG65580 WNC65580 WWY65580 AQ131116 KM131116 UI131116 AEE131116 AOA131116 AXW131116 BHS131116 BRO131116 CBK131116 CLG131116 CVC131116 DEY131116 DOU131116 DYQ131116 EIM131116 ESI131116 FCE131116 FMA131116 FVW131116 GFS131116 GPO131116 GZK131116 HJG131116 HTC131116 ICY131116 IMU131116 IWQ131116 JGM131116 JQI131116 KAE131116 KKA131116 KTW131116 LDS131116 LNO131116 LXK131116 MHG131116 MRC131116 NAY131116 NKU131116 NUQ131116 OEM131116 OOI131116 OYE131116 PIA131116 PRW131116 QBS131116 QLO131116 QVK131116 RFG131116 RPC131116 RYY131116 SIU131116 SSQ131116 TCM131116 TMI131116 TWE131116 UGA131116 UPW131116 UZS131116 VJO131116 VTK131116 WDG131116 WNC131116 WWY131116 AQ196652 KM196652 UI196652 AEE196652 AOA196652 AXW196652 BHS196652 BRO196652 CBK196652 CLG196652 CVC196652 DEY196652 DOU196652 DYQ196652 EIM196652 ESI196652 FCE196652 FMA196652 FVW196652 GFS196652 GPO196652 GZK196652 HJG196652 HTC196652 ICY196652 IMU196652 IWQ196652 JGM196652 JQI196652 KAE196652 KKA196652 KTW196652 LDS196652 LNO196652 LXK196652 MHG196652 MRC196652 NAY196652 NKU196652 NUQ196652 OEM196652 OOI196652 OYE196652 PIA196652 PRW196652 QBS196652 QLO196652 QVK196652 RFG196652 RPC196652 RYY196652 SIU196652 SSQ196652 TCM196652 TMI196652 TWE196652 UGA196652 UPW196652 UZS196652 VJO196652 VTK196652 WDG196652 WNC196652 WWY196652 AQ262188 KM262188 UI262188 AEE262188 AOA262188 AXW262188 BHS262188 BRO262188 CBK262188 CLG262188 CVC262188 DEY262188 DOU262188 DYQ262188 EIM262188 ESI262188 FCE262188 FMA262188 FVW262188 GFS262188 GPO262188 GZK262188 HJG262188 HTC262188 ICY262188 IMU262188 IWQ262188 JGM262188 JQI262188 KAE262188 KKA262188 KTW262188 LDS262188 LNO262188 LXK262188 MHG262188 MRC262188 NAY262188 NKU262188 NUQ262188 OEM262188 OOI262188 OYE262188 PIA262188 PRW262188 QBS262188 QLO262188 QVK262188 RFG262188 RPC262188 RYY262188 SIU262188 SSQ262188 TCM262188 TMI262188 TWE262188 UGA262188 UPW262188 UZS262188 VJO262188 VTK262188 WDG262188 WNC262188 WWY262188 AQ327724 KM327724 UI327724 AEE327724 AOA327724 AXW327724 BHS327724 BRO327724 CBK327724 CLG327724 CVC327724 DEY327724 DOU327724 DYQ327724 EIM327724 ESI327724 FCE327724 FMA327724 FVW327724 GFS327724 GPO327724 GZK327724 HJG327724 HTC327724 ICY327724 IMU327724 IWQ327724 JGM327724 JQI327724 KAE327724 KKA327724 KTW327724 LDS327724 LNO327724 LXK327724 MHG327724 MRC327724 NAY327724 NKU327724 NUQ327724 OEM327724 OOI327724 OYE327724 PIA327724 PRW327724 QBS327724 QLO327724 QVK327724 RFG327724 RPC327724 RYY327724 SIU327724 SSQ327724 TCM327724 TMI327724 TWE327724 UGA327724 UPW327724 UZS327724 VJO327724 VTK327724 WDG327724 WNC327724 WWY327724 AQ393260 KM393260 UI393260 AEE393260 AOA393260 AXW393260 BHS393260 BRO393260 CBK393260 CLG393260 CVC393260 DEY393260 DOU393260 DYQ393260 EIM393260 ESI393260 FCE393260 FMA393260 FVW393260 GFS393260 GPO393260 GZK393260 HJG393260 HTC393260 ICY393260 IMU393260 IWQ393260 JGM393260 JQI393260 KAE393260 KKA393260 KTW393260 LDS393260 LNO393260 LXK393260 MHG393260 MRC393260 NAY393260 NKU393260 NUQ393260 OEM393260 OOI393260 OYE393260 PIA393260 PRW393260 QBS393260 QLO393260 QVK393260 RFG393260 RPC393260 RYY393260 SIU393260 SSQ393260 TCM393260 TMI393260 TWE393260 UGA393260 UPW393260 UZS393260 VJO393260 VTK393260 WDG393260 WNC393260 WWY393260 AQ458796 KM458796 UI458796 AEE458796 AOA458796 AXW458796 BHS458796 BRO458796 CBK458796 CLG458796 CVC458796 DEY458796 DOU458796 DYQ458796 EIM458796 ESI458796 FCE458796 FMA458796 FVW458796 GFS458796 GPO458796 GZK458796 HJG458796 HTC458796 ICY458796 IMU458796 IWQ458796 JGM458796 JQI458796 KAE458796 KKA458796 KTW458796 LDS458796 LNO458796 LXK458796 MHG458796 MRC458796 NAY458796 NKU458796 NUQ458796 OEM458796 OOI458796 OYE458796 PIA458796 PRW458796 QBS458796 QLO458796 QVK458796 RFG458796 RPC458796 RYY458796 SIU458796 SSQ458796 TCM458796 TMI458796 TWE458796 UGA458796 UPW458796 UZS458796 VJO458796 VTK458796 WDG458796 WNC458796 WWY458796 AQ524332 KM524332 UI524332 AEE524332 AOA524332 AXW524332 BHS524332 BRO524332 CBK524332 CLG524332 CVC524332 DEY524332 DOU524332 DYQ524332 EIM524332 ESI524332 FCE524332 FMA524332 FVW524332 GFS524332 GPO524332 GZK524332 HJG524332 HTC524332 ICY524332 IMU524332 IWQ524332 JGM524332 JQI524332 KAE524332 KKA524332 KTW524332 LDS524332 LNO524332 LXK524332 MHG524332 MRC524332 NAY524332 NKU524332 NUQ524332 OEM524332 OOI524332 OYE524332 PIA524332 PRW524332 QBS524332 QLO524332 QVK524332 RFG524332 RPC524332 RYY524332 SIU524332 SSQ524332 TCM524332 TMI524332 TWE524332 UGA524332 UPW524332 UZS524332 VJO524332 VTK524332 WDG524332 WNC524332 WWY524332 AQ589868 KM589868 UI589868 AEE589868 AOA589868 AXW589868 BHS589868 BRO589868 CBK589868 CLG589868 CVC589868 DEY589868 DOU589868 DYQ589868 EIM589868 ESI589868 FCE589868 FMA589868 FVW589868 GFS589868 GPO589868 GZK589868 HJG589868 HTC589868 ICY589868 IMU589868 IWQ589868 JGM589868 JQI589868 KAE589868 KKA589868 KTW589868 LDS589868 LNO589868 LXK589868 MHG589868 MRC589868 NAY589868 NKU589868 NUQ589868 OEM589868 OOI589868 OYE589868 PIA589868 PRW589868 QBS589868 QLO589868 QVK589868 RFG589868 RPC589868 RYY589868 SIU589868 SSQ589868 TCM589868 TMI589868 TWE589868 UGA589868 UPW589868 UZS589868 VJO589868 VTK589868 WDG589868 WNC589868 WWY589868 AQ655404 KM655404 UI655404 AEE655404 AOA655404 AXW655404 BHS655404 BRO655404 CBK655404 CLG655404 CVC655404 DEY655404 DOU655404 DYQ655404 EIM655404 ESI655404 FCE655404 FMA655404 FVW655404 GFS655404 GPO655404 GZK655404 HJG655404 HTC655404 ICY655404 IMU655404 IWQ655404 JGM655404 JQI655404 KAE655404 KKA655404 KTW655404 LDS655404 LNO655404 LXK655404 MHG655404 MRC655404 NAY655404 NKU655404 NUQ655404 OEM655404 OOI655404 OYE655404 PIA655404 PRW655404 QBS655404 QLO655404 QVK655404 RFG655404 RPC655404 RYY655404 SIU655404 SSQ655404 TCM655404 TMI655404 TWE655404 UGA655404 UPW655404 UZS655404 VJO655404 VTK655404 WDG655404 WNC655404 WWY655404 AQ720940 KM720940 UI720940 AEE720940 AOA720940 AXW720940 BHS720940 BRO720940 CBK720940 CLG720940 CVC720940 DEY720940 DOU720940 DYQ720940 EIM720940 ESI720940 FCE720940 FMA720940 FVW720940 GFS720940 GPO720940 GZK720940 HJG720940 HTC720940 ICY720940 IMU720940 IWQ720940 JGM720940 JQI720940 KAE720940 KKA720940 KTW720940 LDS720940 LNO720940 LXK720940 MHG720940 MRC720940 NAY720940 NKU720940 NUQ720940 OEM720940 OOI720940 OYE720940 PIA720940 PRW720940 QBS720940 QLO720940 QVK720940 RFG720940 RPC720940 RYY720940 SIU720940 SSQ720940 TCM720940 TMI720940 TWE720940 UGA720940 UPW720940 UZS720940 VJO720940 VTK720940 WDG720940 WNC720940 WWY720940 AQ786476 KM786476 UI786476 AEE786476 AOA786476 AXW786476 BHS786476 BRO786476 CBK786476 CLG786476 CVC786476 DEY786476 DOU786476 DYQ786476 EIM786476 ESI786476 FCE786476 FMA786476 FVW786476 GFS786476 GPO786476 GZK786476 HJG786476 HTC786476 ICY786476 IMU786476 IWQ786476 JGM786476 JQI786476 KAE786476 KKA786476 KTW786476 LDS786476 LNO786476 LXK786476 MHG786476 MRC786476 NAY786476 NKU786476 NUQ786476 OEM786476 OOI786476 OYE786476 PIA786476 PRW786476 QBS786476 QLO786476 QVK786476 RFG786476 RPC786476 RYY786476 SIU786476 SSQ786476 TCM786476 TMI786476 TWE786476 UGA786476 UPW786476 UZS786476 VJO786476 VTK786476 WDG786476 WNC786476 WWY786476 AQ852012 KM852012 UI852012 AEE852012 AOA852012 AXW852012 BHS852012 BRO852012 CBK852012 CLG852012 CVC852012 DEY852012 DOU852012 DYQ852012 EIM852012 ESI852012 FCE852012 FMA852012 FVW852012 GFS852012 GPO852012 GZK852012 HJG852012 HTC852012 ICY852012 IMU852012 IWQ852012 JGM852012 JQI852012 KAE852012 KKA852012 KTW852012 LDS852012 LNO852012 LXK852012 MHG852012 MRC852012 NAY852012 NKU852012 NUQ852012 OEM852012 OOI852012 OYE852012 PIA852012 PRW852012 QBS852012 QLO852012 QVK852012 RFG852012 RPC852012 RYY852012 SIU852012 SSQ852012 TCM852012 TMI852012 TWE852012 UGA852012 UPW852012 UZS852012 VJO852012 VTK852012 WDG852012 WNC852012 WWY852012 AQ917548 KM917548 UI917548 AEE917548 AOA917548 AXW917548 BHS917548 BRO917548 CBK917548 CLG917548 CVC917548 DEY917548 DOU917548 DYQ917548 EIM917548 ESI917548 FCE917548 FMA917548 FVW917548 GFS917548 GPO917548 GZK917548 HJG917548 HTC917548 ICY917548 IMU917548 IWQ917548 JGM917548 JQI917548 KAE917548 KKA917548 KTW917548 LDS917548 LNO917548 LXK917548 MHG917548 MRC917548 NAY917548 NKU917548 NUQ917548 OEM917548 OOI917548 OYE917548 PIA917548 PRW917548 QBS917548 QLO917548 QVK917548 RFG917548 RPC917548 RYY917548 SIU917548 SSQ917548 TCM917548 TMI917548 TWE917548 UGA917548 UPW917548 UZS917548 VJO917548 VTK917548 WDG917548 WNC917548 WWY917548 AQ983084 KM983084 UI983084 AEE983084 AOA983084 AXW983084 BHS983084 BRO983084 CBK983084 CLG983084 CVC983084 DEY983084 DOU983084 DYQ983084 EIM983084 ESI983084 FCE983084 FMA983084 FVW983084 GFS983084 GPO983084 GZK983084 HJG983084 HTC983084 ICY983084 IMU983084 IWQ983084 JGM983084 JQI983084 KAE983084 KKA983084 KTW983084 LDS983084 LNO983084 LXK983084 MHG983084 MRC983084 NAY983084 NKU983084 NUQ983084 OEM983084 OOI983084 OYE983084 PIA983084 PRW983084 QBS983084 QLO983084 QVK983084 RFG983084 RPC983084 RYY983084 SIU983084 SSQ983084 TCM983084 TMI983084 TWE983084 UGA983084 UPW983084 UZS983084 VJO983084 VTK983084 WDG983084 WNC983084 WWY983084" xr:uid="{64F771EE-DCB4-4B22-BFB7-E6B8BA31B3D8}">
      <formula1>"MANUAL,AUTOMATICO,ASISTIDO TI"</formula1>
    </dataValidation>
    <dataValidation type="list" allowBlank="1" showInputMessage="1" showErrorMessage="1" sqref="K8:L8 JG8:JH8 TC8:TD8 ACY8:ACZ8 AMU8:AMV8 AWQ8:AWR8 BGM8:BGN8 BQI8:BQJ8 CAE8:CAF8 CKA8:CKB8 CTW8:CTX8 DDS8:DDT8 DNO8:DNP8 DXK8:DXL8 EHG8:EHH8 ERC8:ERD8 FAY8:FAZ8 FKU8:FKV8 FUQ8:FUR8 GEM8:GEN8 GOI8:GOJ8 GYE8:GYF8 HIA8:HIB8 HRW8:HRX8 IBS8:IBT8 ILO8:ILP8 IVK8:IVL8 JFG8:JFH8 JPC8:JPD8 JYY8:JYZ8 KIU8:KIV8 KSQ8:KSR8 LCM8:LCN8 LMI8:LMJ8 LWE8:LWF8 MGA8:MGB8 MPW8:MPX8 MZS8:MZT8 NJO8:NJP8 NTK8:NTL8 ODG8:ODH8 ONC8:OND8 OWY8:OWZ8 PGU8:PGV8 PQQ8:PQR8 QAM8:QAN8 QKI8:QKJ8 QUE8:QUF8 REA8:REB8 RNW8:RNX8 RXS8:RXT8 SHO8:SHP8 SRK8:SRL8 TBG8:TBH8 TLC8:TLD8 TUY8:TUZ8 UEU8:UEV8 UOQ8:UOR8 UYM8:UYN8 VII8:VIJ8 VSE8:VSF8 WCA8:WCB8 WLW8:WLX8 WVS8:WVT8 K65544:L65544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K131080:L131080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K196616:L196616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K262152:L262152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K327688:L327688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K393224:L393224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K458760:L458760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K524296:L524296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K589832:L589832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K655368:L655368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K720904:L720904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K786440:L786440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K851976:L851976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K917512:L917512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K983048:L983048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WVS983048:WVT983048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C727742D-08CE-4FF7-BEA0-5EF75F7DEEA6}">
      <formula1>"1,2,3,4,5"</formula1>
    </dataValidation>
  </dataValidations>
  <pageMargins left="0.70866141732283472" right="0.70866141732283472" top="0.74803149606299213" bottom="0.74803149606299213" header="0.31496062992125984" footer="0.31496062992125984"/>
  <pageSetup scale="1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Estrategias PAAC</vt:lpstr>
      <vt:lpstr>Estrategia Antitramites</vt:lpstr>
      <vt:lpstr>Matriz de Riesgo</vt:lpstr>
      <vt:lpstr>'Estrategias PAAC'!Área_de_impresión</vt:lpstr>
      <vt:lpstr>'Matriz de Riesgo'!Área_de_impresión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Rodolfo Ayala Padilla</cp:lastModifiedBy>
  <cp:lastPrinted>2020-01-17T16:49:47Z</cp:lastPrinted>
  <dcterms:created xsi:type="dcterms:W3CDTF">2016-03-04T15:43:01Z</dcterms:created>
  <dcterms:modified xsi:type="dcterms:W3CDTF">2020-01-17T20:32:44Z</dcterms:modified>
</cp:coreProperties>
</file>