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Datos\DIANA CASTRO ROA\Archivos DACR\TMSA\PAAC\PAAC 2021\Versiones\Abril 2021\"/>
    </mc:Choice>
  </mc:AlternateContent>
  <xr:revisionPtr revIDLastSave="0" documentId="13_ncr:1_{ABE82ACF-E4B5-4743-80EB-9E8A65CDB9A8}" xr6:coauthVersionLast="46" xr6:coauthVersionMax="46" xr10:uidLastSave="{00000000-0000-0000-0000-000000000000}"/>
  <bookViews>
    <workbookView xWindow="-120" yWindow="-120" windowWidth="20730" windowHeight="11160" xr2:uid="{00000000-000D-0000-FFFF-FFFF00000000}"/>
  </bookViews>
  <sheets>
    <sheet name="ABRIL 2021" sheetId="9" r:id="rId1"/>
    <sheet name="MAPA CALORIMETRICO" sheetId="13" r:id="rId2"/>
    <sheet name="Hoja1" sheetId="15" state="hidden" r:id="rId3"/>
    <sheet name="Probabilidad Impacto" sheetId="6" state="hidden" r:id="rId4"/>
    <sheet name="Calificación diseño control" sheetId="14" state="hidden" r:id="rId5"/>
    <sheet name="Calificación ejecucion control" sheetId="10" state="hidden" r:id="rId6"/>
    <sheet name="Solidez del control" sheetId="11" state="hidden" r:id="rId7"/>
    <sheet name="Desplazamiento RI" sheetId="1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0" hidden="1">'ABRIL 2021'!$B$3:$E$58</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4">[11]TABLA!$G$2:$G$5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9" i="9" l="1"/>
  <c r="C15" i="15"/>
  <c r="BG38" i="9"/>
  <c r="AH17" i="9"/>
  <c r="AI17" i="9"/>
  <c r="AH32" i="9"/>
  <c r="AI32" i="9"/>
  <c r="BA58" i="9"/>
  <c r="BA14" i="9"/>
  <c r="BA13" i="9"/>
  <c r="BA12" i="9"/>
  <c r="BA20" i="9"/>
  <c r="BA19" i="9"/>
  <c r="BA18" i="9"/>
  <c r="BA17" i="9"/>
  <c r="BA21" i="9"/>
  <c r="BA22" i="9"/>
  <c r="BA23" i="9"/>
  <c r="BA32" i="9"/>
  <c r="BA57" i="9"/>
  <c r="BA56" i="9"/>
  <c r="BA55" i="9"/>
  <c r="BA54" i="9"/>
  <c r="BA53" i="9"/>
  <c r="BA52" i="9"/>
  <c r="BA51" i="9"/>
  <c r="BA50" i="9"/>
  <c r="BA49" i="9"/>
  <c r="BA48" i="9"/>
  <c r="BA47" i="9"/>
  <c r="BA46" i="9"/>
  <c r="BA45" i="9"/>
  <c r="BA44" i="9"/>
  <c r="BA43" i="9"/>
  <c r="BA41" i="9"/>
  <c r="BA40" i="9"/>
  <c r="BA39" i="9"/>
  <c r="BA38" i="9"/>
  <c r="BA37" i="9"/>
  <c r="BA36" i="9"/>
  <c r="BA35" i="9"/>
  <c r="BA34" i="9"/>
  <c r="BA33" i="9"/>
  <c r="BA31" i="9"/>
  <c r="BA30" i="9"/>
  <c r="BA29" i="9"/>
  <c r="BA28" i="9"/>
  <c r="BA27" i="9"/>
  <c r="BA26" i="9"/>
  <c r="BA25" i="9"/>
  <c r="BA24" i="9"/>
  <c r="BA16" i="9"/>
  <c r="BA15" i="9"/>
  <c r="BA7" i="9"/>
  <c r="BA6" i="9"/>
  <c r="BA5" i="9"/>
  <c r="BA11" i="9"/>
  <c r="AK5" i="9"/>
  <c r="AK29" i="9"/>
  <c r="P11" i="13"/>
  <c r="O11" i="13"/>
  <c r="N11" i="13"/>
  <c r="P10" i="13"/>
  <c r="O10" i="13"/>
  <c r="N10" i="13"/>
  <c r="P9" i="13"/>
  <c r="O9" i="13"/>
  <c r="N9" i="13"/>
  <c r="P8" i="13"/>
  <c r="O8" i="13"/>
  <c r="N8" i="13"/>
  <c r="P7" i="13"/>
  <c r="O7" i="13"/>
  <c r="N7" i="13"/>
  <c r="G11" i="13"/>
  <c r="F11" i="13"/>
  <c r="E11" i="13"/>
  <c r="G10" i="13"/>
  <c r="F10" i="13"/>
  <c r="E10" i="13"/>
  <c r="G9" i="13"/>
  <c r="F9" i="13"/>
  <c r="E9" i="13"/>
  <c r="G8" i="13"/>
  <c r="F8" i="13"/>
  <c r="E8" i="13"/>
  <c r="G7" i="13"/>
  <c r="F7" i="13"/>
  <c r="E7" i="13"/>
  <c r="BG50" i="9"/>
  <c r="BG44" i="9"/>
  <c r="AH58" i="9"/>
  <c r="AH56" i="9"/>
  <c r="AI56" i="9" s="1"/>
  <c r="AH54" i="9"/>
  <c r="AI54" i="9" s="1"/>
  <c r="AH52" i="9"/>
  <c r="AI52" i="9" s="1"/>
  <c r="AH47" i="9"/>
  <c r="AI47" i="9" s="1"/>
  <c r="AH46" i="9"/>
  <c r="AI46" i="9" s="1"/>
  <c r="AH45" i="9"/>
  <c r="AI45" i="9"/>
  <c r="AK45" i="9" s="1"/>
  <c r="AL45" i="9" s="1"/>
  <c r="AH43" i="9"/>
  <c r="AH41" i="9"/>
  <c r="AH40" i="9"/>
  <c r="AH39" i="9"/>
  <c r="AH37" i="9"/>
  <c r="AH35" i="9"/>
  <c r="AH34" i="9"/>
  <c r="AH33" i="9"/>
  <c r="AI33" i="9"/>
  <c r="AH31" i="9"/>
  <c r="AI31" i="9"/>
  <c r="AK31" i="9"/>
  <c r="AL31" i="9"/>
  <c r="AH30" i="9"/>
  <c r="AI30" i="9"/>
  <c r="AH29" i="9"/>
  <c r="AH28" i="9"/>
  <c r="AI28" i="9"/>
  <c r="AH27" i="9"/>
  <c r="AI27" i="9"/>
  <c r="AH25" i="9"/>
  <c r="AH24" i="9"/>
  <c r="AI24" i="9"/>
  <c r="AK24" i="9"/>
  <c r="AH23" i="9"/>
  <c r="AI23" i="9"/>
  <c r="AH21" i="9"/>
  <c r="AI21" i="9"/>
  <c r="AH19" i="9"/>
  <c r="AI19" i="9"/>
  <c r="AH16" i="9"/>
  <c r="AH15" i="9"/>
  <c r="AH13" i="9"/>
  <c r="AH11" i="9"/>
  <c r="AH9" i="9"/>
  <c r="AI9" i="9"/>
  <c r="AH8" i="9"/>
  <c r="AH7" i="9"/>
  <c r="AH6" i="9"/>
  <c r="AH5" i="9"/>
  <c r="BH25" i="9"/>
  <c r="BG8" i="9"/>
  <c r="BH6" i="9"/>
  <c r="BK6" i="9"/>
  <c r="BL6" i="9"/>
  <c r="BN5" i="9"/>
  <c r="BO5" i="9"/>
  <c r="BH27" i="9"/>
  <c r="BH55" i="9"/>
  <c r="BI55" i="9"/>
  <c r="BG55" i="9"/>
  <c r="BH24" i="9"/>
  <c r="BH28" i="9"/>
  <c r="BG27" i="9"/>
  <c r="BK34" i="9"/>
  <c r="BL34" i="9"/>
  <c r="AK34" i="9"/>
  <c r="BH58" i="9"/>
  <c r="BI58" i="9" s="1"/>
  <c r="BG58" i="9"/>
  <c r="BG57" i="9"/>
  <c r="BG56" i="9"/>
  <c r="BG54" i="9"/>
  <c r="BH49" i="9"/>
  <c r="BK43" i="9"/>
  <c r="BL43" i="9"/>
  <c r="BN43" i="9" s="1"/>
  <c r="BO43" i="9" s="1"/>
  <c r="AK37" i="9"/>
  <c r="BK35" i="9"/>
  <c r="BL35" i="9"/>
  <c r="BG33" i="9"/>
  <c r="BH32" i="9"/>
  <c r="BG24" i="9"/>
  <c r="BH23" i="9"/>
  <c r="BG23" i="9"/>
  <c r="BG20" i="9"/>
  <c r="BG15" i="9"/>
  <c r="BG14" i="9"/>
  <c r="BH9" i="9"/>
  <c r="BG6" i="9"/>
  <c r="BH16" i="9"/>
  <c r="BG16" i="9"/>
  <c r="BH15" i="9"/>
  <c r="BG37" i="9"/>
  <c r="BH43" i="9"/>
  <c r="BG43" i="9"/>
  <c r="BG52" i="9"/>
  <c r="BK13" i="9"/>
  <c r="BL13" i="9"/>
  <c r="BM13" i="9"/>
  <c r="BG22" i="9"/>
  <c r="BK11" i="9"/>
  <c r="BL11" i="9"/>
  <c r="BK37" i="9"/>
  <c r="BL37" i="9"/>
  <c r="BG49" i="9"/>
  <c r="BG28" i="9"/>
  <c r="BH31" i="9"/>
  <c r="BG31" i="9"/>
  <c r="BH46" i="9"/>
  <c r="BG46" i="9"/>
  <c r="BH30" i="9"/>
  <c r="BG30" i="9"/>
  <c r="BH33" i="9"/>
  <c r="BH11" i="9"/>
  <c r="BH21" i="9"/>
  <c r="BG21" i="9"/>
  <c r="BH8" i="9"/>
  <c r="BG35" i="9"/>
  <c r="BH37" i="9"/>
  <c r="BG9" i="9"/>
  <c r="BG11" i="9"/>
  <c r="BG36" i="9"/>
  <c r="BG12" i="9"/>
  <c r="BG13" i="9"/>
  <c r="BG25" i="9"/>
  <c r="BH34" i="9"/>
  <c r="BG34" i="9"/>
  <c r="BH13" i="9"/>
  <c r="BK25" i="9"/>
  <c r="BL25" i="9"/>
  <c r="AK49" i="9"/>
  <c r="AL49" i="9" s="1"/>
  <c r="BK49" i="9"/>
  <c r="BL49" i="9" s="1"/>
  <c r="BM49" i="9" s="1"/>
  <c r="BH39" i="9"/>
  <c r="BN40" i="9"/>
  <c r="BO40" i="9"/>
  <c r="BH54" i="9"/>
  <c r="BI54" i="9"/>
  <c r="BH56" i="9"/>
  <c r="BI56" i="9" s="1"/>
  <c r="BG32" i="9"/>
  <c r="BG41" i="9"/>
  <c r="BG53" i="9"/>
  <c r="BH52" i="9"/>
  <c r="BI52" i="9"/>
  <c r="BK39" i="9"/>
  <c r="BL39" i="9"/>
  <c r="BK58" i="9"/>
  <c r="BL58" i="9"/>
  <c r="BN58" i="9" s="1"/>
  <c r="BO58" i="9" s="1"/>
  <c r="BH45" i="9"/>
  <c r="BG45" i="9"/>
  <c r="BG19" i="9"/>
  <c r="BH19" i="9"/>
  <c r="BH17" i="9"/>
  <c r="BG17" i="9"/>
  <c r="BH35" i="9"/>
  <c r="BH41" i="9"/>
  <c r="BK9" i="9"/>
  <c r="BL9" i="9"/>
  <c r="BN8" i="9"/>
  <c r="BO8" i="9"/>
  <c r="AK9" i="9"/>
  <c r="AK19" i="9"/>
  <c r="AL19" i="9"/>
  <c r="BK19" i="9"/>
  <c r="BL19" i="9"/>
  <c r="BK28" i="9"/>
  <c r="BL28" i="9"/>
  <c r="AK28" i="9"/>
  <c r="AL28" i="9"/>
  <c r="BK45" i="9"/>
  <c r="BL45" i="9" s="1"/>
  <c r="BN37" i="9"/>
  <c r="BO37" i="9"/>
  <c r="BN11" i="9"/>
  <c r="BO11" i="9"/>
  <c r="BK21" i="9"/>
  <c r="BL21" i="9"/>
  <c r="AK21" i="9"/>
  <c r="BK33" i="9"/>
  <c r="BL33" i="9"/>
  <c r="AK33" i="9"/>
  <c r="AK32" i="9"/>
  <c r="AL32" i="9"/>
  <c r="BK32" i="9"/>
  <c r="BL32" i="9"/>
  <c r="BM32" i="9"/>
  <c r="BK23" i="9"/>
  <c r="BL23" i="9"/>
  <c r="AK23" i="9"/>
  <c r="AL23" i="9"/>
  <c r="BK27" i="9"/>
  <c r="BL27" i="9"/>
  <c r="AK27" i="9"/>
  <c r="AK30" i="9"/>
  <c r="AL30" i="9"/>
  <c r="BK30" i="9"/>
  <c r="BL30" i="9"/>
  <c r="BK17" i="9"/>
  <c r="BL17" i="9"/>
  <c r="BN17" i="9"/>
  <c r="BO17" i="9"/>
  <c r="AK17" i="9"/>
  <c r="BK31" i="9"/>
  <c r="BL31" i="9"/>
  <c r="BK24" i="9"/>
  <c r="BL24" i="9"/>
  <c r="BN30" i="9"/>
  <c r="BO30" i="9"/>
  <c r="AK54" i="9" l="1"/>
  <c r="AL54" i="9" s="1"/>
  <c r="BK54" i="9"/>
  <c r="BL54" i="9" s="1"/>
  <c r="BM54" i="9" s="1"/>
  <c r="BK52" i="9"/>
  <c r="BL52" i="9" s="1"/>
  <c r="AK52" i="9"/>
  <c r="AL52" i="9" s="1"/>
  <c r="AK46" i="9"/>
  <c r="BK46" i="9"/>
  <c r="BL46" i="9" s="1"/>
  <c r="AK47" i="9"/>
  <c r="AL47" i="9" s="1"/>
  <c r="BK47" i="9"/>
  <c r="BL47" i="9" s="1"/>
  <c r="BK56" i="9"/>
  <c r="BL56" i="9" s="1"/>
  <c r="BM56" i="9" s="1"/>
  <c r="AK56" i="9"/>
  <c r="AL56" i="9" s="1"/>
  <c r="BN45" i="9" l="1"/>
  <c r="BO45" i="9" s="1"/>
  <c r="BN49" i="9"/>
  <c r="BO49" i="9" s="1"/>
  <c r="BM5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s>
  <commentList>
    <comment ref="F3" authorId="0" shapeId="0" xr:uid="{00000000-0006-0000-0000-000001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K3" authorId="0" shapeId="0" xr:uid="{00000000-0006-0000-0000-000002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00000000-0006-0000-0000-000003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E3" authorId="1" shapeId="0" xr:uid="{00000000-0006-0000-0000-000004000000}">
      <text>
        <r>
          <rPr>
            <b/>
            <sz val="18"/>
            <color indexed="81"/>
            <rFont val="Tahoma"/>
            <family val="2"/>
          </rPr>
          <t xml:space="preserve">Peso del diseño de cada control + 
Peso de la ejecución de cada control
</t>
        </r>
      </text>
    </comment>
    <comment ref="AN4" authorId="0" shapeId="0" xr:uid="{00000000-0006-0000-0000-00000500000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00000000-0006-0000-0000-000006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R4" authorId="0" shapeId="0" xr:uid="{00000000-0006-0000-0000-000007000000}">
      <text>
        <r>
          <rPr>
            <b/>
            <sz val="16"/>
            <color indexed="81"/>
            <rFont val="Tahoma"/>
            <family val="2"/>
          </rPr>
          <t>Es el cargo que ejecuta directamente el control</t>
        </r>
      </text>
    </comment>
    <comment ref="AS4" authorId="0" shapeId="0" xr:uid="{00000000-0006-0000-0000-000008000000}">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 ref="D21" authorId="2" shapeId="0" xr:uid="{00000000-0006-0000-0000-000009000000}">
      <text>
        <r>
          <rPr>
            <b/>
            <sz val="16"/>
            <color indexed="81"/>
            <rFont val="Tahoma"/>
            <family val="2"/>
          </rPr>
          <t>DIANA CASTRO ROA:</t>
        </r>
        <r>
          <rPr>
            <sz val="16"/>
            <color indexed="81"/>
            <rFont val="Tahoma"/>
            <family val="2"/>
          </rPr>
          <t xml:space="preserve">
Revisar causas para que sea mas especifica</t>
        </r>
      </text>
    </comment>
    <comment ref="D23" authorId="2" shapeId="0" xr:uid="{00000000-0006-0000-0000-00000A000000}">
      <text>
        <r>
          <rPr>
            <b/>
            <sz val="14"/>
            <color indexed="81"/>
            <rFont val="Tahoma"/>
            <family val="2"/>
          </rPr>
          <t>Revisar causas para que sean mas especificas</t>
        </r>
      </text>
    </comment>
    <comment ref="F23" authorId="3" shapeId="0" xr:uid="{00000000-0006-0000-0000-00000B000000}">
      <text>
        <r>
          <rPr>
            <b/>
            <sz val="9"/>
            <color indexed="81"/>
            <rFont val="Tahoma"/>
            <family val="2"/>
          </rPr>
          <t>Fabian Leonardo Alfonso Sabo:</t>
        </r>
        <r>
          <rPr>
            <sz val="9"/>
            <color indexed="81"/>
            <rFont val="Tahoma"/>
            <family val="2"/>
          </rPr>
          <t xml:space="preserve">
NUEVO CONTROL</t>
        </r>
      </text>
    </comment>
    <comment ref="D30" authorId="2" shapeId="0" xr:uid="{00000000-0006-0000-0000-00000C000000}">
      <text>
        <r>
          <rPr>
            <b/>
            <sz val="16"/>
            <color indexed="81"/>
            <rFont val="Tahoma"/>
            <family val="2"/>
          </rPr>
          <t>DIANA CASTRO ROA: Revisar la redacción de las causas para que sean más específicas.
Ejemplo: Ausencia de criterios para adelantar los procesos de selección</t>
        </r>
      </text>
    </comment>
    <comment ref="D33" authorId="2" shapeId="0" xr:uid="{00000000-0006-0000-0000-00000D000000}">
      <text>
        <r>
          <rPr>
            <b/>
            <sz val="16"/>
            <color indexed="81"/>
            <rFont val="Tahoma"/>
            <family val="2"/>
          </rPr>
          <t>DIANA CASTRO ROA: Revisar la redacción de las causas para que sean más específicas.</t>
        </r>
      </text>
    </comment>
    <comment ref="AN35" authorId="2" shapeId="0" xr:uid="{00000000-0006-0000-0000-00000E000000}">
      <text>
        <r>
          <rPr>
            <b/>
            <sz val="12"/>
            <color indexed="81"/>
            <rFont val="Tahoma"/>
            <family val="2"/>
          </rPr>
          <t>DIANA CASTRO ROA:</t>
        </r>
        <r>
          <rPr>
            <sz val="12"/>
            <color indexed="81"/>
            <rFont val="Tahoma"/>
            <family val="2"/>
          </rPr>
          <t xml:space="preserve">
revisar descripción del control</t>
        </r>
      </text>
    </comment>
    <comment ref="AN36" authorId="2" shapeId="0" xr:uid="{00000000-0006-0000-0000-00000F000000}">
      <text>
        <r>
          <rPr>
            <b/>
            <sz val="9"/>
            <color indexed="81"/>
            <rFont val="Tahoma"/>
            <family val="2"/>
          </rPr>
          <t>DIANA CASTRO ROA:</t>
        </r>
        <r>
          <rPr>
            <sz val="9"/>
            <color indexed="81"/>
            <rFont val="Tahoma"/>
            <family val="2"/>
          </rPr>
          <t xml:space="preserve">
Revisar descripción del control</t>
        </r>
      </text>
    </comment>
    <comment ref="D45" authorId="2" shapeId="0" xr:uid="{00000000-0006-0000-0000-00001000000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7" authorId="2" shapeId="0" xr:uid="{00000000-0006-0000-0000-000011000000}">
      <text>
        <r>
          <rPr>
            <b/>
            <sz val="18"/>
            <color indexed="81"/>
            <rFont val="Tahoma"/>
            <family val="2"/>
          </rPr>
          <t>DIANA CASTRO ROA: Se recomienda ser mas específicos en la descripción  de controles</t>
        </r>
      </text>
    </comment>
    <comment ref="D48" authorId="2" shapeId="0" xr:uid="{00000000-0006-0000-0000-000012000000}">
      <text>
        <r>
          <rPr>
            <b/>
            <sz val="18"/>
            <color indexed="81"/>
            <rFont val="Tahoma"/>
            <family val="2"/>
          </rPr>
          <t>DIANA CASTRO ROA: Se recomienda ser mas específicos en la descripción  de controles</t>
        </r>
      </text>
    </comment>
    <comment ref="M49" authorId="2" shapeId="0" xr:uid="{00000000-0006-0000-0000-000013000000}">
      <text>
        <r>
          <rPr>
            <b/>
            <sz val="9"/>
            <color indexed="81"/>
            <rFont val="Tahoma"/>
            <family val="2"/>
          </rPr>
          <t>DIANA CASTRO ROA:</t>
        </r>
        <r>
          <rPr>
            <sz val="9"/>
            <color indexed="81"/>
            <rFont val="Tahoma"/>
            <family val="2"/>
          </rPr>
          <t xml:space="preserve">
Revisar esta calificación antes de controles</t>
        </r>
      </text>
    </comment>
  </commentList>
</comments>
</file>

<file path=xl/sharedStrings.xml><?xml version="1.0" encoding="utf-8"?>
<sst xmlns="http://schemas.openxmlformats.org/spreadsheetml/2006/main" count="1997" uniqueCount="703">
  <si>
    <t>DISEÑO DE CONTROLES</t>
  </si>
  <si>
    <t>No.</t>
  </si>
  <si>
    <t>PROCESO</t>
  </si>
  <si>
    <t>DESCRIPCION DEL RIESGO</t>
  </si>
  <si>
    <t>CAUSAS Y FUENTES DE RIESGO</t>
  </si>
  <si>
    <t>DESCRIPCION DEL ACTUAL CONTROL</t>
  </si>
  <si>
    <t>EJECUTOR DEL CONTROL</t>
  </si>
  <si>
    <t xml:space="preserve">RESPONSABLE </t>
  </si>
  <si>
    <t>X</t>
  </si>
  <si>
    <t>FUERTE</t>
  </si>
  <si>
    <t>Planeación del SITP</t>
  </si>
  <si>
    <t xml:space="preserve">Subgerente Técnico y de Servicios </t>
  </si>
  <si>
    <t>Gestionar bajo presión cambios no justificados, tomadas por el nivel de gerencia general, gerencia de integración o alcaldía en el incremento de flota de vehículos, en beneficio de terceros o a cambio de favores para estos.</t>
  </si>
  <si>
    <t>RIESGO RESIDUAL</t>
  </si>
  <si>
    <t>PLAN DE TRATAMIENTO</t>
  </si>
  <si>
    <t>INCIDENCIA DEL CONTROL SOBRE PROBABILIDAD</t>
  </si>
  <si>
    <t>INCIDENCIA DEL CONTROL SOBRE IMPACTO
POR GUIA EL IMPACTO ES EL MISMO INHERENTE</t>
  </si>
  <si>
    <t>ZONA RIESGO RESIDUAL DEL PROCESO</t>
  </si>
  <si>
    <t>FACTOR RIESGO</t>
  </si>
  <si>
    <t>PROBABILIDAD</t>
  </si>
  <si>
    <t>CRITERIOS PARA CALIFICAR EL IMPACTO</t>
  </si>
  <si>
    <t>IMPACTO</t>
  </si>
  <si>
    <t>RIESGO INHERENTE</t>
  </si>
  <si>
    <t>SOLIDEZ DEL CONJUNTO DE CONTROLES</t>
  </si>
  <si>
    <t>16. ¿Ocasionar lesiones físicas o pérdida de vidas humanas?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</si>
  <si>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</si>
  <si>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</si>
  <si>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</si>
  <si>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</si>
  <si>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</si>
  <si>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</si>
  <si>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</si>
  <si>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</si>
  <si>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</si>
  <si>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</si>
  <si>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</si>
  <si>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</si>
  <si>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</si>
  <si>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</si>
  <si>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</si>
  <si>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17. ¿Afectar la imagen regional?</t>
  </si>
  <si>
    <t>18. ¿Afectar la imagen nacional?</t>
  </si>
  <si>
    <t>19. ¿Generar daño ambiental?</t>
  </si>
  <si>
    <t>TIPO</t>
  </si>
  <si>
    <t>PERIODICIDAD</t>
  </si>
  <si>
    <t>Desarrollo Estratégico</t>
  </si>
  <si>
    <t>CORRUPCION</t>
  </si>
  <si>
    <t>EXTERNO</t>
  </si>
  <si>
    <t>Intereses particulares o beneficio propio impidiendo que se muestre la gestión real de la Entidad</t>
  </si>
  <si>
    <t>x</t>
  </si>
  <si>
    <t>REDUCIR EL RIESGO</t>
  </si>
  <si>
    <t>PREVENTIVO</t>
  </si>
  <si>
    <t>ASISTIDO TI</t>
  </si>
  <si>
    <t>MANUAL</t>
  </si>
  <si>
    <t>CUANDO SE REQUIERA</t>
  </si>
  <si>
    <t>Intereses particulares
Presiones indebidas</t>
  </si>
  <si>
    <t>Gestión TIC´S</t>
  </si>
  <si>
    <t>INTERNO</t>
  </si>
  <si>
    <t>ALTO</t>
  </si>
  <si>
    <t>MODERADO</t>
  </si>
  <si>
    <t>Gestión Grupos de Interés</t>
  </si>
  <si>
    <t>Subgerente de Atención al Usuario y Comunicaciones</t>
  </si>
  <si>
    <t>Gestión de Mercadeo</t>
  </si>
  <si>
    <t xml:space="preserve">Subgerencia Desarrollo de Negocios </t>
  </si>
  <si>
    <t>Tráfico de influencias para evitar el cobro de los servicios de atención a delegaciones, consultorías, asesorías o asistencias técnicas que brinda la entidad en beneficio de terceros o beneficio personal.</t>
  </si>
  <si>
    <t>SEMANAL</t>
  </si>
  <si>
    <t>Supervisión y Control de la Operación</t>
  </si>
  <si>
    <t>Director Técnico de Buses</t>
  </si>
  <si>
    <t>DETECCION</t>
  </si>
  <si>
    <t>MENSUAL</t>
  </si>
  <si>
    <t>Director Técnico de Modos Alternativos y E.C.</t>
  </si>
  <si>
    <t>Gestión del Talento Humano</t>
  </si>
  <si>
    <t>Director(a) Corporativo(a)</t>
  </si>
  <si>
    <t>Gestión Económica de los Agentes del Sistema</t>
  </si>
  <si>
    <t>Gestión de la Información Financiera y Contable</t>
  </si>
  <si>
    <t>Gestión Jurídica</t>
  </si>
  <si>
    <t>Subgerente Jurídico (a)</t>
  </si>
  <si>
    <t>Adquisición de Bienes y Servicios</t>
  </si>
  <si>
    <t>Adjudicar contratos a proveedores con  acuerdos colusorios con particulares o personas de la misma entidad, con el fin de obtener beneficio propio en detrimento de la entidad</t>
  </si>
  <si>
    <t>Gestión de Servicios Logísticos</t>
  </si>
  <si>
    <t>Evaluación y Mejoramiento de la Gestión</t>
  </si>
  <si>
    <t>Auditor Líder y Líder del Proceso Auditado</t>
  </si>
  <si>
    <t>Por presiones al interior de la Entidad para la no realización de trabajos de la OCI.</t>
  </si>
  <si>
    <t>Comité Institucional de Control Interno</t>
  </si>
  <si>
    <t>Por que se pueden visibilizar situaciones irregulares y/o desviaciones de recursos en la dependencias  con ocasión de los trabajos desarrollados por la OCI.</t>
  </si>
  <si>
    <t xml:space="preserve">Comité Institucional de Control Interno, y la Alcaldía Mayor </t>
  </si>
  <si>
    <t>Gestión Asuntos Disciplinarios</t>
  </si>
  <si>
    <t>Subgerente General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</si>
  <si>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</si>
  <si>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</si>
  <si>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</si>
  <si>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</si>
  <si>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</si>
  <si>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Manejo indebido de la información relacionada con la liquidación de la nómina de los trabajadores de la Entidad, para beneficio propio 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</si>
  <si>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</si>
  <si>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</si>
  <si>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</si>
  <si>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NIVEL</t>
  </si>
  <si>
    <t>RANGO</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</si>
  <si>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</si>
  <si>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</si>
  <si>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</si>
  <si>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</si>
  <si>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</si>
  <si>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</si>
  <si>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</si>
  <si>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</si>
  <si>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</si>
  <si>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</si>
  <si>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</si>
  <si>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</si>
  <si>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</si>
  <si>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</si>
  <si>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</si>
  <si>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</si>
  <si>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Manipulación de los parámetros de la programación troncal con el fin de favorecer indebidamente  a un operador o concesión, a cambio de beneficios personales o pago de favores.</t>
  </si>
  <si>
    <t>NOMBRE CONTROL</t>
  </si>
  <si>
    <t>Tesorero</t>
  </si>
  <si>
    <t>DETECCIÓN</t>
  </si>
  <si>
    <t>OPCIONES DE MANEJO 
DEL RIESGO</t>
  </si>
  <si>
    <t xml:space="preserve">Manipulación (extracción de documentos, cambio o adulteración de documentos) de los expedientes de archivo para beneficio propio, de otros funcionarios o de terceros, con el fin de beneficiarlos inapropiadamente o conseguir dádivas o favores.
</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</si>
  <si>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</si>
  <si>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 xml:space="preserve"> Jefe de la Oficina Asesora de Planeación </t>
  </si>
  <si>
    <t>Información falsificada, adulterada, no verdadera relacionado con el estado de salud del trabajador,  presentada o manifestada por este, con el fin de obtener beneficios  en la entidad.</t>
  </si>
  <si>
    <t>Uso de poder</t>
  </si>
  <si>
    <t>NOMBRE DEL RIESGO</t>
  </si>
  <si>
    <t>Desviación de la gestión de lo público</t>
  </si>
  <si>
    <t>Beneficio Privado</t>
  </si>
  <si>
    <t>Responder afirmativamente de una (1) a (5) cinco pregunta(s) genera un impacto moderado.</t>
  </si>
  <si>
    <t>Responder afirmativamente de seis (6) a once (11) preguntas genera un impacto mayor.</t>
  </si>
  <si>
    <t>Responder afirmativamente de doce (12) a diecinueve (19) preguntas genera un impacto catastrófico.</t>
  </si>
  <si>
    <t>Genera medianas consecuencias sobre la entidad</t>
  </si>
  <si>
    <t>MAYOR</t>
  </si>
  <si>
    <t>Genera altas consecuencias sobre la entidad</t>
  </si>
  <si>
    <t>CATASTROFICO</t>
  </si>
  <si>
    <t>Genera consecuencias desastrosas para la entidad</t>
  </si>
  <si>
    <t>CALIFICACIÓN PROBABILIDAD</t>
  </si>
  <si>
    <t>OBSERVACION</t>
  </si>
  <si>
    <t>CALIFICACIÓN IMPACTO</t>
  </si>
  <si>
    <t xml:space="preserve">Nivel </t>
  </si>
  <si>
    <t>Rango</t>
  </si>
  <si>
    <t xml:space="preserve"> </t>
  </si>
  <si>
    <t>Fuerte</t>
  </si>
  <si>
    <t xml:space="preserve">SOLIDEZ INDIVIDUAL DEL CONTROL </t>
  </si>
  <si>
    <t>Características del riesgo de Corrupción</t>
  </si>
  <si>
    <t>ACTIVIDAD</t>
  </si>
  <si>
    <t>SOPORTE</t>
  </si>
  <si>
    <t>RESPONSABLE</t>
  </si>
  <si>
    <t>FECHA DE EJECUCION</t>
  </si>
  <si>
    <t>Total preguntas afirmativas</t>
  </si>
  <si>
    <t>CALIFICACIÓN DEL DISEÑO DEL CONTROL</t>
  </si>
  <si>
    <t>INDICADOR</t>
  </si>
  <si>
    <t>Verificación previa de información divulgada a grupos de interés</t>
  </si>
  <si>
    <t>Profesional Especializado Grado 06 de Servicio al Usuario y Contacto SIRCI</t>
  </si>
  <si>
    <t>Profesional Especializado Grado 06 Negocios Colaterales</t>
  </si>
  <si>
    <t>Estudio de necesidades de flota adicional</t>
  </si>
  <si>
    <t>Profesional Especializado Grado 05 y  Grado 06, o el Profesional Universitario Grado 04</t>
  </si>
  <si>
    <t>Verificación programación de operación del servicio</t>
  </si>
  <si>
    <t>Profesional Especializado Grado 06 de Programación</t>
  </si>
  <si>
    <t>Verificación de programación de kilómetros programados</t>
  </si>
  <si>
    <t xml:space="preserve">Interventoría a la operación </t>
  </si>
  <si>
    <t>Profesional Especializado Grado 06  Coordinación Técnica Operativa; Profesional Especializado de Supervisión de la operación; Profesional universitario de Supervisión de la Operación</t>
  </si>
  <si>
    <t>Seguimiento de control a concesionarios</t>
  </si>
  <si>
    <t>Se realizan mensualmente reuniones operativas, por parte de los Profesionales encargados (Profesionales Especializados grado 06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</si>
  <si>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Profesional Especializado Grado 06  Coordinación Técnica Operativa; Profesional Especializado Grado 06 de Supervisión de la operación; Profesional Universitario de Supervisión de la Operación</t>
  </si>
  <si>
    <t>Verificación de requisitos de vinculación de conductores</t>
  </si>
  <si>
    <t>Profesional Especializado Grado 06 - Flota</t>
  </si>
  <si>
    <t>Supervisión a la ejecución de procedimientos de reportes de kilometraje componente zonal sitp y supervisión fuera de línea</t>
  </si>
  <si>
    <t>Profesional Especializado Grado 06 - Supervisión de la Operación</t>
  </si>
  <si>
    <t>Supervisión de contrato de interventoría</t>
  </si>
  <si>
    <t>Profesional Especializado Grado 06 Mantenimiento y Aseo Infraestructura Componente Troncal 
Profesional Universitario Grado 03 Mantenimiento y Aseo Infraestructura Sistema BRT.</t>
  </si>
  <si>
    <t>Verificación de  cumplimiento de indicadores contractuales</t>
  </si>
  <si>
    <t>Verificación de cumplimiento de perfiles de personal de fuerza operativa</t>
  </si>
  <si>
    <t>Validación de soportes de evidencia de desempeño</t>
  </si>
  <si>
    <t>Validación de datos cargados en el sistema con pre nomina</t>
  </si>
  <si>
    <t>Profesional Universitario Grado 04 de Nómina</t>
  </si>
  <si>
    <t>Validación cumplimiento resolución de liquidación</t>
  </si>
  <si>
    <t>Profesional Especializado Grado 06 Finanzas Corporativas - Presupuesto.</t>
  </si>
  <si>
    <t>Conciliación del plan de adquisiciones</t>
  </si>
  <si>
    <t>Conciliación de cuentas bancarias</t>
  </si>
  <si>
    <t xml:space="preserve">Profesional Especializado Grado 05 Tesorería </t>
  </si>
  <si>
    <t>Vigilancia judicial periódica de los procesos</t>
  </si>
  <si>
    <t>Verificación del cumplimiento de requisitos para presentar siniestro</t>
  </si>
  <si>
    <t>Profesional Especializado Grado 06  Seguros</t>
  </si>
  <si>
    <t xml:space="preserve">Profesional Universitario Grado 03 - Apoyo Logístico (inventarios)  </t>
  </si>
  <si>
    <t>Seguimiento al préstamo de documentos exclusivo a funcionarios</t>
  </si>
  <si>
    <t>Profesional Universitario Grado 03 - Gestión Documental</t>
  </si>
  <si>
    <t>Jefe de la Oficina de Control Interno</t>
  </si>
  <si>
    <t>Evaluación del auditado de la actividad de auditoria</t>
  </si>
  <si>
    <t>Convocatoria al comité institucional de control interno</t>
  </si>
  <si>
    <t>TIPO DE RIESGO DE FRAUDE</t>
  </si>
  <si>
    <t>REPORTES FRAUDULENTOS/CORRUPCION</t>
  </si>
  <si>
    <t>REPORTES FRAUDULENTOS/ CORRUPCION</t>
  </si>
  <si>
    <t>MALVERSACION DE ACTIVOS/CORRUPCION</t>
  </si>
  <si>
    <t>EXTREMO</t>
  </si>
  <si>
    <t>EXTREMA</t>
  </si>
  <si>
    <t>FACTIBILIDAD</t>
  </si>
  <si>
    <t>Nivel</t>
  </si>
  <si>
    <t>COMO SE REALIZA EL CONTROL</t>
  </si>
  <si>
    <t>Ausencia de controles durante la etapa de revisión de los contratos que se van a adjudicar</t>
  </si>
  <si>
    <t>Direccionamiento indebido de las actuaciones disciplinarias</t>
  </si>
  <si>
    <t>Reporte de hechos en los cuales,  se evidencie  riesgo de afectación, o pérdida de recursos públicos  y/o de bienes o intereses patrimoniales  de la entidad</t>
  </si>
  <si>
    <t>Acciones disciplinarias a las Dependencias que no suministren información solicitada por la Oficina de Control Interno</t>
  </si>
  <si>
    <t>Ofrecimientos indebidos a un funcionario parte del proceso de gestión de asuntos disciplinarios</t>
  </si>
  <si>
    <t>El servidor perteneciente a la Subgerencia General recibe dádivas, agasajos o favores personales, con el objeto de alterar el curso normal de una actuación disciplinaria y su decisión.</t>
  </si>
  <si>
    <t xml:space="preserve">Profesional Especializado Grado 06 - Control Disciplinario y Subgerente General </t>
  </si>
  <si>
    <t>Reporte de los procesos disciplinarios y sus avances en el Sistema de Información Disciplinario del Distrito Capital (SID).</t>
  </si>
  <si>
    <t>Profesional Asuntos Disciplinarios Grado 06.</t>
  </si>
  <si>
    <t>Datos en el Sistema de Información Disciplinario del Distrito Capital.</t>
  </si>
  <si>
    <t>Información médica no veraz</t>
  </si>
  <si>
    <t xml:space="preserve">Intereses y beneficios por parte del trabajador </t>
  </si>
  <si>
    <t>Validación por el área de SST de las incapacidades recurrentes y/o sospechosas.</t>
  </si>
  <si>
    <t xml:space="preserve">MENSUALMENTE </t>
  </si>
  <si>
    <t xml:space="preserve"> Profesional Universitario Grado 03 de Seguridad y Salud en el Trabajo - Asesores ARL </t>
  </si>
  <si>
    <t xml:space="preserve">Identificar a los trabadores que se ausentan de manera recurrente y citarlos con el médico laboral para que determine las acciones a seguir </t>
  </si>
  <si>
    <t xml:space="preserve">Citaciones a través de memorando </t>
  </si>
  <si>
    <t xml:space="preserve">A lo largo del año según se requiera </t>
  </si>
  <si>
    <t>(Trabajadores citados con médico laboral/ Trabajadores identificados)*100</t>
  </si>
  <si>
    <t>Manipulación de los parámetros de programación troncal.</t>
  </si>
  <si>
    <t>Verificación de parámetros de programación de servicios operacionales troncales</t>
  </si>
  <si>
    <t>Comunicación entre los funcionarios de la Subgerencia General</t>
  </si>
  <si>
    <t xml:space="preserve">Comunicación entre el Profesional Asuntos Disciplinarios Grado 06 y el Subgerente General cuando se requiera la toma de decisiones en cada uno de los expedientes, dejando evidencia de ello mediante el visto bueno y la firma de los documentos tratados. En el evento en que no conste la firma y visto bueno en estos, se deberán identificar las razones por las cuales no fue así para luego dar el visto bueno o la firma si es del caso. </t>
  </si>
  <si>
    <t>(No. de procesos actualizados en el sistema/No. de procesos activos) x 100</t>
  </si>
  <si>
    <t>Cada vez que se requiera durante la vigencia</t>
  </si>
  <si>
    <t xml:space="preserve">Favoritismos y favorecimientos por padrinazgo y/o vínculos afectivos y/o familiares </t>
  </si>
  <si>
    <t>Profesional Especializado Grado 06 de Coordinación Técnica Operativa de la DTBRT</t>
  </si>
  <si>
    <t xml:space="preserve"> Formato de Antecedentes presentado como anexo de cada una de las hojas de vida postuladas a conformar el grupo de trabajo de la Fuerza Operativa</t>
  </si>
  <si>
    <t>Alteración de indicadores de desempeño de las empresas operadoras troncales</t>
  </si>
  <si>
    <t>Favoritismos y favorecimientos por padrinazgo y/o vínculos afectivos y/o familiares en la vinculación del personal que trabaja para las empresas que prestan sus servicios de fuerza operativa.</t>
  </si>
  <si>
    <t>Alterar datos relacionados con indicadores de desempeño de las empresas operadoras troncales, con el fin de ocultar incumplimiento de los concesionarios a cambio de sobornos.</t>
  </si>
  <si>
    <t xml:space="preserve">Revisión de indicadores de desempeño de las empresas operadoras troncales </t>
  </si>
  <si>
    <t>Profesional Especializado de Programación y Planificación BRT-Servicios Troncales</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</si>
  <si>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</si>
  <si>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</si>
  <si>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 Especializado Grado 06 de Contratación (o quien haga sus veces),
Abogado responsable del proceso, 
asesores y coordinadores de Contratación y Comité de Contratación de la Entidad</t>
  </si>
  <si>
    <t>Realización de pactos colusorios en fase de estructuración y en fase de evaluación de los procesos de selección</t>
  </si>
  <si>
    <t>Direccionamiento de procesos de selección</t>
  </si>
  <si>
    <t>Realizar una jornada de sensibilización anual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</si>
  <si>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</si>
  <si>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</si>
  <si>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Septiembre a Diciembre</t>
  </si>
  <si>
    <t>(Jornada de sensibilización realizada / Jornada de sensibilización planeada) * 100</t>
  </si>
  <si>
    <t>Gestión bajo presión, para lograr un incremento de flota de vehículos que beneficie a los operadores u otros terceros</t>
  </si>
  <si>
    <t>Comité de kilómetros eficientes</t>
  </si>
  <si>
    <t>Profesional Especializado Grado 5 o 6 de Estudios de Transporte</t>
  </si>
  <si>
    <t>Acta de comité</t>
  </si>
  <si>
    <t>Inclusión dentro del Acta del Comité de integración de la verificación y aprobación o rechazo de las modificaciones planteadas en el estudio técnico.</t>
  </si>
  <si>
    <t>Secretario técnico del comité de Integración</t>
  </si>
  <si>
    <t>Omisión o Deficiencia en reportes a Entes de Control sobre posibles actos de corrupción</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</si>
  <si>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</si>
  <si>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Sensibilización al Equipo OCI sobre instrumentos de auditoría</t>
  </si>
  <si>
    <t>Acta de reunión</t>
  </si>
  <si>
    <t>Una vez al año</t>
  </si>
  <si>
    <t>(Sensibilización programada/sensibilización ejecutada)*100</t>
  </si>
  <si>
    <t>Publicación en Intranet de piezas sensibilizando a la Entidad al respecto</t>
  </si>
  <si>
    <t>Publicación Página web</t>
  </si>
  <si>
    <t>(Publicación en intranet programada/Publicación en intranet  ejecutada)*100</t>
  </si>
  <si>
    <t>Modificación de resultados de Auditorías que evidencien posibles actos de corrupción</t>
  </si>
  <si>
    <t>Incumplimiento a las funciones y principios en el ejercicio de la OCI  debido al ocultamiento o modificación de resultados de auditoría por parte de auditores y/o Jefe de la OCI, para beneficio propio o de terceros.</t>
  </si>
  <si>
    <t>Desconocimiento y falta de interiorización del código del auditor interno, del Estatuto de Auditoría de TRANSMILENIO S.A. y del acuerdo de confidencialidad de los colaboradores de la OCI.</t>
  </si>
  <si>
    <t>Cumplimiento de código de ética del auditor y estatuto de auditoria</t>
  </si>
  <si>
    <t>Utilización indebida de información</t>
  </si>
  <si>
    <t xml:space="preserve">Utilización indebida de la información oficial privilegiada por parte de los auditores y/o jefe de la OCI en el desarrollo de las actividades de la Dependencia en beneficio propio o a favor de un tercero. </t>
  </si>
  <si>
    <t>El Profesional Especializado Grado 06 de Programación y Planificación BRT-Servicios Troncales verifica la aplicación del procedimiento vigente para la programación de servicios troncales y duales por parte de los colaboradores del área, de manera que se garantice el cumplimiento de los parámetros estipulados, mediante el diligenciamiento de los formatos de Programación de Servicios de Operación - PSO, cada vez que se requiera. En caso de evidenciar inconsistencias en la aplicación de los parámetros técnicos de programación, se reporta de manera inmediata al Director Técnico de BRT quien solicitará  la revisión y ajustes correspondientes.</t>
  </si>
  <si>
    <t xml:space="preserve">Director Técnico de BRT. </t>
  </si>
  <si>
    <t xml:space="preserve">Profesional Especializado Grado 06 de Programación y Planificación BRT y Colaboradores del Área de Programación Planificación Servicios Troncales </t>
  </si>
  <si>
    <t>Cada dos meses</t>
  </si>
  <si>
    <t>Profesional Especializado Grado 06 de Coordinación Técnica Operativa.</t>
  </si>
  <si>
    <t>Profesional Especializado Grado 06 de Coordinación Técnica Operativa</t>
  </si>
  <si>
    <t>BAJO</t>
  </si>
  <si>
    <t>Liquidación indebida a los agentes del sistema favoreciendo al tercero con recursos que no le corresponden</t>
  </si>
  <si>
    <t>Liquidar indebidamente los agentes del sistema con el fin de favorecerlos económicamente a cambio de recibir comisiones, dádivas o favores.</t>
  </si>
  <si>
    <t>Los agentes Externos influyen en la estructura administrativa de Transmilenio para que actúen a su conveniencia</t>
  </si>
  <si>
    <t>Validación de información de la liquidación previa</t>
  </si>
  <si>
    <t>Cotejo de fuentes de información SIRCI</t>
  </si>
  <si>
    <t>Semanalmente los Profesionales Especializados Grado 05 de Control del Recudo y/o el contratista, cotejan las fuentes de información disponibles por parte del SIRCI para determinar la veracidad y calidad de la información del reporte. De encontrarse diferencias, se comunica al concesionario del SIRCI, con el fin de validarlas y corregirlas, y finalmente reportar la información correcta. Se deja como evidencia los archivos en Excel donde se refleja el análisis y cotejo realizado de la información.</t>
  </si>
  <si>
    <t>Subgerente Económico</t>
  </si>
  <si>
    <t>Profesional Especializado Grado 05 de Control de  Recaudo</t>
  </si>
  <si>
    <t xml:space="preserve">Profesional Especializado Grado 06 Control del Recaudo y Remuneración del Sistema
y
Profesional Universitario Grado 03 de remuneración </t>
  </si>
  <si>
    <t xml:space="preserve">Reunión para seguimiento posibles hallazgos y/o inconsistencias evidenciados en los Informes por parte de Interventoría, visitas aleatorias de inspección y cumplimiento de indicadores de mantenimiento preventivo. </t>
  </si>
  <si>
    <t>El gestor no informe apropiadamente a la comunidad sobre temas de interés del Sistema y de la Entidad, por intereses particulares o presiones indebidas</t>
  </si>
  <si>
    <t>Omitir información de interés relacionada con la gestión de la Entidad  en los diferentes espacios de interlocución con las comunidades para favorecer acciones de terceros en detrimento de las comunidades y/o de la entidad</t>
  </si>
  <si>
    <t>Profesional Especializado Grado 6 de Gestión Social y Gestores Sociales</t>
  </si>
  <si>
    <t xml:space="preserve">Tomar una muestra aleatoria de las actas y sus soportes para revisar la calidad de la información contenida, de tal manera que sea coherente con la reportada en la Matriz de Actividades de Gestión Social; lo anterior, en el marco del Comité de Gestión Social. </t>
  </si>
  <si>
    <t>Actas de comité de Gestión Social</t>
  </si>
  <si>
    <t>Cada dos (2) meses</t>
  </si>
  <si>
    <t>(Número de actas con observaciones / Número de actas revisadas) * 100</t>
  </si>
  <si>
    <t>Profesional Especializado Grado 6 de Gestión Social</t>
  </si>
  <si>
    <t>Alteración de las cantidades de insumos ejecutadas en las obras de mantenimiento.</t>
  </si>
  <si>
    <t xml:space="preserve">Manipulación de la información de los trabajos de mantenimiento ejecutados en la infraestructura del Sistema
</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</si>
  <si>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del porcentaje descrito en el Capítulo que da cumplimiento a lo solicitado en el numeral 15, literal h del Anexo Técnico de Interventoría, de los informes mensuales de Interventoría comparado con el porcentaje propuesto durante el proceso de selección. 
En caso de encontrar inconsistencias u observaciones frente a los resultados del indicador presentado en el informe, se devuelve el informe para su aclaración y ajuste. Se deja como evidencia el Certificado de Cumplimiento.</t>
  </si>
  <si>
    <t>El Profesional Especializado Grado 06 Mantenimiento y Aseo Infraestructura Componente Troncal y el Profesional Universitario Grado 03 Mantenimiento y Aseo Infraestructura Sistema BRT, realizan mensualmente  la supervisión del contrato de Interventoría, mediante la revisión del informe comparando éste contra lo solicitado por la Entidad en el anexo técnico de interventoría dando su aprobación en el certificado de cumplimiento para su respectivo pago.  Adicionalmente los Técnicos Operativos Grado 01, mensualmente verifican previa solicitud del Profesional Universitario Grado 03 Mantenimiento y Aseo Infraestructura Sistema BRT, aleatoriamente algunas actividades de mantenimiento realizadas por el contratista, mediante visitas a la infraestructura validando la información de las cantidades y actividades ejecutadas por el interventor dejando evidencia en el "Formato de Inspección Aleatoria". 
En caso de encontrar inconsistencias u observaciones en el informe o en las actividades y cantidades ejecutadas, se devuelve al Interventor para su aclaración y ajuste.</t>
  </si>
  <si>
    <t>Profesional Especializado Grado 06 Mantenimiento y Aseo Infraestructura Componente Troncal 
y
Profesional Universitario Grado 03 Mantenimiento y Aseo Infraestructura Sistema BRT
y
Técnicos Operativos Grado 01</t>
  </si>
  <si>
    <t>Actas de reunión</t>
  </si>
  <si>
    <t>Trimestral</t>
  </si>
  <si>
    <t>Director Técnico de Seguridad</t>
  </si>
  <si>
    <t>Direccionamiento de conceptos y actos jurídicos</t>
  </si>
  <si>
    <t xml:space="preserve">
Proyección de conceptos con el apoyo de otros profesionales de la misma subgerencia con experticia en temas específicos </t>
  </si>
  <si>
    <t>Profesional especializado grado 6 y los profesionales de apoyo de la Subgerencia Jurídica que se requiera</t>
  </si>
  <si>
    <t>Cuando se requiera</t>
  </si>
  <si>
    <t>Debilidades en la revisión de conceptos y actos jurídicos</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</si>
  <si>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</si>
  <si>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</si>
  <si>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</si>
  <si>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 xml:space="preserve">Profesionales de Defensa Judicial y Dependiente judicial </t>
  </si>
  <si>
    <t>Profesional especializado grado 6 de Defensa Judicial</t>
  </si>
  <si>
    <t>(Demandas contestadas en el trimestre dentro del término que señala la Ley/Demandas notificadas con vencimiento de términos para contestación en el trimestre).</t>
  </si>
  <si>
    <t>Aplicación de protocolos de registro,  control y validación de los Proyectos de Inversión</t>
  </si>
  <si>
    <t>MENSUAL
(SUIFP)
TRIMESTRAL
(SEGPLAN)</t>
  </si>
  <si>
    <t>Jefe de Oficina Asesora de Planeación
Profesional Especializado Grado 06 de Gestión Corporativa</t>
  </si>
  <si>
    <t>Presiones indebidas para emitir pronunciamientos técnicos ajenos a la realidad o al contexto de la gestión ambiental.</t>
  </si>
  <si>
    <t>Direccionamiento indebido de los pronunciamientos de carácter ambiental, por parte de los funcionarios responsables del proceso, para asegurar toma de decisiones que favorezcan un interés personal o de terceros, en detrimento de la entidad.</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</si>
  <si>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</si>
  <si>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</si>
  <si>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Profesional Especializado Grado 06 de Gestión Ambiental
 Jefe de la Oficina Asesora de Planeación</t>
  </si>
  <si>
    <t>Realización de mesas técnicas con las partes involucradas, para aquellos pronunciamientos de carácter ambiental que generen algún tipo de desacuerdo frente al concepto emitido.</t>
  </si>
  <si>
    <t>Jefe Oficina Asesora de Planeación</t>
  </si>
  <si>
    <t>(Número de mesas técnicas realizadas para aclaraciones/Número de mesas técnicas solicitadas)*100</t>
  </si>
  <si>
    <t>Las bases de datos generadas a través de plataformas y/o aplicativos donde se registran las PQRS, sean manipuladas indebidamente para favorecimiento personal.</t>
  </si>
  <si>
    <t>El servidor público, en el momento en que se recibe una PQRS, manipule indebidamente los datos del peticionario.</t>
  </si>
  <si>
    <t>Control preventivo de la información del peticionario</t>
  </si>
  <si>
    <t>Realizar capacitación a través del Oficial de Datos de la Entidad respecto a la protección de datos personales.</t>
  </si>
  <si>
    <t>Profesional Especializado grado 6 de Servicio al Usuario y Contacto SIRCI</t>
  </si>
  <si>
    <t>COMPARTIR EL RIESGO</t>
  </si>
  <si>
    <t xml:space="preserve">Alteración de la programación de servicios troncales y duales para el favorecimiento de intereses particulares o por presiones indebidas. </t>
  </si>
  <si>
    <t>Alteración de los perfiles en la selección  del personal vinculado a los contratos de fuerza operativa, debido a intereses particulares o por presiones indebidas.</t>
  </si>
  <si>
    <t xml:space="preserve">Profesional Especializado Grado 06 de Coordinación Técnica Operativa.
Profesional Especializado Grado 06 de Control de la Operación.
Colaboradores del Área de Control de la Operación.  </t>
  </si>
  <si>
    <t xml:space="preserve">Cada vez que se requiera, el personal designado para la revisión de hojas de vida verifica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estas condiciones, se envía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</si>
  <si>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Revisión del Formato de Antecedentes presentado como anexo de cada una de las hojas de vida, postuladas a conformar el grupo de trabajo de la Fuerza Operativa, verificando el cumplimiento del perfil estipulado para el cargo al cual se presenta el aspirante.</t>
  </si>
  <si>
    <t>(Número de formatos de antecedentes diligenciados/ 
Número de personas contratadas para desarrollar labores de fuerza operativa en el período) X 100</t>
  </si>
  <si>
    <t>Mensualmente, el personal del área de control de la operación designado, adelanta el cálculo de los indicadores de desempeño previstos para los operadores de operación troncal, según la fase correspondiente. El Profesional Especializado Grado 06 de Coordinación Técnica Operativa de la DTBRT (Dirección Técnica de BRT) verifica los resultados y aprueba los oficios de notificación que se deben enviar a las empresas operadoras antes de las audiencias previstas y/o los debidos procesos que correspondan. Si durante la verificación de datos se determina que  existen comportamientos atípicos, errores o desviaciones, se solicita a los profesionales encargados el ajuste del cálculo del indicador.</t>
  </si>
  <si>
    <t xml:space="preserve">Profesional Especializado Grado 06 de Coordinación Técnica Operativa.
Colaboradores del Área de Control de la Operación.  </t>
  </si>
  <si>
    <t>Revisión conjunta, con los delegados de las empresas operadoras troncales, de los indicadores de desempeño de cada empresa, en el marco de los comités ordinarios de operadores troncales, que se realizan  bimensualmente.</t>
  </si>
  <si>
    <t>Generar un informe que relacione las solicitudes de aprobación de PSO'S rechazadas e indique el seguimiento realizado a las mismas</t>
  </si>
  <si>
    <t>Profesional Especializado Gr 06 de Programación</t>
  </si>
  <si>
    <t>Informe Mensual</t>
  </si>
  <si>
    <t>Generar un cuadro trimestral con la información mensual del kilometraje programado autorizado en relación con la línea base establecida para el periodo</t>
  </si>
  <si>
    <t>Archivo Excel</t>
  </si>
  <si>
    <t>Realizar operativos conjuntos entre interventoría y lideres de supervisión de Transmilenio S.A. para verificar cumplimiento de obligaciones y reporte adecuado de los mismos</t>
  </si>
  <si>
    <t>Informe de Operativos</t>
  </si>
  <si>
    <t xml:space="preserve">Realizar mesas de trabajo con las empresas para informar sobre hallazgos evidenciados y registrados. </t>
  </si>
  <si>
    <t>Acta de Reunión</t>
  </si>
  <si>
    <t>Archivo Excel / Plataforma EIC</t>
  </si>
  <si>
    <t>Intereses particulares o 
Presiones indebidas</t>
  </si>
  <si>
    <t>Imputación de recursos económica a rubros presupuestales que no cumplan con la descripción del  mismo, para el beneficio de un tercero  a cambio de dádivas o pago de favores</t>
  </si>
  <si>
    <t>ANUAL</t>
  </si>
  <si>
    <t>Correo electrónico informando la apertura o no del presupuesto en el sistema JSP7 para el periodo</t>
  </si>
  <si>
    <t>Manipulación de información financiera</t>
  </si>
  <si>
    <t>Conciliación Bancaria Mensual y Copia de Estado de Tesorería Mensual</t>
  </si>
  <si>
    <t>Inconsistencia en la documentación presentada para el trámite del siniestro</t>
  </si>
  <si>
    <t>Anualmente, el Profesional Especializado grado 6 de Seguros enviará a los supervisores de bienes que han sido amparados por la póliza de todo riesgo, un correo electrónico con el listado de documentos y proceso correspondiente para el reporte de siniestros asociados a dichos bienes.</t>
  </si>
  <si>
    <t>Profesional Especializado 06 de Seguros y/o contratista</t>
  </si>
  <si>
    <t>Correos electrónicos</t>
  </si>
  <si>
    <t>1 correo electrónico enviado / 1 correo electrónico planeado * 100</t>
  </si>
  <si>
    <t>Inadecuado registro de la información de Inventarios relacionados con la Propiedad Planta y Equipo de propiedad de TRANSMILENIO S.A., con el fin de apropiarse de ella en beneficio propio, o de terceros</t>
  </si>
  <si>
    <t>Levantamiento físico de inventario aleatorio</t>
  </si>
  <si>
    <t>El profesional universitario Grado 03 Apoyo Logístico (Inventarios),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</si>
  <si>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</si>
  <si>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Profesional Especializado grado 6 de Apoyo Logístico</t>
  </si>
  <si>
    <t>Registro en Sistema SP7</t>
  </si>
  <si>
    <t># Entradas y salidas de almacén realizadas / # Entradas y salidas de almacén revisadas* 100</t>
  </si>
  <si>
    <t>Seguimiento a planillas de control</t>
  </si>
  <si>
    <t>El  profesional encargado de la supervisión del contrato de Gestión Documental debe revisar trimestralmente las planillas de control de prestamos con el fin de evidenciar el cumplimiento de éste con forme los parámetros establecidos en el Manual de Gestión Documental, dejando evidencia en una planilla de asistencia a reunión. En caso de encontrar inconsistencias, se informará a través de correo electrónico al superior inmediato de la entidad contratada de forma que se tomen las medidas de acción correspondientes.</t>
  </si>
  <si>
    <t>Supervisor contrato de Gestión Documental</t>
  </si>
  <si>
    <t xml:space="preserve">Diariamente </t>
  </si>
  <si>
    <t>Cargue de información en la base de datos de las novedades de nomina de forma mal intencionada.</t>
  </si>
  <si>
    <t>Manipulación de la información relacionada con la liquidación de la nómina.</t>
  </si>
  <si>
    <t>Profesional Universitario Grado 04 de Nómina
Profesional Especializado Grado 06 de Talento Humano</t>
  </si>
  <si>
    <t>Mensual</t>
  </si>
  <si>
    <t>Cada mes antes del pago de la nómina.</t>
  </si>
  <si>
    <t>INTERNO o EXTERNO</t>
  </si>
  <si>
    <t>Debilidad en los criterios definidos para adelantar los procesos de selección.</t>
  </si>
  <si>
    <t>Direccionamiento de las pruebas del proceso de selección, con el fin de beneficiar a terceros generando nepotismo, bien sea por conflicto de intereses o por acuerdos para recibir dádivas o favores personales.</t>
  </si>
  <si>
    <t>Profesional Especializado Grado 06 Gestión del  Talento Humano
 y Agentes Externos cuando se requiera</t>
  </si>
  <si>
    <t>Profesional Especializado Grado 06 de Gestión del Talento Humano</t>
  </si>
  <si>
    <t>Informe de seguimiento</t>
  </si>
  <si>
    <t>Cada vez que se adelante un proceso de selección.</t>
  </si>
  <si>
    <t>(Informe de Seguimiento al Proceso de Selección que se adelante / 1) *100</t>
  </si>
  <si>
    <t>Validación de criterios en procesos de selección</t>
  </si>
  <si>
    <t>Manipulación de información de planes, programas y proyectos</t>
  </si>
  <si>
    <t>Omisión de información del sistema y de la entidad, para beneficio de un particular</t>
  </si>
  <si>
    <t xml:space="preserve">Manipulación indebida de bases de datos de PQRS </t>
  </si>
  <si>
    <t>Alteraciones de los parámetros operacionales de los servicios</t>
  </si>
  <si>
    <t>Alteraciones de los análisis de requerimiento de flota adicional</t>
  </si>
  <si>
    <t>Manipulación de la programación</t>
  </si>
  <si>
    <t>Manipulación de la información</t>
  </si>
  <si>
    <t>Vinculación inapropiada de conductores y/o vehículos</t>
  </si>
  <si>
    <t>Habilitación de las tarjetas de conducción en el sistema GestSAE para beneficios particulares</t>
  </si>
  <si>
    <t>Alteración del estado de operatividad de las tarjetas de conducción en el sistema GestSAE</t>
  </si>
  <si>
    <t>Aceptar o solicitar pago o cualquier otra clase de beneficios a nombre propio o de terceros, para no reportar o alterar información respecto del estado de operatividad de la tarjeta de conducción en el sistema GestSAE</t>
  </si>
  <si>
    <t>BIMESTRAL</t>
  </si>
  <si>
    <t>Registro inadecuado de inventarios</t>
  </si>
  <si>
    <t xml:space="preserve">Falta de aplicación de controles para cumplir con la normatividad vigente.                                                                                         </t>
  </si>
  <si>
    <t>Por Intimidación y/o amenazas al interior de la Entidad para el no reporte de irregularidades.</t>
  </si>
  <si>
    <t>Intereses personales y/o particulares con el fin de distorsionar, ocultar o tergiversar la información y evidencias resultantes del proceso de auditoria</t>
  </si>
  <si>
    <t>Manipulación indebida de los documentos</t>
  </si>
  <si>
    <t>Direccionamiento de las pruebas de selección para fines particulares o personales</t>
  </si>
  <si>
    <t>Apropiación indebida del rubro presupuestal</t>
  </si>
  <si>
    <t>Moderado</t>
  </si>
  <si>
    <t>ZONA DE RIESGO INHERENTE</t>
  </si>
  <si>
    <t xml:space="preserve">ZONA RIESGO 
RESIDUAL </t>
  </si>
  <si>
    <t xml:space="preserve">Por Intereses personales y/o particulares con el fin de distorsionar, ocultar o tergiversar la información y evidencias resultantes del proceso de auditoria.                                                                              </t>
  </si>
  <si>
    <t xml:space="preserve"> Inobservancia del código de ética de los auditores de TRANSMILENIO S.A.
</t>
  </si>
  <si>
    <r>
      <t xml:space="preserve">Revisión de conceptos </t>
    </r>
    <r>
      <rPr>
        <sz val="20"/>
        <color indexed="10"/>
        <rFont val="Arial"/>
        <family val="2"/>
      </rPr>
      <t xml:space="preserve"> </t>
    </r>
  </si>
  <si>
    <t>PROBABILIDAD DE OCURRENCIA</t>
  </si>
  <si>
    <t>MATRIZ DE RIESGOS ANTES DE CONTROLES
RIESGO INHERENTE</t>
  </si>
  <si>
    <t>MAPA CALORIMETRICO RIESGOS DE CORRUPCIÓN</t>
  </si>
  <si>
    <t xml:space="preserve">Enviar mediante correo electrónico la base de datos del estado de inoperatividad de las tarjetas de conducción en el sistema GestSAE, notificadas por escrito a los concesionarios por parte de la Dirección Técnica de Seguridad; a  las Direcciones Técnicas de BRT y Buses de manera cuatrimestral </t>
  </si>
  <si>
    <t>Profesionales Especializados  Grado 06 de Seguridad Sistema BRT y Sistema Buses de la Dirección Técnica de Seguridad o quien designe</t>
  </si>
  <si>
    <t>Solicitar cotizaciones sobrevaloradas que no correspondan al valor o número de servicios solicitados</t>
  </si>
  <si>
    <t>Alteración de información relacionada con los servicios de bienestar</t>
  </si>
  <si>
    <t>Alterar y/o modificar los requerimientos y/o servicios contratados de bienestar para obtener beneficios económicos o en especie por parte de los involucrados.</t>
  </si>
  <si>
    <t>Cotejo parámetros actividad</t>
  </si>
  <si>
    <t>El Profesional Universitario Grado 04 - Bienestar e incentivos cada vez que se requiera, revisa que la cotización solicitada al proveedor corresponda a los ítems solicitados (número de participantes, alimentación, transporte, actividades recreativas, deportivas o culturales, etc.) dejando como evidencia el correo de solicitud y la cotización presentada por el proveedor.
Cuando se presenten diferencias entre lo solicitado y lo cotizado o se requieran servicios adicionales a lo inicialmente solicitado, el Profesional Universitario Grado 04 - Bienestar e incentivos le solicita al proveedor que efectúe los ajustes correspondientes a la cotización.</t>
  </si>
  <si>
    <t xml:space="preserve">Profesional Universitario Grado 04 - Bienestar e incentivos </t>
  </si>
  <si>
    <t xml:space="preserve"> Profesional Universitario Grado 04 - Bienestar e incentivos</t>
  </si>
  <si>
    <t>Certificado de Cumplimiento</t>
  </si>
  <si>
    <t>Cada vez que el proveedor presente las facturas y/o mensualmente</t>
  </si>
  <si>
    <t>No. Facturas pagadas / No. Facturas presentadas y cotejadas con la cotización</t>
  </si>
  <si>
    <t>Revisar que la factura presentada por el proveedor, una vez prestado el servicio a satisfacción, corresponda a los ítems solicitados y aprobados.</t>
  </si>
  <si>
    <t>MATRIZ DE RIESGOS DESPUES DE CONTROLES
RIESGO RESIDUAL</t>
  </si>
  <si>
    <t>CONSECUENCIAS</t>
  </si>
  <si>
    <t xml:space="preserve">
Pérdida de recursos económicos 
Pérdida de imagen institucional
Investigaciones penales y disciplinarias </t>
  </si>
  <si>
    <t xml:space="preserve">Afectación en las rutas
Pérdida de recursos económicos 
Pérdida de imagen institucional
Investigaciones sancionatorias y disciplinarias </t>
  </si>
  <si>
    <t xml:space="preserve">Incremento de las PQRS 
Afectación en la calidad del servicio zonal
Detrimento de la calidad de vida de la comunidad
Pérdida de recursos económicos 
Pérdida de imagen institucional
Investigaciones sancionatorias y disciplinarias </t>
  </si>
  <si>
    <t>Pérdida de información
Afectación en la calidad del servicio 
Procesos sancionatorios y disciplinarios</t>
  </si>
  <si>
    <t>Quejas de los funcionarios
Procesos  disciplinarios</t>
  </si>
  <si>
    <t>Planes, programas y proyectos inconclusos
Pérdida de la imagen institucional
Pérdida de confianza en lo público
Procesos disciplinarios
Detrimento patrimonial
Perdida de recursos</t>
  </si>
  <si>
    <t>Pérdida de la imagen institucional
Demandas contra el Estado
Pérdida de confianza en lo público
Investigaciones penales
disciplinarias y fiscales.
Detrimento patrimonial
Perdida de recursos económicos</t>
  </si>
  <si>
    <t xml:space="preserve">Incumplimiento a la ley de Habeas Data
Pérdida de información
Pérdida de imagen institucional
Investigaciones penales y disciplinarias </t>
  </si>
  <si>
    <t>Afectación en la calidad del servicio troncal
Detrimento de la calidad de vida de la comunidad
Pérdida de imagen institucional
Procesos sancionatorios, disciplinarios, fiscales y penales</t>
  </si>
  <si>
    <t>Incumplimiento de indicadores de desempeño
Afectación en la calidad del servicio zonal
Procesos sancionatorios y disciplinarios</t>
  </si>
  <si>
    <t>Perdida de recursos económicos
Afectación en la ejecución de funciones de la dependencia
Pérdida de confianza de lo público
Pérdida de imagen institucional
Procesos sancionatorios y disciplinarios</t>
  </si>
  <si>
    <t>Quejas de los funcionarios
Perdida de confianza en lo público
Bajo rendimiento en la productividad
Procesos  disciplinarios</t>
  </si>
  <si>
    <t>Demandas contra la entidad
Perdida de recursos económicos
Perdida de confianza de lo público
Procesos disciplinarios y fiscales</t>
  </si>
  <si>
    <t>Inconsistencias en la información financiera
Perdida de recursos económicos
Perdida de confianza de lo público
Procesos sancionatorios, disciplinarios y fiscales</t>
  </si>
  <si>
    <t>Pérdida de información
Perdida de confianza en la Entidad
Procesos sancionatorios y disciplinarios</t>
  </si>
  <si>
    <r>
      <t>Cant solicitudes de aprobación PSO rechazadas</t>
    </r>
    <r>
      <rPr>
        <sz val="20"/>
        <color indexed="8"/>
        <rFont val="Arial"/>
        <family val="2"/>
      </rPr>
      <t xml:space="preserve">  * 100</t>
    </r>
    <r>
      <rPr>
        <u/>
        <sz val="20"/>
        <color indexed="8"/>
        <rFont val="Arial"/>
        <family val="2"/>
      </rPr>
      <t xml:space="preserve">
</t>
    </r>
    <r>
      <rPr>
        <sz val="20"/>
        <color indexed="8"/>
        <rFont val="Arial"/>
        <family val="2"/>
      </rPr>
      <t>Cant solicitudes de aprobación PSO corregidas</t>
    </r>
  </si>
  <si>
    <r>
      <t xml:space="preserve">Cant COND OP cargadas en software fecha operat </t>
    </r>
    <r>
      <rPr>
        <sz val="20"/>
        <color indexed="8"/>
        <rFont val="Arial"/>
        <family val="2"/>
      </rPr>
      <t xml:space="preserve">  * 100</t>
    </r>
    <r>
      <rPr>
        <u/>
        <sz val="20"/>
        <color indexed="8"/>
        <rFont val="Arial"/>
        <family val="2"/>
      </rPr>
      <t xml:space="preserve">
</t>
    </r>
    <r>
      <rPr>
        <sz val="20"/>
        <color indexed="8"/>
        <rFont val="Arial"/>
        <family val="2"/>
      </rPr>
      <t>Cant COND OP reportadas en informe del operativo</t>
    </r>
  </si>
  <si>
    <r>
      <t xml:space="preserve">Cant conductas op aceptadas  </t>
    </r>
    <r>
      <rPr>
        <sz val="20"/>
        <color indexed="8"/>
        <rFont val="Arial"/>
        <family val="2"/>
      </rPr>
      <t xml:space="preserve">  * 100</t>
    </r>
    <r>
      <rPr>
        <u/>
        <sz val="20"/>
        <color indexed="8"/>
        <rFont val="Arial"/>
        <family val="2"/>
      </rPr>
      <t xml:space="preserve">
</t>
    </r>
    <r>
      <rPr>
        <sz val="20"/>
        <color indexed="8"/>
        <rFont val="Arial"/>
        <family val="2"/>
      </rPr>
      <t>Cant conductas op registradas</t>
    </r>
  </si>
  <si>
    <t>Acción u Omisión</t>
  </si>
  <si>
    <t xml:space="preserve">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 </t>
  </si>
  <si>
    <t>Direccionamiento indebido de los pronunciamientos de carácter ambiental</t>
  </si>
  <si>
    <t>Acta de reunión o correo electrónico</t>
  </si>
  <si>
    <t>Desacato de las políticas de seguridad de la información por Intereses particulares.</t>
  </si>
  <si>
    <t>Direccionamiento indebido de los espacios de explotación colateral</t>
  </si>
  <si>
    <t>Modificación de algunos de los  parámetros operacionales  para el beneficio de algún operador del SITP</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</si>
  <si>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</si>
  <si>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</si>
  <si>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r>
      <t xml:space="preserve">Kms programados en el mes </t>
    </r>
    <r>
      <rPr>
        <sz val="20"/>
        <color indexed="8"/>
        <rFont val="Arial"/>
        <family val="2"/>
      </rPr>
      <t xml:space="preserve">  * 100</t>
    </r>
    <r>
      <rPr>
        <u/>
        <sz val="20"/>
        <color indexed="8"/>
        <rFont val="Arial"/>
        <family val="2"/>
      </rPr>
      <t xml:space="preserve">
</t>
    </r>
    <r>
      <rPr>
        <sz val="20"/>
        <color indexed="8"/>
        <rFont val="Arial"/>
        <family val="2"/>
      </rPr>
      <t>Kms de línea base para el mes</t>
    </r>
  </si>
  <si>
    <t>Incumplimiento de contratos de concesión
Afectación en la calidad del servicio zonal
Detrimento de la calidad de vida de la comunidad
Pérdida de imagen institucional
Investigaciones sancionatorias, disciplinarios, fiscales y penales</t>
  </si>
  <si>
    <t>Generar un cuadro de seguimiento de verificaciones aleatorias sobre los conductores vinculados en el periodo anterior.</t>
  </si>
  <si>
    <r>
      <t xml:space="preserve">Cant de vinculaciones encontradas con error  </t>
    </r>
    <r>
      <rPr>
        <sz val="20"/>
        <color indexed="8"/>
        <rFont val="Arial"/>
        <family val="2"/>
      </rPr>
      <t xml:space="preserve">  * 100</t>
    </r>
    <r>
      <rPr>
        <u/>
        <sz val="20"/>
        <color indexed="8"/>
        <rFont val="Arial"/>
        <family val="2"/>
      </rPr>
      <t xml:space="preserve">
</t>
    </r>
    <r>
      <rPr>
        <sz val="20"/>
        <color indexed="8"/>
        <rFont val="Arial"/>
        <family val="2"/>
      </rPr>
      <t>Cant de vinculaciones revisadas aleatoriamente</t>
    </r>
  </si>
  <si>
    <t>Generar un cuadro de seguimiento de verificaciones aleatorias sobre los vehículos vinculados en el periodo anterior.</t>
  </si>
  <si>
    <t>Revisión de la programación con las empresas operadoras en los comités de operadores</t>
  </si>
  <si>
    <t>Actas y presentaciones de los comités de operadores troncales.</t>
  </si>
  <si>
    <t>(Número de comités realizados/
Número de comités programados) X 100</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</si>
  <si>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</si>
  <si>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imagen institucional
Pérdida de confianza de lo público
Procesos sancionatorios y disciplinarios</t>
  </si>
  <si>
    <t>Cada vez que se envié una hoja de vida para cubrir un puesto en alguno de los contratos de la Fuerza Operativa .</t>
  </si>
  <si>
    <t xml:space="preserve">Alteración del cálculo de indicadores de desempeño de las empresas operadoras troncales y/o modificación de los resultados de los mismos, debido a intereses particulares de alguno de los actores involucrados en el proceso. </t>
  </si>
  <si>
    <t>Correo Electrónico</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</si>
  <si>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20"/>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</si>
  <si>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Realizar seguimiento al proceso de selección que se adelante por parte de un Psicólogo(a) externo</t>
  </si>
  <si>
    <t>Profesional Especializado Grado 6 Contador General</t>
  </si>
  <si>
    <r>
      <t>Cada vez que se realice solicitud de concepto a la Subgerencia Jurídica por parte de alguna dependencia de la entidad,  el Profesional Especializado grado 6 de Asesoría y Asistencia Legal  proyecta y revisa conceptos jurídicos</t>
    </r>
    <r>
      <rPr>
        <sz val="20"/>
        <color indexed="10"/>
        <rFont val="Arial"/>
        <family val="2"/>
      </rPr>
      <t xml:space="preserve"> </t>
    </r>
    <r>
      <rPr>
        <sz val="20"/>
        <rFont val="Arial"/>
        <family val="2"/>
      </rPr>
      <t xml:space="preserve">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r>
  </si>
  <si>
    <t xml:space="preserve">Registro en la Hoja de trabajo del funcionario si se requirió apoyo para el concepto, que profesionales apoyaron, la fecha y el tema, cuando aplique los correos de revisión/apoyo del concepto a emitir. </t>
  </si>
  <si>
    <t>(Numero de conceptos proyectado con ayuda de otros profesionales/numero de conceptos en los que se requiere apoyo de otros profesionales)x100</t>
  </si>
  <si>
    <t xml:space="preserve"> Profesional Especializado Grado 6 de Defensa Judicial</t>
  </si>
  <si>
    <t>Seguimiento permanente en el SIPROJ y generación de alertas a los apoderados de los procesos para que actualicen la información en el sistema a fin de generar el informe trimestral del indicador de gestión</t>
  </si>
  <si>
    <t>Correos electrónicos y pantallazos del SIPROJ</t>
  </si>
  <si>
    <t>Pagos indebidos de siniestros</t>
  </si>
  <si>
    <t>El Profesional Especializado grado 6 de Apoyo Logístico verifica mensualmente las entradas y salidas del almacén que se registren el sistema SP7, lo cual garantiza que los bienes se registren de forma adecuada en el inventario</t>
  </si>
  <si>
    <t>Al inicio del contrato de cada uno de los colaboradores del Archivo, El profesional Universitario Grado 03 Gestión Documental debe socializar a la empresa contratista el Manual de Gestión Documental  así como la circular 009 de 2018 y solicitar la aplicación diaria de la directriz de préstamo de documentos exclusivo a Servidores y el préstamo a terceros, incluido contratistas, con el acompañamiento de un funcionario responsable, dejando registro en la planilla de control de prestamos el nombre del responsable por la custodia de los documentos, solicitando que, de no cumplirse el procedimiento como se establece en los documentos de referencia, se abstenga de realizar préstamos. La asistencia a esta socialización se debe registrar en el formato Lista de Asistencia correspondiente.</t>
  </si>
  <si>
    <t>Validar la información reportada de Dominicales trabajados por el personal operativo de las Direcciones Técnicas, para corroborar el reporte remitido por el área.</t>
  </si>
  <si>
    <t>(validaciones de dominicales revisadas / validaciones de dominicales reportadas) * 100</t>
  </si>
  <si>
    <t>Aumento en los índices de ausentismo
Procesos  sancionatorios y disciplinarios</t>
  </si>
  <si>
    <t>El asesor de ARL mensualmente ingresa las incapacidades en la base de datos de seguimiento del ausentismo, posteriormente comparte con el grupo de profesionales la base resultante para que cada uno desde su competencia realice el seguimiento; en los casos en los que se identifique fallas o inconsistencias en la información de la incapacidad, le informan al Profesional Universitario Grado 03 de Seguridad y Salud en el Trabajo, quien se encarga de oficiar a la respectiva EPS para que realice seguimiento. En los casos en los que la EPS, corrobore la falsedad de la información de la incapacidad, se reportará al Profesional Especializado Grado 06 de Control Disciplinario de la Subgerencia General para que realice el respectivo proceso.</t>
  </si>
  <si>
    <t>Revisión y aprobación de la autorización de explotación colateral</t>
  </si>
  <si>
    <t>Profesional Especializado Grado 06, el Profesional Universitario Grado 03, y el Abogado contratista</t>
  </si>
  <si>
    <t xml:space="preserve">Seguimiento al cumplimiento de autorizaciones </t>
  </si>
  <si>
    <t xml:space="preserve"> Profesional Especializado  Grado 06, y/o el Profesional Universitario  Grado 03</t>
  </si>
  <si>
    <t>Los primeros quince días de cada mes</t>
  </si>
  <si>
    <t>Anualmente</t>
  </si>
  <si>
    <t>Listado de tarifas actualizado y publicado en la pagina web</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</si>
  <si>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</si>
  <si>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</si>
  <si>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</si>
  <si>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</si>
  <si>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</si>
  <si>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</si>
  <si>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</si>
  <si>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</si>
  <si>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</si>
  <si>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</si>
  <si>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</si>
  <si>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</si>
  <si>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</si>
  <si>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</si>
  <si>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</si>
  <si>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</si>
  <si>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</si>
  <si>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</si>
  <si>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</si>
  <si>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</si>
  <si>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</si>
  <si>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</si>
  <si>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</si>
  <si>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</si>
  <si>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</si>
  <si>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</si>
  <si>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</si>
  <si>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</si>
  <si>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</si>
  <si>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</si>
  <si>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</si>
  <si>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</si>
  <si>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</si>
  <si>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</si>
  <si>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</si>
  <si>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</si>
  <si>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Siempre</t>
  </si>
  <si>
    <t>EJECUCION DEL CONTROL
Siempre = Fuerte
Algunas veces = Moderado
Nunca = Débil</t>
  </si>
  <si>
    <t>TOTAL CALIFICACION CONTROL
SOLIDEZ DEBIL = 0
SOLIDEZ MODERADO = 50
SOLIDEZ FUERTE = 100</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</si>
  <si>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</si>
  <si>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</si>
  <si>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Ofrecimiento por parte de los funcionarios a particulares para que sean exonerados de pago</t>
  </si>
  <si>
    <t>(# Facturas no canceladas / # Facturas emitidas)*100</t>
  </si>
  <si>
    <t>Mantener actualizado y publicado en la pagina web de la entidad las tarifas de la utilización de la infraestructura acorde a los lineamientos establecidos en la Resolución vigente.</t>
  </si>
  <si>
    <t>(Un (1) listado de tarifas actualizado y publicado /1 ) * 100</t>
  </si>
  <si>
    <t>Tráfico de influencias para eludir los cobros de consultoría</t>
  </si>
  <si>
    <t xml:space="preserve">Seguimiento al cumplimiento del procedimiento </t>
  </si>
  <si>
    <t>CADA VEZ QUE SE REQUIERA</t>
  </si>
  <si>
    <t>CADA VEZ QUE SE EMITE UNA AUTORIZACION</t>
  </si>
  <si>
    <t>CADA VEZ QUE SE PRESENTA UNA SOLICITUD DE EXPLOTACIÓN COLATERAL</t>
  </si>
  <si>
    <t>Mantener actualizado y publicado en la pagina web de la entidad las tarifas de la explotación colateral del conocimiento acorde a los lineamientos establecidos en la Resolución vigente.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</si>
  <si>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</si>
  <si>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</si>
  <si>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</si>
  <si>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</si>
  <si>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</si>
  <si>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</si>
  <si>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</si>
  <si>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</si>
  <si>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</si>
  <si>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</si>
  <si>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</si>
  <si>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</si>
  <si>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</si>
  <si>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</si>
  <si>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</si>
  <si>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</si>
  <si>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</si>
  <si>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</si>
  <si>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</si>
  <si>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</si>
  <si>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</si>
  <si>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</si>
  <si>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</si>
  <si>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</si>
  <si>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</si>
  <si>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</si>
  <si>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</si>
  <si>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</si>
  <si>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</si>
  <si>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</si>
  <si>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</si>
  <si>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</si>
  <si>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</si>
  <si>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</si>
  <si>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</si>
  <si>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</si>
  <si>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</si>
  <si>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 xml:space="preserve">Pérdida de información
Pérdida de imagen institucional
Incremento en las PQRS
Pérdida de confianza en lo público
Investigaciones sancionatorias y disciplinarias </t>
  </si>
  <si>
    <t>Cada vez que se presente una solicitud de explotación colateral por parte de los comercializadores avalados por la Entidad o interesados que cumplan los requisitos establecidos por la Entidad, el Profesional Especializado Grado 06 Negocios Colaterales o el Profesional Universitario Grado 03 Gestión de Negocios, aplican la Resolución No. 966 del 7 de octubre de 2019 o la vigente en la cual se establecen las Condiciones para la explotación colateral de los sistemas de transporte a cargo de TRANSMILENIO S.A., para lo cual revisan el alcance de la solicitud  y proyectan una carta de autorización donde se definen las tarifas a pagar por los espacios de explotación que se usaran en el Sistema y las condiciones para dicho uso, según la resolución y los procedimientos vigentes para cada caso. Dicha carta con la solicitud, se remite al Abogado contratista para su revisión final y basados en su aval se remite al Subgerente de Desarrollo de Negocios para su aprobación. Se deja como evidencia una carta acuerdo por cada exhibición de publicidad o un contrato. En los casos que no se cumpla con el lleno de los requisitos para la solicitud se devuelve al comercializador para su ajuste o en su defecto no se autoriza o no se suscribe el contrato.</t>
  </si>
  <si>
    <t>Cada vez que hay un interesado en conocer aspectos técnicos del sistema, se aplica lo establecido en  procedimiento P-SN-003 Atención de Visita Técnica, el Profesional Especializado Grado 6 Negocios Colaterales emite una cotización acorde con la visita que se quiere realizar y según las tarifas establecidas en la Resolución 966 de 2019 o la vigente, dejando como evidencia un correo de dicha cotización, en caso de que el solicitante apruebe la cotización, remite respuesta indicando su aprobación, junto con la fecha hora y asistentes. Realizada la visita el profesional emite en los casos que aplique la factura correspondiente o la encuesta de satisfacción de la visita. En los casos en que el solicitante no este de acuerdo con la cotización se hace un análisis por parte del profesional para ajustarlo sin salirse del lleno de los requisitos de la Resolución.</t>
  </si>
  <si>
    <t xml:space="preserve">
Mal uso de los espacios de explotación colateral
Pérdida de imagen institucional
Pérdida de recursos económicos
Investigaciones penales y disciplinarias </t>
  </si>
  <si>
    <t xml:space="preserve">Pérdida de recursos económicos
Perdida de confianza de los público
Demandas contra el estado
Procesos sancionatorios, disciplinarios y fiscales </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</si>
  <si>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</si>
  <si>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Pérdida de recursos económicos
Pérdida de confianza de los público
Demandas contra el estado
Procesos sancionatorios, disciplinarios, fiscales y penales</t>
  </si>
  <si>
    <t>Profesional Especializado Grado 6 de Asesoría y Asistencia Legal</t>
  </si>
  <si>
    <t>PERMANENTE
(Cuando hay procesos de selección)</t>
  </si>
  <si>
    <t>Demandas contra la entidad
Pérdida de recursos económicos
Pérdida de confianza de lo público
Procesos disciplinarios, fiscales y penales</t>
  </si>
  <si>
    <t>Demandas contra la entidad
Pérdida de recursos económicos
Pérdida de confianza de lo público
Procesos sancionatorios, disciplinarios, fiscales y penales</t>
  </si>
  <si>
    <t xml:space="preserve">Por falta de observancia al Código de Ética y al Estatuto de Auditoría Interna por parte de los Auditores de TRANSMILENIO S.A.                                                                                                                                  </t>
  </si>
  <si>
    <t>Cuando se presente, el jefe de la Oficina de Control Interno, reporta mediante el sistema de alertas de Control Interno a la Contraloría General de la República y/o a la Presidencia de la República según sea el caso, situaciones que  durante la evaluación independiente se evidencie posible afectación, o pérdida de recursos públicos y/o bienes o intereses patrimoniales de la Entidad. Como evidencia del reporte quedarán los memorando radicados a través del sistema de gestión documental con que cuente la entidad, el correo electrónico y/o demás medios oficiales de comunicación definidos en TMSA. Si el auditor responsable del trabajo de auditoría,  encuentra que no se ha efectuado al reporte, notificará por correo electrónico al jefe de la Oficina de Control Interno a fin de que sea reportado el hecho.</t>
  </si>
  <si>
    <t>Jefe de la Oficina de Control Interno y/o quien el delegue</t>
  </si>
  <si>
    <t>Pérdida de confianza en los ejercicios de auditoria internos
Pérdida de confianza en los procesos disciplinarios que se adelante
Procesos sancionatorios y disciplinarios</t>
  </si>
  <si>
    <t xml:space="preserve">Cada vez que se inicia una auditoría o trabajo de consultoría, el  auditor responsable del trabajo designado, entrega al auditado el formato R-CI-007 de Evaluación de la Actividad de Auditoría Interna, para su respectiva evaluación, a fin de que el auditado califique en el formato los diferentes  aspectos  de acuerdo con los criterios definidos para las fases de la auditoría, con el objeto de contar con información para la mejora del proceso Evaluación y mejoramiento de la gestión. Este formato se guarda en cada uno de los papeles de trabajo de la auditoría. De presentarse una afirmación positiva en el diligenciamiento del formato en los aspectos asociados con corrupción, el Jefe de la Oficina de Control Interno realizará una retroalimentación con el auditado y se tomarán las medidas del caso. </t>
  </si>
  <si>
    <t>CADA VEZ QUE SE DA INICIO A UN TRABAJO DE ASEGURAMIENTO O DE CONSULTORÍA</t>
  </si>
  <si>
    <t>Pérdida de información
Pérdida de confianza en la Entidad
Procesos sancionatorios y disciplinarios</t>
  </si>
  <si>
    <t>Pérdida de confianza en la Entidad
Procesos sancionatorios y disciplinarios</t>
  </si>
  <si>
    <t>Pérdida de recursos económicos
Pérdida de información
Procesos sancionatorios y disciplinarios.</t>
  </si>
  <si>
    <t>Profesionales Especializados Grado 06 de Seguridad Sistema BRT y Sistema Buses de la dirección técnica de seguridad</t>
  </si>
  <si>
    <t>Perdida de recursos económicos
Afectación en la calidad de las actividades de bienestar de los funcionarios de la Entidad
Procesos sancionatorios, disciplinarios, fiscales y penales</t>
  </si>
  <si>
    <t>Manipulación de resultados de medición de objetivos</t>
  </si>
  <si>
    <t>Posibilidad de manipular los resultados de la Medición de objetivos con calificación superior para obtener beneficios e incentivos personales a un funcionario a cambio de dádivas o pago de favores.</t>
  </si>
  <si>
    <t>Jefe directo del servidor
Director Corporativo
Profesional Universitario grado 3 de Formación y Desarrollo</t>
  </si>
  <si>
    <t>El Profesional Universitario Grado 3 de Formación y Desarrollo anualmente, verifica y gestiona la actualización de usuarios y sus roles y líneas de autoridad en las plataformas definidas por la Dirección Corporativa para realizar la medición de objetivos</t>
  </si>
  <si>
    <t>Profesional Universitario Grado 3 de Formación y Desarrollo</t>
  </si>
  <si>
    <t>Correo electrónico</t>
  </si>
  <si>
    <t>(Solicitud de actualización de usuarios/1) * 100</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</si>
  <si>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</si>
  <si>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</si>
  <si>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Profesional Universitario grado 4  - Presupuesto</t>
  </si>
  <si>
    <t>Profesional Especializado grado 6 Contador General</t>
  </si>
  <si>
    <t>Debilidad en los controles de seguimiento a las carpetas por parte de la firma encargada de la administración del Archivo</t>
  </si>
  <si>
    <t xml:space="preserve"> Presiones indebidas para manipular la programación de servicios de componente zonal a fin de favorecer intereses particulares.</t>
  </si>
  <si>
    <t>Control mensual por parte del Profesional Especializado grado 06 de la Programación, que consiste en verificar los kilómetros programados por cada uno de los concesionarios, en relación con la línea base que establece Transmilenio, dejando como evidencia un cuadro en Excel, de encontrarse una diferencia se analiza el origen de la diferencia y se ajusta.</t>
  </si>
  <si>
    <t>Trimestralmente</t>
  </si>
  <si>
    <t>Presiones indebidas sobre el personal encargado de reportar las irregularidades ofreciendo dadivas a cambio de omitir información en la que se evidencien los incumplimientos</t>
  </si>
  <si>
    <t xml:space="preserve">Presiones indebidas sobre el personal encargado de dicha labor ofreciendo dadivas o favorecimiento de Intereses particulares a cambio de realizar su labor sin la verificación adecuada y suficiente de los documentos requeridos.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</si>
  <si>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</si>
  <si>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</si>
  <si>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</si>
  <si>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Semestralmente</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</si>
  <si>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</si>
  <si>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</si>
  <si>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DIARIO</t>
  </si>
  <si>
    <r>
      <t>Kilometraje admitido en el mes__</t>
    </r>
    <r>
      <rPr>
        <sz val="20"/>
        <color indexed="8"/>
        <rFont val="Arial"/>
        <family val="2"/>
      </rPr>
      <t xml:space="preserve"> * 100
Kilometraje reclamado en el debido proceso en plataforma EIC</t>
    </r>
  </si>
  <si>
    <t>Pérdida de la memoria institucional
Fuga de información
Pérdida de recursos económicos
Pérdida de confianza de lo público
Procesos sancionatorios y disciplinarios</t>
  </si>
  <si>
    <t>Solicitar cuando se requiera, por parte del Profesional Especializado Grado 06  Coordinación Técnica Operativa, la aplicación de mecanismos de interventoría a la operación, realizando operativos puntuales (verificación en campo) que deben estar  acompañados por líderes de supervisión, dejando como evidencia los informes de interventoría, de encontrarse inconsistencias en el informe se  procede a solicitar planes de mejoramiento a los concesionarios.</t>
  </si>
  <si>
    <t>Reporte indebido de kilómetros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</si>
  <si>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</si>
  <si>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Generar reporte de ajustes realizados en el mes, para monitorear los registros en los que se hayan presentado diferencias y el porqué de las mismas</t>
  </si>
  <si>
    <t>Verificar el presupuesto en el sistema JSP7, cargado por el Profesional Universitario grado 4 de Presupuesto, contra la Resolución General de Presupuesto aprobada para la vigencia</t>
  </si>
  <si>
    <t>Enero</t>
  </si>
  <si>
    <t>Revisión y aprobación de conciliaciones bancarias.</t>
  </si>
  <si>
    <t>(# Conciliaciones bancarias mensuales/# cuentas bancarias) * 100</t>
  </si>
  <si>
    <t>Profesional Especializado Grado 06 - Seguridad informática</t>
  </si>
  <si>
    <t>ANALISIS DE RIESGOS ANTES DE CONTROLES</t>
  </si>
  <si>
    <t>EVALUACION DE RIESGOS DESPUÉS DE CONTROLES</t>
  </si>
  <si>
    <t>Procesos estrategicos</t>
  </si>
  <si>
    <t>Procesos misionales</t>
  </si>
  <si>
    <t xml:space="preserve">Procesos de apoyo </t>
  </si>
  <si>
    <t xml:space="preserve">Procesos de evaluación </t>
  </si>
  <si>
    <t>Socialización y suscripción de los instrumentos de auditoría (código de ética del auditor y estatuto de auditoría)</t>
  </si>
  <si>
    <t>Existe un buzón de correo electrónico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procesos judiciales, cuando se requiere con ocasión de la notificación de la demanda, se registran en SIPROJ por parte de los abogados responsables de ejercer la defensa judicial, así como las actuaciones relevantes de los mismos. En el evento de evidenciarse inconsistencias en el registro de los estados relevantes del proceso en SIPROJ, se indaga con el apoderado a cargo la fuente de la misma para subsanarla en el menor tiempo posible o de ser necesario se requiere a la Secretaría Jurídica Distrital – equipo SIPROJ de acuerdo con el tipo de inconsistencia detectada para su ajuste o en aquellos procesos en los cuales la representación judicial se comparte. 
Los abogados trimestralmente certifican, con la calificación del contingente judicial, la depuración y actualización de la Información en SIPROJ.</t>
  </si>
  <si>
    <t>Adicionalmente, existe un buzón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abogados de defensa judicial y los apoderados externos, cuando se requiere contestar la demanda, solicitan el material probatorio necesario que se encuentre disponible en las áreas involucradas tales como: Testigos con sus datos de identificación, bitácoras, documentos, antecedentes documentales sobre el caso, videos de ser procedente, entre otros, los cuales se incorporan con las contestaciones y se registran en SIPROJ en el estado correspondiente como quiera que lo que se impone es el expediente virtual de conformidad con el CPACA y el CGP.</t>
  </si>
  <si>
    <t>Número casos revisados en el comité /Casos presentados al comité.</t>
  </si>
  <si>
    <t>Diciembre de 2020</t>
  </si>
  <si>
    <t xml:space="preserve">Base de datos de control diario </t>
  </si>
  <si>
    <t>Profesional Universitario Grado 3 de Gestión Documental</t>
  </si>
  <si>
    <t>(Número total expedientes prestados/Número total de expedientes devueltos)*100</t>
  </si>
  <si>
    <t>Configuraciones no autorizadas o indebidas para perfiles de acceso a usuarios de sistemas de información</t>
  </si>
  <si>
    <t xml:space="preserve">Pérdida de información
Demandas contra el Estado
Pérdida de confianza en lo público
Procesos disciplinarios </t>
  </si>
  <si>
    <t>Revisión de configuración de  perfiles de acceso a sistemas de información</t>
  </si>
  <si>
    <t>DOS VECES AL AÑO</t>
  </si>
  <si>
    <t>Profesional Especializado Grado 06 - Seguridad Informática con apoyo del equipo de seguridad de la información</t>
  </si>
  <si>
    <t xml:space="preserve">Se solicitaran a los lideres técnicos y funcionales de los sistemas de información soportados por la Dirección de TICs,  las matrices de roles y privilegios </t>
  </si>
  <si>
    <t>Profesional Especializado Grado  06 - Seguridad Informática</t>
  </si>
  <si>
    <t>Solicitud de entrega de las matrices de roles y privilegios de los sistemas de información</t>
  </si>
  <si>
    <t>Primer Trimestre 2021 y 
Cuarto Trimestre 2021</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</si>
  <si>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</si>
  <si>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Cantidad de matrices de roles y privilegios recibidas/total matrices solicitadas</t>
  </si>
  <si>
    <t>Configuraciones no autorizadas o indebidas para perfiles de acceso a usuarios a sistemas de información soportados por la Dirección de TICs, para beneficio personal o de terceros</t>
  </si>
  <si>
    <t xml:space="preserve">Listas de asistencia y memorias de la capacitación </t>
  </si>
  <si>
    <t>01/04/2021 a 15/06/2021</t>
  </si>
  <si>
    <t>Campaña elaborada y publicada</t>
  </si>
  <si>
    <t xml:space="preserve">
01/09/2021 a 30/11/2021</t>
  </si>
  <si>
    <t>(Capacitación ejecutada / Capacitación programada) *100</t>
  </si>
  <si>
    <t>(Campaña elaboradas y publicadas/1) *100</t>
  </si>
  <si>
    <t>Cada vez que se emite una autorización para el uso de un espacio de publicidad o un contrato de espacios en el Sistema, el Profesional Especializado Grado 06 Negocios Colaterales o el Profesional Universitario Grado 03 Gestión de Negocios actualizan una base de datos que contiene la información relacionada con los espacios arrendados por publicidad del sistema o los datos del contrato , dicha información se da a conocer al personal contratista que se encuentre en vía para que verifique los sitios, las cantidades de avisos, maquinas o equipos según el objeto del contrato dejando evidencia registro fotográfico de dicha verificación. En caso de novedades se reportan de inmediato al Profesional Especializado Grado  06 o Profesional Universitario Grado 3 Gestión de Negocios para que el contratista tome las acciones pertinentes y se cobren los valores adicionales o los incumplimientos a que haya lugar según el caso.</t>
  </si>
  <si>
    <t>Profesional Especializado Grado 06 Negocios Colaterales, el Profesional Universitario Grado 03, y el Abogado contratista</t>
  </si>
  <si>
    <t xml:space="preserve"> Profesional Especializado  Grado 06 Negocios Colaterales, y/o el Profesional Universitario Grado 03</t>
  </si>
  <si>
    <t xml:space="preserve"> Profesional Especializado  Grado 06 Negocios Colaterales</t>
  </si>
  <si>
    <t>01/01/2021 al 31/12/2021</t>
  </si>
  <si>
    <t>(Número de reuniones realizadas/ Número de reuniones programadas al año) *100</t>
  </si>
  <si>
    <t>Bimestralmente los Profesionales Especializados Grado 6 de Seguridad Sistema BRT y Seguridad Sistema Buses o quien designe, realizan el seguimiento de los registros de inoperatividad verificando el estado de la tarjeta en el aplicativo GestSAE, para lo cual comparan las tarjetas de conducción suspendidas y notificadas por escrito a los concesionarios Vs los registros de inoperabilidad del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</si>
  <si>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(Número de correos enviados/3)*100</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</si>
  <si>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</si>
  <si>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</si>
  <si>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 xml:space="preserve">Gestionar una (1) campaña a las dependencias internas de la Entidad, para propender por el cumplimiento de la política de tratamiento y protección de datos personales. </t>
  </si>
  <si>
    <t>Personas influyentes que impidan el uso adecuado de los espacios susceptibles de explotación colateral, sobornando a funcionarios de TRANSMILENIO S.A. para favorecer a los particulares</t>
  </si>
  <si>
    <t xml:space="preserve">Realizar seguimiento mensual a la facturación y a la cartera relacionada con las autorizaciones emitidas o contratos de explotación colateral cotejando la base de datos donde esta la información de las autorizaciones y la facturas emitidas versus el reporte de cartera que emite Tesorería con las conciliaciones respectivas con el fin de verificar si se encuentran al día con los pagos. </t>
  </si>
  <si>
    <t>Base de datos Excel y reporte cartera</t>
  </si>
  <si>
    <t>Realizar seguimiento mensual a la facturación y a la cartera relacionada con la explotación colateral del conocimiento.</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</si>
  <si>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</si>
  <si>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Los técnicos analistas de programación, bajo la supervisión del  Profesional Especializado Grado 06 de Programación, verifican mensualmente los PSO´S (programación de operación de servicio) contra los parámetros autorizados por TM, dejando como evidencia un cuadro de aprobación,  de encontrarse alguna diferencia se rechaza la programación y se reporta vía correo electrónico para que se realicen los ajustes pertinentes sin los cuales no procede la aprobación.</t>
  </si>
  <si>
    <t>Seguimiento y análisis de eventos de seguridad vial  y registros de inoperabilidad</t>
  </si>
  <si>
    <t>Cada vez que se requiera, es decir, en los casos en los que los servidores obtienen una calificación en el cumplimiento de sus objetivos igual o superior al 101%, para evidenciar el cumplimiento de los requisitos establecidos para obtener una calificación en nivel superior de los servidores, su jefe inmediato debe gestionar la radicación a través del sistema de gestión documental T-Doc al Director Corporativo el formato R-DA-072 debidamente diligenciado, junto con los respectivos documentos soporte, quien estudia y evalúa la postulación o no, del servidor al Programa de Reconocimientos, Estímulos e Incentivos y comunica la decisión al Profesional Universitario grado 3 de Formación y Desarrollo, para que este, en los casos en los que ha sido aprobado por el Director Corporativo, envíe al Profesional Universitario grado 4 de Bienestar, a través de correo electrónico, el listado de los servidores que deben ser incluidos en el Programa de Reconocimientos para realizar la gestión correspondiente.
De encontrarse inconsistencias en el proceso de estudio y evaluación de las postulaciones realizadas, se devuelve la solicitud a la dependencia para que sea ajustado o se defina no enviarlo.
Esta actividad queda evidenciada en la historia laboral de cada funcionario con dicha medición de objetivos.</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</si>
  <si>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</si>
  <si>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Semanalmente, el Profesional Universitario Grado 03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Universitario  Grado 03 de Remuneración y/o contratista responsables de la captura de la información técnica en el aplicativo en ORACLE, diligencian la información y la procesan en el aplicativo, con esta información el Profesional Especializado Grado 06 de  Control del Recaudo y Remuneración del Sistema concilia la información del aplicativo ORACLE vs Excel.  En caso de encontrarse diferencias se valida la información técnica suministrada por las áreas hasta hallar  las diferencias presentadas, una vez coincida la información, se sube al aplicativo al FTP de la Fiduciaria quienes validan la información de la remuneración previa de los Agentes del sistema.</t>
  </si>
  <si>
    <t>(# Verificaciones de presupuesto  vs. resolución general de presupuesto /1) * 100</t>
  </si>
  <si>
    <t>ANUAL (Primera versión Plan de adquisiciones) 
y
CUANDO SE REQUIERA</t>
  </si>
  <si>
    <t>Realizar un control diario de los expedientes devueltos de tal manera que  puedan  realizar rastreos  sobre cantidad de carpetas devueltas, personas que consultaron expedientes en un tiempo determinado y cumplimiento de términos frente al plazos establecidos para devolución.</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</si>
  <si>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</si>
  <si>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Jefe Oficina de Control Interno o quien el designe</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</si>
  <si>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</si>
  <si>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 xml:space="preserve">Impedir o dificultar  la realización de Auditorías </t>
  </si>
  <si>
    <t>Impedir la realización de auditorías o dificultar el ejercicio de las mismas, no entregando la información por las dependencias a auditar para evitar la visibilidad de acciones u omisiones en beneficio propio o  a favor de un tercero</t>
  </si>
  <si>
    <t xml:space="preserve">Cuando se presente la situación, o si durante el ejercicio auditor se genera el impedimento de realización de la evaluación, el equipo de la OCI notificará mediante correo electrónico y/o los medios dispuestos por la Entidad la situación presentada, al Jefe de la Oficina de Control interno a fin de evitar el impedimento de la realización de dicha auditoría, quien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En el evento en que no se realice la sesión extraordinaria del comité, el jefe de la Oficina de Control Interno realizará la respectiva notificación a la Secretaría General de la Alcaldía Mayor. </t>
  </si>
  <si>
    <t>El Jefe de la Oficina de Control Interno solicitará a Asuntos Disciplinarios, el inicio de investigaciones disciplinarias a los responsables de la información solicitada por la Oficina de Control Interno  en ejercicio de sus funciones, en los casos en que  de manera reiterada, dicha información no es suministrada de forma confiable y oportuna, salvo las excepciones de Ley. Como evidencia del reporte quedarán los memorando radicados a través del sistema de gestión documental con que cuente la entidad. En el evento en que no se realice dicha solicitud, el auditor responsable del trabajo notificará al Jefe de la Oficina de Control Interno para que sea efectuada. Adicionalmente, la situación será contemplada en el orden del día de una de las sesiones del Comité Institucional de Coordinación de Control Interno para que el caso sea analizado y se tomen las acciones respectivas.</t>
  </si>
  <si>
    <t>Inclusión dentro del acta del comité de la verificación y aprobación por parte de las áreas participantes de la conveniencia de la modificación, como un punto específico de este documento.</t>
  </si>
  <si>
    <t>Adelantar los procesos de reporte requeridos por la SDP y referidos a los componentes de Inversión y Gestión de los Proyectos de Inversión de la Entidad</t>
  </si>
  <si>
    <t>Jefe de Oficina Asesora de Planeación</t>
  </si>
  <si>
    <t>Informes de reporte a los Componentes de Inversión y Gestión</t>
  </si>
  <si>
    <t>(Proceso de reporte a los componentes de inversión y gestión adelantados en la vigencia / Procesos de reporte a los componentes de Inversión y Gestión requeridos por la SDP en la vigencia)*100</t>
  </si>
  <si>
    <t xml:space="preserve">                                                                                                                                                                                                   MATRIZ DE RIESGOS DE CORRUPCION - VIGENCIA 2021</t>
  </si>
  <si>
    <t>Junio a Julio de 2021</t>
  </si>
  <si>
    <t>Se solicitará a Control Interno una sensibilización al Equipo de la subgerencia Económica sobre el autocontrol</t>
  </si>
  <si>
    <t>Subgerente Económica ( o ) ó quien el designe</t>
  </si>
  <si>
    <t>Enero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</si>
</sst>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16"/>
      <name val="Arial"/>
      <family val="2"/>
    </font>
    <font>
      <b/>
      <u/>
      <sz val="2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u/>
      <sz val="22"/>
      <name val="Arial"/>
      <family val="2"/>
    </font>
    <font>
      <sz val="20"/>
      <color indexed="10"/>
      <name val="Arial"/>
      <family val="2"/>
    </font>
    <font>
      <b/>
      <sz val="22"/>
      <name val="Arial"/>
      <family val="2"/>
    </font>
    <font>
      <b/>
      <sz val="18"/>
      <name val="Arial"/>
      <family val="2"/>
    </font>
    <font>
      <u/>
      <sz val="20"/>
      <color indexed="8"/>
      <name val="Arial"/>
      <family val="2"/>
    </font>
    <font>
      <b/>
      <sz val="20"/>
      <color indexed="8"/>
      <name val="Arial"/>
      <family val="2"/>
    </font>
    <font>
      <b/>
      <sz val="36"/>
      <name val="Arial"/>
      <family val="2"/>
    </font>
    <font>
      <b/>
      <sz val="28"/>
      <name val="Arial"/>
      <family val="2"/>
    </font>
    <font>
      <u/>
      <sz val="22"/>
      <name val="Arial"/>
      <family val="2"/>
    </font>
    <font>
      <sz val="11"/>
      <color theme="1"/>
      <name val="Calibri"/>
      <family val="2"/>
      <scheme val="minor"/>
    </font>
    <font>
      <u/>
      <sz val="10"/>
      <color theme="10"/>
      <name val="Arial"/>
      <family val="2"/>
    </font>
    <font>
      <b/>
      <sz val="18"/>
      <color theme="1"/>
      <name val="Arial"/>
      <family val="2"/>
    </font>
    <font>
      <sz val="16"/>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sz val="16"/>
      <color rgb="FF000000"/>
      <name val="Arial"/>
      <family val="2"/>
    </font>
    <font>
      <b/>
      <sz val="20"/>
      <color theme="1"/>
      <name val="Arial"/>
      <family val="2"/>
    </font>
    <font>
      <sz val="18"/>
      <color theme="1"/>
      <name val="Arial"/>
      <family val="2"/>
    </font>
    <font>
      <sz val="20"/>
      <color theme="1"/>
      <name val="Arial"/>
      <family val="2"/>
    </font>
    <font>
      <sz val="20"/>
      <color rgb="FF000000"/>
      <name val="Arial"/>
      <family val="2"/>
    </font>
    <font>
      <u/>
      <sz val="20"/>
      <color theme="1"/>
      <name val="Arial"/>
      <family val="2"/>
    </font>
    <font>
      <b/>
      <sz val="20"/>
      <color rgb="FF000000"/>
      <name val="Arial"/>
      <family val="2"/>
    </font>
    <font>
      <sz val="16"/>
      <color rgb="FFFF0000"/>
      <name val="Arial"/>
      <family val="2"/>
    </font>
    <font>
      <b/>
      <sz val="24"/>
      <color theme="1"/>
      <name val="Arial"/>
      <family val="2"/>
    </font>
    <font>
      <sz val="28"/>
      <color theme="1"/>
      <name val="Arial"/>
      <family val="2"/>
    </font>
    <font>
      <b/>
      <sz val="16"/>
      <color rgb="FF000000"/>
      <name val="Arial"/>
      <family val="2"/>
    </font>
    <font>
      <b/>
      <sz val="22"/>
      <color theme="1"/>
      <name val="Arial"/>
      <family val="2"/>
    </font>
    <font>
      <b/>
      <sz val="36"/>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rgb="FFFFC000"/>
        <bgColor rgb="FF000000"/>
      </patternFill>
    </fill>
    <fill>
      <patternFill patternType="solid">
        <fgColor rgb="FFFFFF00"/>
        <bgColor rgb="FF000000"/>
      </patternFill>
    </fill>
    <fill>
      <patternFill patternType="solid">
        <fgColor theme="4" tint="0.79998168889431442"/>
        <bgColor indexed="64"/>
      </patternFill>
    </fill>
    <fill>
      <patternFill patternType="solid">
        <fgColor rgb="FFDBE5F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s>
  <cellStyleXfs count="24">
    <xf numFmtId="0" fontId="0" fillId="0" borderId="0"/>
    <xf numFmtId="0" fontId="35" fillId="0" borderId="0" applyNumberFormat="0" applyFill="0" applyBorder="0" applyAlignment="0" applyProtection="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cellStyleXfs>
  <cellXfs count="624">
    <xf numFmtId="0" fontId="0" fillId="0" borderId="0" xfId="0"/>
    <xf numFmtId="0" fontId="36" fillId="2" borderId="0" xfId="16" applyFont="1" applyFill="1" applyAlignment="1" applyProtection="1">
      <alignment horizontal="center" vertical="center"/>
      <protection locked="0"/>
    </xf>
    <xf numFmtId="0" fontId="37" fillId="2" borderId="0" xfId="16" applyFont="1" applyFill="1" applyAlignment="1">
      <alignment horizontal="center" vertical="center" wrapText="1"/>
    </xf>
    <xf numFmtId="0" fontId="38" fillId="2" borderId="0" xfId="16" applyFont="1" applyFill="1" applyAlignment="1" applyProtection="1">
      <alignment horizontal="center" vertical="center" wrapText="1"/>
      <protection locked="0"/>
    </xf>
    <xf numFmtId="0" fontId="37" fillId="3" borderId="0" xfId="16" applyFont="1" applyFill="1" applyAlignment="1">
      <alignment vertical="center"/>
    </xf>
    <xf numFmtId="0" fontId="37" fillId="3" borderId="0" xfId="16" applyFont="1" applyFill="1" applyAlignment="1">
      <alignment vertical="center" wrapText="1"/>
    </xf>
    <xf numFmtId="0" fontId="37" fillId="3" borderId="1" xfId="16" applyFont="1" applyFill="1" applyBorder="1" applyAlignment="1">
      <alignment vertical="center" wrapText="1"/>
    </xf>
    <xf numFmtId="0" fontId="38"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9"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40" fillId="4" borderId="1" xfId="0" applyFont="1" applyFill="1" applyBorder="1" applyAlignment="1">
      <alignment horizontal="center" vertical="center"/>
    </xf>
    <xf numFmtId="0" fontId="40"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40"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0" fillId="7" borderId="1" xfId="0" applyFont="1" applyFill="1" applyBorder="1" applyAlignment="1">
      <alignment horizontal="center" vertical="center"/>
    </xf>
    <xf numFmtId="0" fontId="41" fillId="7" borderId="1" xfId="0" applyFont="1" applyFill="1" applyBorder="1" applyAlignment="1">
      <alignment horizontal="center" vertical="center" wrapText="1"/>
    </xf>
    <xf numFmtId="0" fontId="40" fillId="4" borderId="2" xfId="0" applyFont="1" applyFill="1" applyBorder="1" applyAlignment="1">
      <alignment horizontal="center" vertical="center"/>
    </xf>
    <xf numFmtId="0" fontId="40"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41"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8" borderId="1" xfId="0" applyFont="1" applyFill="1" applyBorder="1" applyAlignment="1">
      <alignment horizontal="center" vertical="center"/>
    </xf>
    <xf numFmtId="0" fontId="41" fillId="9" borderId="1" xfId="0" applyFont="1" applyFill="1" applyBorder="1" applyAlignment="1">
      <alignment horizontal="center" vertical="center" wrapText="1"/>
    </xf>
    <xf numFmtId="0" fontId="41" fillId="5" borderId="1" xfId="0" applyFont="1" applyFill="1" applyBorder="1" applyAlignment="1">
      <alignment horizontal="center" vertical="center"/>
    </xf>
    <xf numFmtId="0" fontId="41" fillId="6" borderId="1" xfId="0" applyFont="1" applyFill="1" applyBorder="1" applyAlignment="1">
      <alignment horizontal="center" vertical="center"/>
    </xf>
    <xf numFmtId="0" fontId="41" fillId="7" borderId="1" xfId="0" applyFont="1" applyFill="1" applyBorder="1" applyAlignment="1">
      <alignment horizontal="center" vertical="center"/>
    </xf>
    <xf numFmtId="0" fontId="1" fillId="0" borderId="0" xfId="0" applyFont="1"/>
    <xf numFmtId="0" fontId="37" fillId="2" borderId="1" xfId="16" applyFont="1" applyFill="1" applyBorder="1" applyAlignment="1">
      <alignment horizontal="center" vertical="center"/>
    </xf>
    <xf numFmtId="0" fontId="12" fillId="10" borderId="1" xfId="18" applyFont="1" applyFill="1" applyBorder="1" applyAlignment="1">
      <alignment vertical="center"/>
    </xf>
    <xf numFmtId="0" fontId="37" fillId="2" borderId="1" xfId="16" applyFont="1" applyFill="1" applyBorder="1" applyAlignment="1">
      <alignment horizontal="center" vertical="center" wrapText="1"/>
    </xf>
    <xf numFmtId="0" fontId="37" fillId="2" borderId="3" xfId="16" applyFont="1" applyFill="1" applyBorder="1" applyAlignment="1">
      <alignment horizontal="center" vertical="center" wrapText="1"/>
    </xf>
    <xf numFmtId="0" fontId="38" fillId="11" borderId="1" xfId="16" applyFont="1" applyFill="1" applyBorder="1" applyAlignment="1">
      <alignment horizontal="center" vertical="center" wrapText="1"/>
    </xf>
    <xf numFmtId="0" fontId="38" fillId="11" borderId="3" xfId="16" applyFont="1" applyFill="1" applyBorder="1" applyAlignment="1">
      <alignment horizontal="center" vertical="center" wrapText="1"/>
    </xf>
    <xf numFmtId="1" fontId="38" fillId="2" borderId="1" xfId="16" applyNumberFormat="1" applyFont="1" applyFill="1" applyBorder="1" applyAlignment="1">
      <alignment horizontal="center"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7" fillId="2" borderId="0" xfId="16" applyFont="1" applyFill="1" applyAlignment="1">
      <alignment vertical="center"/>
    </xf>
    <xf numFmtId="0" fontId="37" fillId="2" borderId="0" xfId="16" applyFont="1" applyFill="1" applyAlignment="1">
      <alignment horizontal="center" vertical="center"/>
    </xf>
    <xf numFmtId="1" fontId="37" fillId="2" borderId="0" xfId="16" applyNumberFormat="1" applyFont="1" applyFill="1" applyAlignment="1">
      <alignment horizontal="center" vertical="center"/>
    </xf>
    <xf numFmtId="0" fontId="42" fillId="12" borderId="4" xfId="0" applyFont="1" applyFill="1" applyBorder="1" applyAlignment="1" applyProtection="1">
      <alignment horizontal="center" vertical="center" wrapText="1"/>
      <protection locked="0"/>
    </xf>
    <xf numFmtId="0" fontId="16" fillId="2" borderId="5" xfId="18" applyFont="1" applyFill="1" applyBorder="1" applyAlignment="1">
      <alignment horizontal="center" vertical="center"/>
    </xf>
    <xf numFmtId="0" fontId="16" fillId="2" borderId="6" xfId="18" applyFont="1" applyFill="1" applyBorder="1" applyAlignment="1">
      <alignment horizontal="center" vertical="center"/>
    </xf>
    <xf numFmtId="0" fontId="37" fillId="2" borderId="1" xfId="9" applyFont="1" applyFill="1" applyBorder="1" applyAlignment="1">
      <alignment horizontal="center" vertical="center"/>
    </xf>
    <xf numFmtId="0" fontId="38" fillId="3" borderId="0" xfId="16" applyFont="1" applyFill="1" applyAlignment="1" applyProtection="1">
      <alignment horizontal="center" vertical="center"/>
      <protection locked="0"/>
    </xf>
    <xf numFmtId="0" fontId="12" fillId="3" borderId="0" xfId="16" applyFont="1" applyFill="1" applyAlignment="1">
      <alignment vertical="center" wrapText="1"/>
    </xf>
    <xf numFmtId="0" fontId="38" fillId="11" borderId="7" xfId="16" applyFont="1" applyFill="1" applyBorder="1" applyAlignment="1" applyProtection="1">
      <alignment vertical="center" wrapText="1"/>
      <protection locked="0"/>
    </xf>
    <xf numFmtId="0" fontId="38" fillId="11" borderId="3" xfId="16" applyFont="1" applyFill="1" applyBorder="1" applyAlignment="1" applyProtection="1">
      <alignment vertical="center" wrapText="1"/>
      <protection locked="0"/>
    </xf>
    <xf numFmtId="0" fontId="38" fillId="11" borderId="7" xfId="16" applyFont="1" applyFill="1" applyBorder="1" applyAlignment="1" applyProtection="1">
      <alignment vertical="center"/>
      <protection locked="0"/>
    </xf>
    <xf numFmtId="0" fontId="43" fillId="11" borderId="1" xfId="16" applyFont="1" applyFill="1" applyBorder="1" applyAlignment="1" applyProtection="1">
      <alignment vertical="center"/>
      <protection locked="0"/>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7" fillId="2" borderId="0" xfId="16" applyFont="1" applyFill="1" applyAlignment="1">
      <alignment vertical="center"/>
    </xf>
    <xf numFmtId="0" fontId="37" fillId="2" borderId="0" xfId="16" applyFont="1" applyFill="1" applyAlignment="1">
      <alignment vertical="center"/>
    </xf>
    <xf numFmtId="0" fontId="37" fillId="2" borderId="1" xfId="16" applyFont="1" applyFill="1" applyBorder="1" applyAlignment="1">
      <alignment horizontal="center" vertical="center"/>
    </xf>
    <xf numFmtId="0" fontId="37"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37"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7" fillId="2" borderId="0" xfId="16" applyFont="1" applyFill="1" applyAlignment="1">
      <alignment vertical="center"/>
    </xf>
    <xf numFmtId="0" fontId="37" fillId="2" borderId="4" xfId="18" applyFont="1" applyFill="1" applyBorder="1" applyAlignment="1">
      <alignment horizontal="center" vertical="center"/>
    </xf>
    <xf numFmtId="0" fontId="37" fillId="2" borderId="1" xfId="18" applyFont="1" applyFill="1" applyBorder="1" applyAlignment="1">
      <alignment horizontal="center" vertical="center"/>
    </xf>
    <xf numFmtId="1" fontId="38" fillId="2" borderId="8" xfId="16" applyNumberFormat="1" applyFont="1" applyFill="1" applyBorder="1" applyAlignment="1">
      <alignment horizontal="center" vertical="center"/>
    </xf>
    <xf numFmtId="0" fontId="12" fillId="10" borderId="8" xfId="18" applyFont="1" applyFill="1" applyBorder="1" applyAlignment="1">
      <alignment horizontal="center" vertical="center"/>
    </xf>
    <xf numFmtId="0" fontId="37"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16" fillId="2" borderId="1" xfId="18" applyFont="1" applyFill="1" applyBorder="1" applyAlignment="1">
      <alignment horizontal="center" vertical="center"/>
    </xf>
    <xf numFmtId="0" fontId="16" fillId="2" borderId="2" xfId="18" applyFont="1" applyFill="1" applyBorder="1" applyAlignment="1">
      <alignment horizontal="center" vertical="center"/>
    </xf>
    <xf numFmtId="0" fontId="12" fillId="10" borderId="9" xfId="18" applyFont="1" applyFill="1" applyBorder="1" applyAlignment="1">
      <alignment horizontal="center" vertical="center"/>
    </xf>
    <xf numFmtId="1" fontId="38" fillId="2" borderId="9" xfId="16" applyNumberFormat="1" applyFont="1" applyFill="1" applyBorder="1" applyAlignment="1">
      <alignment horizontal="center" vertical="center"/>
    </xf>
    <xf numFmtId="1" fontId="12" fillId="2" borderId="4"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37" fillId="2" borderId="1" xfId="9"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7" fillId="2" borderId="1" xfId="9" applyFont="1" applyFill="1" applyBorder="1" applyAlignment="1">
      <alignment horizontal="center" vertical="center"/>
    </xf>
    <xf numFmtId="0" fontId="37" fillId="2" borderId="1" xfId="9" applyFont="1" applyFill="1" applyBorder="1" applyAlignment="1">
      <alignment horizontal="center" vertical="center"/>
    </xf>
    <xf numFmtId="1" fontId="12" fillId="13" borderId="3" xfId="2" applyNumberFormat="1" applyFont="1" applyFill="1" applyBorder="1" applyAlignment="1">
      <alignment horizontal="center" vertical="center"/>
    </xf>
    <xf numFmtId="0" fontId="42" fillId="13" borderId="10" xfId="2" applyFont="1" applyFill="1" applyBorder="1" applyAlignment="1">
      <alignment horizontal="center" vertical="center"/>
    </xf>
    <xf numFmtId="0" fontId="12" fillId="14" borderId="3" xfId="2" applyFont="1" applyFill="1" applyBorder="1" applyAlignment="1">
      <alignment horizontal="center" vertical="center"/>
    </xf>
    <xf numFmtId="0" fontId="37" fillId="2" borderId="1" xfId="16" applyFont="1" applyFill="1" applyBorder="1" applyAlignment="1">
      <alignment horizontal="center" vertical="center"/>
    </xf>
    <xf numFmtId="0" fontId="37" fillId="2" borderId="1" xfId="16" applyFont="1" applyFill="1" applyBorder="1" applyAlignment="1">
      <alignment horizontal="center" vertical="center" wrapText="1"/>
    </xf>
    <xf numFmtId="0" fontId="16"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7" fillId="2" borderId="0" xfId="16" applyFont="1" applyFill="1" applyAlignment="1">
      <alignment vertical="center"/>
    </xf>
    <xf numFmtId="1" fontId="38" fillId="2" borderId="8" xfId="16" applyNumberFormat="1" applyFont="1" applyFill="1" applyBorder="1" applyAlignment="1">
      <alignment horizontal="center" vertical="center"/>
    </xf>
    <xf numFmtId="0" fontId="12" fillId="10" borderId="8" xfId="18" applyFont="1" applyFill="1" applyBorder="1" applyAlignment="1">
      <alignment horizontal="center" vertical="center"/>
    </xf>
    <xf numFmtId="0" fontId="37" fillId="2" borderId="0" xfId="16" applyFont="1" applyFill="1" applyAlignment="1">
      <alignment horizontal="justify" vertical="center"/>
    </xf>
    <xf numFmtId="0" fontId="44" fillId="3" borderId="0" xfId="16" applyFont="1" applyFill="1" applyAlignment="1">
      <alignment vertical="center"/>
    </xf>
    <xf numFmtId="0" fontId="44" fillId="2" borderId="0" xfId="16" applyFont="1" applyFill="1" applyAlignment="1">
      <alignment vertical="center"/>
    </xf>
    <xf numFmtId="0" fontId="12" fillId="3" borderId="0" xfId="16" applyFont="1" applyFill="1" applyAlignment="1">
      <alignment horizontal="center" vertical="center" wrapText="1"/>
    </xf>
    <xf numFmtId="0" fontId="24" fillId="11" borderId="1" xfId="0" applyFont="1" applyFill="1" applyBorder="1" applyAlignment="1">
      <alignment horizontal="center" vertical="center" wrapText="1"/>
    </xf>
    <xf numFmtId="0" fontId="12" fillId="3" borderId="0" xfId="16" applyFont="1" applyFill="1" applyAlignment="1">
      <alignment horizontal="justify" vertical="center" wrapText="1"/>
    </xf>
    <xf numFmtId="0" fontId="43" fillId="2" borderId="11" xfId="9" applyFont="1" applyFill="1" applyBorder="1" applyAlignment="1" applyProtection="1">
      <alignment horizontal="center" vertical="center" wrapText="1"/>
      <protection locked="0"/>
    </xf>
    <xf numFmtId="0" fontId="43" fillId="2" borderId="3" xfId="9" applyFont="1" applyFill="1" applyBorder="1" applyAlignment="1" applyProtection="1">
      <alignment horizontal="center" vertical="center" wrapText="1"/>
      <protection locked="0"/>
    </xf>
    <xf numFmtId="0" fontId="43" fillId="2" borderId="9" xfId="9" applyFont="1" applyFill="1" applyBorder="1" applyAlignment="1" applyProtection="1">
      <alignment horizontal="center" vertical="center" wrapText="1"/>
      <protection locked="0"/>
    </xf>
    <xf numFmtId="0" fontId="43" fillId="2" borderId="1" xfId="9" applyFont="1" applyFill="1" applyBorder="1" applyAlignment="1" applyProtection="1">
      <alignment horizontal="center" vertical="center" wrapText="1"/>
      <protection locked="0"/>
    </xf>
    <xf numFmtId="0" fontId="43" fillId="2" borderId="12" xfId="9" applyFont="1" applyFill="1" applyBorder="1" applyAlignment="1" applyProtection="1">
      <alignment horizontal="center" vertical="center" wrapText="1"/>
      <protection locked="0"/>
    </xf>
    <xf numFmtId="0" fontId="43" fillId="2" borderId="10" xfId="9" applyFont="1" applyFill="1" applyBorder="1" applyAlignment="1" applyProtection="1">
      <alignment horizontal="center" vertical="center" wrapText="1"/>
      <protection locked="0"/>
    </xf>
    <xf numFmtId="0" fontId="43" fillId="2" borderId="8" xfId="9" applyFont="1" applyFill="1" applyBorder="1" applyAlignment="1" applyProtection="1">
      <alignment horizontal="center" vertical="center" wrapText="1"/>
      <protection locked="0"/>
    </xf>
    <xf numFmtId="0" fontId="43" fillId="2" borderId="4" xfId="9" applyFont="1" applyFill="1" applyBorder="1" applyAlignment="1" applyProtection="1">
      <alignment horizontal="center" vertical="center" wrapText="1"/>
      <protection locked="0"/>
    </xf>
    <xf numFmtId="0" fontId="43" fillId="2" borderId="1" xfId="2" applyFont="1" applyFill="1" applyBorder="1" applyAlignment="1">
      <alignment horizontal="center" vertical="center" wrapText="1"/>
    </xf>
    <xf numFmtId="0" fontId="24" fillId="2" borderId="1" xfId="9" applyFont="1" applyFill="1" applyBorder="1" applyAlignment="1" applyProtection="1">
      <alignment horizontal="center" vertical="center" wrapText="1"/>
      <protection locked="0"/>
    </xf>
    <xf numFmtId="0" fontId="43" fillId="2" borderId="0" xfId="16" applyFont="1" applyFill="1" applyAlignment="1">
      <alignment horizontal="center" vertical="center" wrapText="1"/>
    </xf>
    <xf numFmtId="0" fontId="45" fillId="2" borderId="1"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1" xfId="16" applyFont="1" applyFill="1" applyBorder="1" applyAlignment="1" applyProtection="1">
      <alignment horizontal="center" vertical="center" wrapText="1"/>
      <protection locked="0"/>
    </xf>
    <xf numFmtId="0" fontId="43" fillId="2" borderId="8" xfId="16" applyFont="1" applyFill="1" applyBorder="1" applyAlignment="1" applyProtection="1">
      <alignment horizontal="center" vertical="center" wrapText="1"/>
      <protection locked="0"/>
    </xf>
    <xf numFmtId="0" fontId="45" fillId="2" borderId="1" xfId="16" applyFont="1" applyFill="1" applyBorder="1" applyAlignment="1" applyProtection="1">
      <alignment horizontal="center" vertical="center" wrapText="1"/>
      <protection locked="0"/>
    </xf>
    <xf numFmtId="0" fontId="43" fillId="2" borderId="1" xfId="16" applyFont="1" applyFill="1" applyBorder="1" applyAlignment="1" applyProtection="1">
      <alignment horizontal="center" vertical="center" wrapText="1"/>
      <protection locked="0"/>
    </xf>
    <xf numFmtId="0" fontId="4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9" fillId="2" borderId="1" xfId="18" applyFont="1" applyFill="1" applyBorder="1" applyAlignment="1">
      <alignment horizontal="center" vertical="center" wrapText="1"/>
    </xf>
    <xf numFmtId="9" fontId="45" fillId="2" borderId="1" xfId="16" applyNumberFormat="1" applyFont="1" applyFill="1" applyBorder="1" applyAlignment="1" applyProtection="1">
      <alignment horizontal="center" vertical="center" wrapText="1"/>
      <protection locked="0"/>
    </xf>
    <xf numFmtId="0" fontId="19" fillId="2" borderId="1"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45" fillId="2" borderId="4" xfId="18" applyFont="1" applyFill="1" applyBorder="1" applyAlignment="1">
      <alignment horizontal="center" vertical="center"/>
    </xf>
    <xf numFmtId="0" fontId="19" fillId="2" borderId="1" xfId="0" applyFont="1" applyFill="1" applyBorder="1" applyAlignment="1">
      <alignment horizontal="center" vertical="center" wrapText="1"/>
    </xf>
    <xf numFmtId="0" fontId="45" fillId="2" borderId="4" xfId="2" applyFont="1" applyFill="1" applyBorder="1" applyAlignment="1">
      <alignment horizontal="center" vertical="center" wrapText="1"/>
    </xf>
    <xf numFmtId="0" fontId="43" fillId="2" borderId="1" xfId="0" applyFont="1" applyFill="1" applyBorder="1" applyAlignment="1">
      <alignment horizontal="center" vertical="center" wrapText="1"/>
    </xf>
    <xf numFmtId="0" fontId="45" fillId="2" borderId="0" xfId="16" applyFont="1" applyFill="1" applyAlignment="1" applyProtection="1">
      <alignment horizontal="center" vertical="center" wrapText="1"/>
      <protection locked="0"/>
    </xf>
    <xf numFmtId="0" fontId="43" fillId="2" borderId="0" xfId="16" applyFont="1" applyFill="1" applyAlignment="1" applyProtection="1">
      <alignment horizontal="center" vertical="center" wrapText="1"/>
      <protection locked="0"/>
    </xf>
    <xf numFmtId="0" fontId="45" fillId="2" borderId="1" xfId="21" applyFont="1" applyFill="1" applyBorder="1" applyAlignment="1">
      <alignment horizontal="justify" vertical="center" wrapText="1"/>
    </xf>
    <xf numFmtId="0" fontId="45" fillId="2" borderId="1" xfId="9" applyFont="1" applyFill="1" applyBorder="1" applyAlignment="1">
      <alignment horizontal="center" vertical="center"/>
    </xf>
    <xf numFmtId="0" fontId="45" fillId="2" borderId="1" xfId="9" applyFont="1" applyFill="1" applyBorder="1" applyAlignment="1">
      <alignment horizontal="center" vertical="center" wrapText="1"/>
    </xf>
    <xf numFmtId="0" fontId="19" fillId="2" borderId="1" xfId="21" applyFont="1" applyFill="1" applyBorder="1" applyAlignment="1">
      <alignment horizontal="justify" vertical="center" wrapText="1"/>
    </xf>
    <xf numFmtId="0" fontId="19" fillId="12" borderId="1" xfId="0" applyFont="1" applyFill="1" applyBorder="1" applyAlignment="1">
      <alignment horizontal="center" vertical="center" wrapText="1"/>
    </xf>
    <xf numFmtId="0" fontId="46" fillId="12" borderId="3" xfId="0" applyFont="1" applyFill="1" applyBorder="1" applyAlignment="1">
      <alignment horizontal="center" vertical="center"/>
    </xf>
    <xf numFmtId="0" fontId="46" fillId="12" borderId="3" xfId="0" applyFont="1" applyFill="1" applyBorder="1" applyAlignment="1">
      <alignment horizontal="center" vertical="center" wrapText="1"/>
    </xf>
    <xf numFmtId="0" fontId="19" fillId="2" borderId="1" xfId="22" applyFont="1" applyFill="1" applyBorder="1" applyAlignment="1">
      <alignment horizontal="justify" vertical="center" wrapText="1"/>
    </xf>
    <xf numFmtId="0" fontId="45" fillId="2" borderId="1" xfId="9" applyFont="1" applyFill="1" applyBorder="1" applyAlignment="1" applyProtection="1">
      <alignment horizontal="center" vertical="center" wrapText="1"/>
      <protection locked="0"/>
    </xf>
    <xf numFmtId="0" fontId="45" fillId="2" borderId="1" xfId="16" applyFont="1" applyFill="1" applyBorder="1" applyAlignment="1">
      <alignment horizontal="center" vertical="center" wrapText="1"/>
    </xf>
    <xf numFmtId="0" fontId="45" fillId="2" borderId="1" xfId="0" quotePrefix="1" applyFont="1" applyFill="1" applyBorder="1" applyAlignment="1">
      <alignment horizontal="justify" vertical="center" wrapText="1"/>
    </xf>
    <xf numFmtId="0" fontId="45" fillId="2" borderId="1" xfId="16" applyFont="1" applyFill="1" applyBorder="1" applyAlignment="1">
      <alignment horizontal="center" vertical="center"/>
    </xf>
    <xf numFmtId="0" fontId="45" fillId="2" borderId="1" xfId="0" applyFont="1" applyFill="1" applyBorder="1" applyAlignment="1">
      <alignment horizontal="justify" vertical="center" wrapText="1"/>
    </xf>
    <xf numFmtId="0" fontId="45" fillId="2" borderId="1" xfId="2" applyFont="1" applyFill="1" applyBorder="1" applyAlignment="1">
      <alignment horizontal="justify" vertical="center" wrapText="1"/>
    </xf>
    <xf numFmtId="0" fontId="19" fillId="2" borderId="1" xfId="16"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4" xfId="0"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9" applyFont="1" applyFill="1" applyBorder="1" applyAlignment="1">
      <alignment horizontal="center" vertical="center" wrapText="1"/>
    </xf>
    <xf numFmtId="0" fontId="45" fillId="2" borderId="1" xfId="22" applyFont="1" applyFill="1" applyBorder="1" applyAlignment="1">
      <alignment horizontal="justify" vertical="center" wrapText="1"/>
    </xf>
    <xf numFmtId="0" fontId="19" fillId="2" borderId="1" xfId="2" applyFont="1" applyFill="1" applyBorder="1" applyAlignment="1">
      <alignment horizontal="justify" vertical="center" wrapText="1"/>
    </xf>
    <xf numFmtId="0" fontId="45" fillId="2" borderId="1" xfId="14" applyFont="1" applyFill="1" applyBorder="1" applyAlignment="1" applyProtection="1">
      <alignment horizontal="center" vertical="center" wrapText="1"/>
      <protection locked="0"/>
    </xf>
    <xf numFmtId="0" fontId="45" fillId="2" borderId="1" xfId="4" applyFont="1" applyFill="1" applyBorder="1" applyAlignment="1">
      <alignment horizontal="center" vertical="center"/>
    </xf>
    <xf numFmtId="0" fontId="45" fillId="2" borderId="1" xfId="4" applyFont="1" applyFill="1" applyBorder="1" applyAlignment="1">
      <alignment horizontal="center" vertical="center" wrapText="1"/>
    </xf>
    <xf numFmtId="0" fontId="19" fillId="2" borderId="1" xfId="9" applyFont="1" applyFill="1" applyBorder="1" applyAlignment="1">
      <alignment horizontal="justify" vertical="center" wrapText="1"/>
    </xf>
    <xf numFmtId="0" fontId="19" fillId="2" borderId="1" xfId="9" applyFont="1" applyFill="1" applyBorder="1" applyAlignment="1" applyProtection="1">
      <alignment horizontal="center" vertical="center"/>
      <protection locked="0"/>
    </xf>
    <xf numFmtId="0" fontId="45" fillId="2" borderId="1" xfId="9" applyFont="1" applyFill="1" applyBorder="1" applyAlignment="1" applyProtection="1">
      <alignment horizontal="center" vertical="center"/>
      <protection locked="0"/>
    </xf>
    <xf numFmtId="0" fontId="19" fillId="2" borderId="4" xfId="2" applyFont="1" applyFill="1" applyBorder="1" applyAlignment="1">
      <alignment horizontal="justify" vertical="center" wrapText="1"/>
    </xf>
    <xf numFmtId="0" fontId="45" fillId="2" borderId="4" xfId="16" applyFont="1" applyFill="1" applyBorder="1" applyAlignment="1">
      <alignment horizontal="center" vertical="center"/>
    </xf>
    <xf numFmtId="0" fontId="45" fillId="2" borderId="4" xfId="16" applyFont="1" applyFill="1" applyBorder="1" applyAlignment="1">
      <alignment horizontal="center" vertical="center" wrapText="1"/>
    </xf>
    <xf numFmtId="0" fontId="19" fillId="2" borderId="4" xfId="9" applyFont="1" applyFill="1" applyBorder="1" applyAlignment="1">
      <alignment horizontal="center" vertical="center" wrapText="1"/>
    </xf>
    <xf numFmtId="0" fontId="45" fillId="2" borderId="4" xfId="9" applyFont="1" applyFill="1" applyBorder="1" applyAlignment="1">
      <alignment horizontal="center" vertical="center" wrapText="1"/>
    </xf>
    <xf numFmtId="0" fontId="19" fillId="2" borderId="1" xfId="9" applyFont="1" applyFill="1" applyBorder="1" applyAlignment="1" applyProtection="1">
      <alignment horizontal="center" vertical="center" wrapText="1"/>
      <protection locked="0"/>
    </xf>
    <xf numFmtId="0" fontId="19" fillId="2" borderId="1" xfId="16" applyFont="1" applyFill="1" applyBorder="1" applyAlignment="1" applyProtection="1">
      <alignment horizontal="center" vertical="center" wrapText="1"/>
      <protection locked="0"/>
    </xf>
    <xf numFmtId="0" fontId="19" fillId="2" borderId="1" xfId="2" applyFont="1" applyFill="1" applyBorder="1" applyAlignment="1" applyProtection="1">
      <alignment horizontal="justify" vertical="center" wrapText="1"/>
      <protection locked="0"/>
    </xf>
    <xf numFmtId="0" fontId="43" fillId="2" borderId="0" xfId="16" applyFont="1" applyFill="1" applyAlignment="1" applyProtection="1">
      <alignment horizontal="center" vertical="center"/>
      <protection locked="0"/>
    </xf>
    <xf numFmtId="0" fontId="43" fillId="2" borderId="4" xfId="2" applyFont="1" applyFill="1" applyBorder="1" applyAlignment="1">
      <alignment horizontal="center" vertical="center" wrapText="1"/>
    </xf>
    <xf numFmtId="0" fontId="43" fillId="2" borderId="4"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9" fillId="7" borderId="2" xfId="0" applyFont="1" applyFill="1" applyBorder="1" applyAlignment="1">
      <alignment horizontal="center" vertical="center"/>
    </xf>
    <xf numFmtId="0" fontId="39" fillId="6" borderId="2" xfId="0" applyFont="1" applyFill="1" applyBorder="1" applyAlignment="1">
      <alignment horizontal="center" vertical="center"/>
    </xf>
    <xf numFmtId="0" fontId="39" fillId="5" borderId="2" xfId="0" applyFont="1" applyFill="1" applyBorder="1" applyAlignment="1">
      <alignment horizontal="center" vertical="center"/>
    </xf>
    <xf numFmtId="0" fontId="39"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9" fillId="6" borderId="4"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39" fillId="6" borderId="0" xfId="0" applyFont="1" applyFill="1" applyBorder="1" applyAlignment="1">
      <alignment horizontal="center" vertical="center" wrapText="1"/>
    </xf>
    <xf numFmtId="0" fontId="39" fillId="7" borderId="0" xfId="0" applyFont="1" applyFill="1" applyBorder="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9"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9"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9" fillId="6" borderId="3" xfId="0" applyFont="1" applyFill="1" applyBorder="1" applyAlignment="1">
      <alignment horizontal="center" vertical="center"/>
    </xf>
    <xf numFmtId="0" fontId="39" fillId="5" borderId="3" xfId="0" applyFont="1" applyFill="1" applyBorder="1" applyAlignment="1">
      <alignment horizontal="center" vertical="center"/>
    </xf>
    <xf numFmtId="0" fontId="0" fillId="5" borderId="24" xfId="0" applyFill="1" applyBorder="1" applyAlignment="1">
      <alignment horizontal="center" vertical="center"/>
    </xf>
    <xf numFmtId="0" fontId="39" fillId="8" borderId="3" xfId="0" applyFont="1" applyFill="1" applyBorder="1" applyAlignment="1">
      <alignment horizontal="center" vertical="center"/>
    </xf>
    <xf numFmtId="0" fontId="19" fillId="2" borderId="1" xfId="16" applyFont="1" applyFill="1" applyBorder="1" applyAlignment="1">
      <alignment horizontal="justify" vertical="center" wrapText="1"/>
    </xf>
    <xf numFmtId="0" fontId="45" fillId="2" borderId="1" xfId="16" applyFont="1" applyFill="1" applyBorder="1" applyAlignment="1">
      <alignment horizontal="justify" vertical="center"/>
    </xf>
    <xf numFmtId="0" fontId="47" fillId="2" borderId="1" xfId="16" applyFont="1" applyFill="1" applyBorder="1" applyAlignment="1">
      <alignment horizontal="center" vertical="center" wrapText="1"/>
    </xf>
    <xf numFmtId="0" fontId="45" fillId="2" borderId="1" xfId="16" applyFont="1" applyFill="1" applyBorder="1" applyAlignment="1">
      <alignment vertical="center" wrapText="1"/>
    </xf>
    <xf numFmtId="0" fontId="45" fillId="2" borderId="1" xfId="16" applyFont="1" applyFill="1" applyBorder="1" applyAlignment="1">
      <alignment horizontal="center" vertical="center" wrapText="1"/>
    </xf>
    <xf numFmtId="0" fontId="45" fillId="2" borderId="1" xfId="16" quotePrefix="1" applyFont="1" applyFill="1" applyBorder="1" applyAlignment="1">
      <alignment horizontal="center" vertical="center" wrapText="1"/>
    </xf>
    <xf numFmtId="0" fontId="46" fillId="0" borderId="8" xfId="0" applyFont="1" applyBorder="1" applyAlignment="1">
      <alignment horizontal="center" vertical="center" wrapText="1"/>
    </xf>
    <xf numFmtId="0" fontId="19" fillId="0" borderId="0" xfId="0" applyFont="1"/>
    <xf numFmtId="0" fontId="48" fillId="0" borderId="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19" fillId="0" borderId="4" xfId="0" applyFont="1" applyBorder="1"/>
    <xf numFmtId="0" fontId="48" fillId="0" borderId="25" xfId="0" applyFont="1" applyBorder="1" applyAlignment="1">
      <alignment horizontal="center" vertical="center" wrapText="1"/>
    </xf>
    <xf numFmtId="0" fontId="48" fillId="0" borderId="6" xfId="0" applyFont="1" applyBorder="1" applyAlignment="1">
      <alignment horizontal="center" vertical="center" wrapText="1"/>
    </xf>
    <xf numFmtId="0" fontId="19" fillId="0" borderId="8" xfId="0" applyFont="1" applyBorder="1" applyAlignment="1">
      <alignment vertical="center" wrapText="1"/>
    </xf>
    <xf numFmtId="0" fontId="46" fillId="0" borderId="4" xfId="0" applyFont="1" applyBorder="1" applyAlignment="1">
      <alignment horizontal="justify" vertical="center" wrapText="1"/>
    </xf>
    <xf numFmtId="0" fontId="19" fillId="0" borderId="6" xfId="0" applyFont="1" applyBorder="1" applyAlignment="1">
      <alignment vertical="center" wrapText="1"/>
    </xf>
    <xf numFmtId="0" fontId="46" fillId="0" borderId="25" xfId="0" applyFont="1" applyBorder="1" applyAlignment="1">
      <alignment horizontal="justify" vertical="center" wrapText="1"/>
    </xf>
    <xf numFmtId="0" fontId="46" fillId="0" borderId="2" xfId="0" applyFont="1" applyBorder="1" applyAlignment="1">
      <alignment horizontal="justify" vertical="center" wrapText="1"/>
    </xf>
    <xf numFmtId="0" fontId="19" fillId="0" borderId="25" xfId="0" applyFont="1" applyBorder="1" applyAlignment="1">
      <alignment vertical="center" wrapText="1"/>
    </xf>
    <xf numFmtId="0" fontId="46" fillId="0" borderId="9" xfId="0" applyFont="1" applyBorder="1" applyAlignment="1">
      <alignment horizontal="center" vertical="center" wrapText="1"/>
    </xf>
    <xf numFmtId="0" fontId="49" fillId="2" borderId="1" xfId="16" applyFont="1" applyFill="1" applyBorder="1" applyAlignment="1">
      <alignment horizontal="center" vertical="center"/>
    </xf>
    <xf numFmtId="0" fontId="45" fillId="2" borderId="4" xfId="16" applyFont="1" applyFill="1" applyBorder="1" applyAlignment="1">
      <alignment horizontal="justify" vertical="center"/>
    </xf>
    <xf numFmtId="0" fontId="45" fillId="3" borderId="0" xfId="16" applyFont="1" applyFill="1" applyAlignment="1" applyProtection="1">
      <alignment horizontal="center" vertical="center" wrapText="1"/>
      <protection locked="0"/>
    </xf>
    <xf numFmtId="0" fontId="45" fillId="2" borderId="1" xfId="16" applyFont="1" applyFill="1" applyBorder="1" applyAlignment="1">
      <alignment horizontal="center" vertical="center" wrapText="1"/>
    </xf>
    <xf numFmtId="0" fontId="43" fillId="15" borderId="1" xfId="16" applyFont="1" applyFill="1" applyBorder="1" applyAlignment="1" applyProtection="1">
      <alignment horizontal="center" vertical="center" wrapText="1"/>
      <protection locked="0"/>
    </xf>
    <xf numFmtId="0" fontId="19" fillId="2" borderId="4" xfId="16" applyFont="1" applyFill="1" applyBorder="1" applyAlignment="1">
      <alignment horizontal="center" vertical="center"/>
    </xf>
    <xf numFmtId="0" fontId="45" fillId="2" borderId="1" xfId="16" applyFont="1" applyFill="1" applyBorder="1" applyAlignment="1">
      <alignment horizontal="center" vertical="center" wrapText="1"/>
    </xf>
    <xf numFmtId="0" fontId="19" fillId="3" borderId="1"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43" fillId="15" borderId="1" xfId="9" applyFont="1" applyFill="1" applyBorder="1" applyAlignment="1" applyProtection="1">
      <alignment horizontal="center" vertical="center" wrapText="1"/>
      <protection locked="0"/>
    </xf>
    <xf numFmtId="0" fontId="19" fillId="2" borderId="2" xfId="18" applyFont="1" applyFill="1" applyBorder="1" applyAlignment="1">
      <alignment horizontal="center" vertical="center" wrapText="1"/>
    </xf>
    <xf numFmtId="0" fontId="19" fillId="3" borderId="1" xfId="16" applyFont="1" applyFill="1" applyBorder="1" applyAlignment="1">
      <alignment horizontal="center" vertical="center" wrapText="1"/>
    </xf>
    <xf numFmtId="0" fontId="24" fillId="2" borderId="4" xfId="0" applyFont="1" applyFill="1" applyBorder="1" applyAlignment="1">
      <alignment horizontal="center" vertical="center" wrapText="1"/>
    </xf>
    <xf numFmtId="0" fontId="45" fillId="2" borderId="1" xfId="16" applyFont="1" applyFill="1" applyBorder="1" applyAlignment="1">
      <alignment horizontal="center" vertical="center" wrapText="1"/>
    </xf>
    <xf numFmtId="0" fontId="24" fillId="2" borderId="1" xfId="2" applyFont="1" applyFill="1" applyBorder="1" applyAlignment="1">
      <alignment horizontal="center" vertical="center" wrapText="1"/>
    </xf>
    <xf numFmtId="0" fontId="19" fillId="2" borderId="4" xfId="0" applyFont="1" applyFill="1" applyBorder="1" applyAlignment="1">
      <alignment horizontal="center" vertical="center" wrapText="1"/>
    </xf>
    <xf numFmtId="0" fontId="43" fillId="2" borderId="4" xfId="16" applyFont="1" applyFill="1" applyBorder="1" applyAlignment="1" applyProtection="1">
      <alignment horizontal="center" vertical="center" wrapText="1"/>
      <protection locked="0"/>
    </xf>
    <xf numFmtId="0" fontId="43" fillId="2" borderId="9" xfId="16" applyFont="1" applyFill="1" applyBorder="1" applyAlignment="1" applyProtection="1">
      <alignment horizontal="center" vertical="center" wrapText="1"/>
      <protection locked="0"/>
    </xf>
    <xf numFmtId="0" fontId="43" fillId="2" borderId="4" xfId="2" applyFont="1" applyFill="1" applyBorder="1" applyAlignment="1">
      <alignment horizontal="center" vertical="center" wrapText="1"/>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4" xfId="0" applyFont="1" applyFill="1" applyBorder="1" applyAlignment="1">
      <alignment horizontal="center" vertical="center" wrapText="1"/>
    </xf>
    <xf numFmtId="0" fontId="16" fillId="2" borderId="4" xfId="18" applyFont="1" applyFill="1" applyBorder="1" applyAlignment="1">
      <alignment horizontal="center" vertical="center"/>
    </xf>
    <xf numFmtId="0" fontId="43" fillId="2" borderId="4" xfId="0" applyFont="1" applyFill="1" applyBorder="1" applyAlignment="1">
      <alignment horizontal="center" vertical="center" wrapText="1"/>
    </xf>
    <xf numFmtId="0" fontId="43" fillId="11" borderId="1" xfId="16"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11" borderId="1" xfId="16" applyFont="1" applyFill="1" applyBorder="1" applyAlignment="1" applyProtection="1">
      <alignment horizontal="center" vertical="center" wrapText="1"/>
      <protection locked="0"/>
    </xf>
    <xf numFmtId="0" fontId="45" fillId="2" borderId="4" xfId="2" applyFont="1" applyFill="1" applyBorder="1" applyAlignment="1">
      <alignment horizontal="center" vertical="center" wrapText="1"/>
    </xf>
    <xf numFmtId="0" fontId="43" fillId="2" borderId="9" xfId="9" applyFont="1" applyFill="1" applyBorder="1" applyAlignment="1" applyProtection="1">
      <alignment horizontal="center" vertical="center" wrapText="1"/>
      <protection locked="0"/>
    </xf>
    <xf numFmtId="0" fontId="16" fillId="2" borderId="1" xfId="16" applyFont="1" applyFill="1" applyBorder="1" applyAlignment="1">
      <alignment horizontal="center" vertical="center"/>
    </xf>
    <xf numFmtId="0" fontId="16" fillId="0" borderId="1" xfId="16" applyFont="1" applyBorder="1" applyAlignment="1">
      <alignment horizontal="center" vertical="center"/>
    </xf>
    <xf numFmtId="1" fontId="12" fillId="0" borderId="1" xfId="2" applyNumberFormat="1" applyFont="1" applyBorder="1" applyAlignment="1">
      <alignment horizontal="center" vertical="center"/>
    </xf>
    <xf numFmtId="0" fontId="43" fillId="11" borderId="1" xfId="0" applyFont="1" applyFill="1" applyBorder="1" applyAlignment="1">
      <alignment vertical="center"/>
    </xf>
    <xf numFmtId="0" fontId="31" fillId="3" borderId="26" xfId="16" applyFont="1" applyFill="1" applyBorder="1" applyAlignment="1">
      <alignment vertical="center"/>
    </xf>
    <xf numFmtId="0" fontId="32" fillId="3" borderId="0" xfId="16" applyFont="1" applyFill="1" applyAlignment="1">
      <alignment horizontal="right" vertical="center" wrapText="1"/>
    </xf>
    <xf numFmtId="0" fontId="51" fillId="3" borderId="0" xfId="16" applyFont="1" applyFill="1" applyAlignment="1">
      <alignment horizontal="right" vertical="center"/>
    </xf>
    <xf numFmtId="0" fontId="19" fillId="2" borderId="25" xfId="18" applyFont="1" applyFill="1" applyBorder="1" applyAlignment="1">
      <alignment horizontal="center" vertical="center" wrapText="1"/>
    </xf>
    <xf numFmtId="1" fontId="43" fillId="2" borderId="1" xfId="9" applyNumberFormat="1" applyFont="1" applyFill="1" applyBorder="1" applyAlignment="1">
      <alignment horizontal="center" vertical="center"/>
    </xf>
    <xf numFmtId="1" fontId="43" fillId="6" borderId="1" xfId="9" applyNumberFormat="1" applyFont="1" applyFill="1" applyBorder="1" applyAlignment="1">
      <alignment horizontal="center" vertical="center"/>
    </xf>
    <xf numFmtId="0" fontId="43" fillId="6" borderId="1" xfId="18" applyFont="1" applyFill="1" applyBorder="1" applyAlignment="1">
      <alignment horizontal="center" vertical="center"/>
    </xf>
    <xf numFmtId="1" fontId="43" fillId="2" borderId="1" xfId="16" applyNumberFormat="1" applyFont="1" applyFill="1" applyBorder="1" applyAlignment="1">
      <alignment horizontal="center" vertical="center"/>
    </xf>
    <xf numFmtId="1" fontId="43"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1" fontId="43" fillId="7" borderId="1" xfId="16" applyNumberFormat="1" applyFont="1" applyFill="1" applyBorder="1" applyAlignment="1">
      <alignment horizontal="center" vertical="center"/>
    </xf>
    <xf numFmtId="0" fontId="24" fillId="7" borderId="1" xfId="18" applyFont="1" applyFill="1" applyBorder="1" applyAlignment="1">
      <alignment horizontal="center" vertical="center"/>
    </xf>
    <xf numFmtId="1" fontId="43" fillId="2" borderId="4" xfId="16" applyNumberFormat="1" applyFont="1" applyFill="1" applyBorder="1" applyAlignment="1">
      <alignment horizontal="center" vertical="center"/>
    </xf>
    <xf numFmtId="1" fontId="43" fillId="6" borderId="4" xfId="16" applyNumberFormat="1" applyFont="1" applyFill="1" applyBorder="1" applyAlignment="1">
      <alignment horizontal="center" vertical="center"/>
    </xf>
    <xf numFmtId="0" fontId="24" fillId="6" borderId="4" xfId="18" applyFont="1" applyFill="1" applyBorder="1" applyAlignment="1">
      <alignment horizontal="center" vertical="center"/>
    </xf>
    <xf numFmtId="0" fontId="24" fillId="5" borderId="1" xfId="18" applyFont="1" applyFill="1" applyBorder="1" applyAlignment="1">
      <alignment horizontal="center" vertical="center"/>
    </xf>
    <xf numFmtId="1" fontId="43" fillId="7" borderId="4" xfId="16" applyNumberFormat="1" applyFont="1" applyFill="1" applyBorder="1" applyAlignment="1">
      <alignment horizontal="center" vertical="center"/>
    </xf>
    <xf numFmtId="0" fontId="24" fillId="7" borderId="4" xfId="18" applyFont="1" applyFill="1" applyBorder="1" applyAlignment="1">
      <alignment horizontal="center" vertical="center"/>
    </xf>
    <xf numFmtId="1" fontId="43" fillId="5" borderId="1" xfId="16" applyNumberFormat="1" applyFont="1" applyFill="1" applyBorder="1" applyAlignment="1">
      <alignment horizontal="center" vertical="center"/>
    </xf>
    <xf numFmtId="0" fontId="24" fillId="2" borderId="1" xfId="2" applyFont="1" applyFill="1" applyBorder="1" applyAlignment="1">
      <alignment horizontal="center" vertical="center"/>
    </xf>
    <xf numFmtId="1" fontId="24" fillId="2" borderId="4" xfId="2"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3" borderId="1" xfId="2" applyFont="1" applyFill="1" applyBorder="1" applyAlignment="1">
      <alignment horizontal="center" vertical="center"/>
    </xf>
    <xf numFmtId="0" fontId="45" fillId="2" borderId="0" xfId="16" applyFont="1" applyFill="1" applyAlignment="1">
      <alignment horizontal="center" vertical="center"/>
    </xf>
    <xf numFmtId="0" fontId="43" fillId="2" borderId="1" xfId="9" applyFont="1" applyFill="1" applyBorder="1" applyAlignment="1" applyProtection="1">
      <alignment horizontal="center" vertical="center"/>
      <protection locked="0"/>
    </xf>
    <xf numFmtId="0" fontId="43" fillId="5" borderId="1" xfId="9" applyFont="1" applyFill="1" applyBorder="1" applyAlignment="1" applyProtection="1">
      <alignment horizontal="center" vertical="center"/>
      <protection locked="0"/>
    </xf>
    <xf numFmtId="0" fontId="43" fillId="6" borderId="1" xfId="9" applyFont="1" applyFill="1" applyBorder="1" applyAlignment="1" applyProtection="1">
      <alignment horizontal="center" vertical="center"/>
      <protection locked="0"/>
    </xf>
    <xf numFmtId="0" fontId="43" fillId="7" borderId="1" xfId="9" applyFont="1" applyFill="1" applyBorder="1" applyAlignment="1">
      <alignment horizontal="center" vertical="center" wrapText="1"/>
    </xf>
    <xf numFmtId="0" fontId="43" fillId="5" borderId="1" xfId="18" applyFont="1" applyFill="1" applyBorder="1" applyAlignment="1">
      <alignment horizontal="center" vertical="center"/>
    </xf>
    <xf numFmtId="0" fontId="43" fillId="8" borderId="1" xfId="9" applyFont="1" applyFill="1" applyBorder="1" applyAlignment="1" applyProtection="1">
      <alignment horizontal="center" vertical="center"/>
      <protection locked="0"/>
    </xf>
    <xf numFmtId="0" fontId="43" fillId="2" borderId="1" xfId="9" applyFont="1" applyFill="1" applyBorder="1" applyAlignment="1">
      <alignment horizontal="center" vertical="center" wrapText="1"/>
    </xf>
    <xf numFmtId="0" fontId="43" fillId="10" borderId="1" xfId="18" applyFont="1" applyFill="1" applyBorder="1" applyAlignment="1">
      <alignment horizontal="center" vertical="center"/>
    </xf>
    <xf numFmtId="0" fontId="43" fillId="2" borderId="4" xfId="16" applyFont="1" applyFill="1" applyBorder="1" applyAlignment="1" applyProtection="1">
      <alignment horizontal="center" vertical="center"/>
      <protection locked="0"/>
    </xf>
    <xf numFmtId="0" fontId="43" fillId="5" borderId="1" xfId="16" applyFont="1" applyFill="1" applyBorder="1" applyAlignment="1" applyProtection="1">
      <alignment horizontal="center" vertical="center"/>
      <protection locked="0"/>
    </xf>
    <xf numFmtId="0" fontId="45" fillId="2" borderId="4" xfId="16" applyFont="1" applyFill="1" applyBorder="1" applyAlignment="1" applyProtection="1">
      <alignment horizontal="center" vertical="center"/>
      <protection locked="0"/>
    </xf>
    <xf numFmtId="0" fontId="43" fillId="6" borderId="4" xfId="16" applyFont="1" applyFill="1" applyBorder="1" applyAlignment="1" applyProtection="1">
      <alignment horizontal="center" vertical="center"/>
      <protection locked="0"/>
    </xf>
    <xf numFmtId="0" fontId="43" fillId="7" borderId="4" xfId="16" applyFont="1" applyFill="1" applyBorder="1" applyAlignment="1">
      <alignment horizontal="center" vertical="center" wrapText="1"/>
    </xf>
    <xf numFmtId="0" fontId="43" fillId="10" borderId="4" xfId="18" applyFont="1" applyFill="1" applyBorder="1" applyAlignment="1">
      <alignment horizontal="center" vertical="center"/>
    </xf>
    <xf numFmtId="0" fontId="43" fillId="2" borderId="1" xfId="16" applyFont="1" applyFill="1" applyBorder="1" applyAlignment="1" applyProtection="1">
      <alignment horizontal="center" vertical="center"/>
      <protection locked="0"/>
    </xf>
    <xf numFmtId="0" fontId="45" fillId="2" borderId="1" xfId="16" applyFont="1" applyFill="1" applyBorder="1" applyAlignment="1" applyProtection="1">
      <alignment horizontal="center" vertical="center"/>
      <protection locked="0"/>
    </xf>
    <xf numFmtId="0" fontId="43" fillId="7" borderId="4" xfId="18" applyFont="1" applyFill="1" applyBorder="1" applyAlignment="1">
      <alignment horizontal="center" vertical="center"/>
    </xf>
    <xf numFmtId="0" fontId="43" fillId="6" borderId="1" xfId="16" applyFont="1" applyFill="1" applyBorder="1" applyAlignment="1" applyProtection="1">
      <alignment horizontal="center" vertical="center"/>
      <protection locked="0"/>
    </xf>
    <xf numFmtId="0" fontId="43" fillId="7" borderId="1" xfId="16" applyFont="1" applyFill="1" applyBorder="1" applyAlignment="1">
      <alignment horizontal="center" vertical="center" wrapText="1"/>
    </xf>
    <xf numFmtId="0" fontId="43" fillId="7" borderId="1" xfId="18" applyFont="1" applyFill="1" applyBorder="1" applyAlignment="1">
      <alignment horizontal="center" vertical="center"/>
    </xf>
    <xf numFmtId="0" fontId="45" fillId="2" borderId="1" xfId="16" applyFont="1" applyFill="1" applyBorder="1" applyAlignment="1" applyProtection="1">
      <alignment vertical="center"/>
      <protection locked="0"/>
    </xf>
    <xf numFmtId="0" fontId="45" fillId="3" borderId="1" xfId="16" applyFont="1" applyFill="1" applyBorder="1" applyAlignment="1" applyProtection="1">
      <alignment horizontal="center" vertical="center"/>
      <protection locked="0"/>
    </xf>
    <xf numFmtId="0" fontId="43" fillId="7" borderId="4" xfId="16" applyFont="1" applyFill="1" applyBorder="1" applyAlignment="1" applyProtection="1">
      <alignment horizontal="center" vertical="center"/>
      <protection locked="0"/>
    </xf>
    <xf numFmtId="0" fontId="43" fillId="2" borderId="4" xfId="16" applyFont="1" applyFill="1" applyBorder="1" applyAlignment="1">
      <alignment horizontal="center" vertical="center" wrapText="1"/>
    </xf>
    <xf numFmtId="0" fontId="43" fillId="5" borderId="4" xfId="9" applyFont="1" applyFill="1" applyBorder="1" applyAlignment="1" applyProtection="1">
      <alignment horizontal="center" vertical="center"/>
      <protection locked="0"/>
    </xf>
    <xf numFmtId="0" fontId="43" fillId="6" borderId="4" xfId="16" applyFont="1" applyFill="1" applyBorder="1" applyAlignment="1">
      <alignment horizontal="center" vertical="center" wrapText="1"/>
    </xf>
    <xf numFmtId="0" fontId="45" fillId="2" borderId="4" xfId="16" applyFont="1" applyFill="1" applyBorder="1" applyAlignment="1" applyProtection="1">
      <alignment vertical="center"/>
      <protection locked="0"/>
    </xf>
    <xf numFmtId="0" fontId="43" fillId="8" borderId="1" xfId="16" applyFont="1" applyFill="1" applyBorder="1" applyAlignment="1" applyProtection="1">
      <alignment horizontal="center" vertical="center"/>
      <protection locked="0"/>
    </xf>
    <xf numFmtId="0" fontId="43" fillId="5" borderId="4" xfId="16" applyFont="1" applyFill="1" applyBorder="1" applyAlignment="1" applyProtection="1">
      <alignment horizontal="center" vertical="center"/>
      <protection locked="0"/>
    </xf>
    <xf numFmtId="0" fontId="48"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19" fillId="2" borderId="1" xfId="16"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45" fillId="2" borderId="8" xfId="16" applyFont="1" applyFill="1" applyBorder="1" applyAlignment="1" applyProtection="1">
      <alignment horizontal="center" vertical="center"/>
      <protection locked="0"/>
    </xf>
    <xf numFmtId="0" fontId="43" fillId="6" borderId="1" xfId="16" applyFont="1" applyFill="1" applyBorder="1" applyAlignment="1">
      <alignment horizontal="center" vertical="center" wrapText="1"/>
    </xf>
    <xf numFmtId="0" fontId="38" fillId="15" borderId="1" xfId="9" applyFont="1" applyFill="1" applyBorder="1" applyAlignment="1" applyProtection="1">
      <alignment horizontal="center" vertical="center" wrapText="1"/>
      <protection locked="0"/>
    </xf>
    <xf numFmtId="0" fontId="38" fillId="15" borderId="4" xfId="16" applyFont="1" applyFill="1" applyBorder="1" applyAlignment="1" applyProtection="1">
      <alignment horizontal="center" vertical="center" wrapText="1"/>
      <protection locked="0"/>
    </xf>
    <xf numFmtId="0" fontId="38"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52" fillId="16" borderId="4" xfId="0" applyFont="1" applyFill="1" applyBorder="1" applyAlignment="1" applyProtection="1">
      <alignment horizontal="center" vertical="center" wrapText="1"/>
      <protection locked="0"/>
    </xf>
    <xf numFmtId="0" fontId="43" fillId="2" borderId="4" xfId="2" applyFont="1" applyFill="1" applyBorder="1" applyAlignment="1">
      <alignment horizontal="center" vertical="center" wrapText="1"/>
    </xf>
    <xf numFmtId="0" fontId="12" fillId="10" borderId="8" xfId="18" applyFont="1" applyFill="1" applyBorder="1" applyAlignment="1">
      <alignment horizontal="center" vertical="center"/>
    </xf>
    <xf numFmtId="1" fontId="38" fillId="2" borderId="8" xfId="16" applyNumberFormat="1" applyFont="1" applyFill="1" applyBorder="1" applyAlignment="1">
      <alignment horizontal="center" vertical="center"/>
    </xf>
    <xf numFmtId="0" fontId="19" fillId="2" borderId="9" xfId="2" applyFont="1" applyFill="1" applyBorder="1" applyAlignment="1">
      <alignment horizontal="justify" vertical="top" wrapText="1"/>
    </xf>
    <xf numFmtId="1" fontId="43" fillId="2" borderId="4" xfId="16"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4" xfId="0" applyFont="1" applyFill="1" applyBorder="1" applyAlignment="1">
      <alignment horizontal="center" vertical="center" wrapText="1"/>
    </xf>
    <xf numFmtId="1" fontId="24" fillId="2" borderId="4" xfId="2" applyNumberFormat="1" applyFont="1" applyFill="1" applyBorder="1" applyAlignment="1">
      <alignment horizontal="center" vertical="center"/>
    </xf>
    <xf numFmtId="1" fontId="48" fillId="17" borderId="4" xfId="2" applyNumberFormat="1" applyFont="1" applyFill="1" applyBorder="1" applyAlignment="1">
      <alignment horizontal="center" vertical="center"/>
    </xf>
    <xf numFmtId="0" fontId="24" fillId="17" borderId="4" xfId="2" applyFont="1" applyFill="1" applyBorder="1" applyAlignment="1">
      <alignment horizontal="center" vertical="center"/>
    </xf>
    <xf numFmtId="0" fontId="45" fillId="2" borderId="4" xfId="3" applyFont="1" applyFill="1" applyBorder="1" applyAlignment="1">
      <alignment horizontal="center" vertical="center" wrapText="1"/>
    </xf>
    <xf numFmtId="0" fontId="12" fillId="18" borderId="4" xfId="2" applyFont="1" applyFill="1" applyBorder="1" applyAlignment="1">
      <alignment horizontal="center" vertical="center"/>
    </xf>
    <xf numFmtId="1" fontId="52" fillId="18" borderId="4" xfId="2" applyNumberFormat="1" applyFont="1" applyFill="1" applyBorder="1" applyAlignment="1">
      <alignment horizontal="center" vertical="center"/>
    </xf>
    <xf numFmtId="0" fontId="45" fillId="2" borderId="4" xfId="3" applyFont="1" applyFill="1" applyBorder="1" applyAlignment="1">
      <alignment horizontal="justify" vertical="center" wrapText="1"/>
    </xf>
    <xf numFmtId="0" fontId="48" fillId="17" borderId="4" xfId="0" applyFont="1" applyFill="1" applyBorder="1" applyAlignment="1" applyProtection="1">
      <alignment horizontal="center" vertical="center"/>
      <protection locked="0"/>
    </xf>
    <xf numFmtId="0" fontId="24" fillId="13" borderId="4" xfId="2" applyFont="1" applyFill="1" applyBorder="1" applyAlignment="1">
      <alignment horizontal="center" vertical="center" wrapText="1"/>
    </xf>
    <xf numFmtId="0" fontId="46" fillId="13" borderId="4" xfId="0" applyFont="1" applyFill="1" applyBorder="1" applyAlignment="1" applyProtection="1">
      <alignment horizontal="center" vertical="center"/>
      <protection locked="0"/>
    </xf>
    <xf numFmtId="0" fontId="46" fillId="12" borderId="4" xfId="0" applyFont="1" applyFill="1" applyBorder="1" applyAlignment="1" applyProtection="1">
      <alignment horizontal="center" vertical="center" wrapText="1"/>
      <protection locked="0"/>
    </xf>
    <xf numFmtId="0" fontId="24" fillId="12" borderId="4" xfId="0" applyFont="1" applyFill="1" applyBorder="1" applyAlignment="1" applyProtection="1">
      <alignment horizontal="center" vertical="center" wrapText="1"/>
      <protection locked="0"/>
    </xf>
    <xf numFmtId="0" fontId="46" fillId="12" borderId="1" xfId="0" applyFont="1" applyFill="1" applyBorder="1" applyAlignment="1" applyProtection="1">
      <alignment vertical="center" wrapText="1"/>
      <protection locked="0"/>
    </xf>
    <xf numFmtId="0" fontId="48" fillId="8" borderId="4" xfId="0" applyFont="1" applyFill="1" applyBorder="1" applyAlignment="1">
      <alignment horizontal="center" vertical="center"/>
    </xf>
    <xf numFmtId="0" fontId="48" fillId="17" borderId="4" xfId="0" applyFont="1" applyFill="1" applyBorder="1" applyAlignment="1">
      <alignment horizontal="center" vertical="center" wrapText="1"/>
    </xf>
    <xf numFmtId="0" fontId="43" fillId="17" borderId="4" xfId="0" applyFont="1" applyFill="1" applyBorder="1" applyAlignment="1" applyProtection="1">
      <alignment horizontal="center" vertical="center"/>
      <protection locked="0"/>
    </xf>
    <xf numFmtId="0" fontId="50" fillId="15" borderId="1" xfId="16" applyFont="1" applyFill="1" applyBorder="1" applyAlignment="1">
      <alignment horizontal="center" vertical="center"/>
    </xf>
    <xf numFmtId="0" fontId="43" fillId="15" borderId="4" xfId="16" applyFont="1" applyFill="1" applyBorder="1" applyAlignment="1" applyProtection="1">
      <alignment horizontal="center" vertical="center" wrapText="1"/>
      <protection locked="0"/>
    </xf>
    <xf numFmtId="0" fontId="45" fillId="2" borderId="9" xfId="18" applyFont="1" applyFill="1" applyBorder="1" applyAlignment="1">
      <alignment horizontal="center" vertical="center"/>
    </xf>
    <xf numFmtId="0" fontId="24" fillId="2" borderId="2" xfId="2" applyFont="1" applyFill="1" applyBorder="1" applyAlignment="1">
      <alignment horizontal="center" vertical="center" wrapText="1"/>
    </xf>
    <xf numFmtId="0" fontId="54" fillId="3" borderId="26" xfId="16" applyFont="1" applyFill="1" applyBorder="1" applyAlignment="1">
      <alignment vertical="center"/>
    </xf>
    <xf numFmtId="0" fontId="45" fillId="2" borderId="1" xfId="18" applyFont="1" applyFill="1" applyBorder="1" applyAlignment="1">
      <alignment horizontal="center" vertical="center"/>
    </xf>
    <xf numFmtId="0" fontId="43" fillId="16" borderId="4" xfId="0" applyFont="1" applyFill="1" applyBorder="1" applyAlignment="1" applyProtection="1">
      <alignment horizontal="center" vertical="center" wrapText="1"/>
      <protection locked="0"/>
    </xf>
    <xf numFmtId="0" fontId="45" fillId="12" borderId="4" xfId="0" applyFont="1" applyFill="1" applyBorder="1" applyAlignment="1">
      <alignment horizontal="center" vertical="center"/>
    </xf>
    <xf numFmtId="0" fontId="45" fillId="2" borderId="8" xfId="18" applyFont="1" applyFill="1" applyBorder="1" applyAlignment="1">
      <alignment horizontal="center" vertical="center"/>
    </xf>
    <xf numFmtId="0" fontId="45" fillId="2" borderId="5" xfId="18" applyFont="1" applyFill="1" applyBorder="1" applyAlignment="1">
      <alignment horizontal="center" vertical="center"/>
    </xf>
    <xf numFmtId="0" fontId="45" fillId="2" borderId="1" xfId="18" applyFont="1" applyFill="1" applyBorder="1" applyAlignment="1">
      <alignment horizontal="center" vertical="center" wrapText="1"/>
    </xf>
    <xf numFmtId="0" fontId="45" fillId="3" borderId="1" xfId="18" applyFont="1" applyFill="1" applyBorder="1" applyAlignment="1">
      <alignment horizontal="center" vertical="center"/>
    </xf>
    <xf numFmtId="0" fontId="43" fillId="11" borderId="2" xfId="16" applyFont="1" applyFill="1" applyBorder="1" applyAlignment="1" applyProtection="1">
      <alignment horizontal="center" vertical="center" wrapText="1"/>
      <protection locked="0"/>
    </xf>
    <xf numFmtId="0" fontId="43" fillId="11" borderId="7" xfId="16" applyFont="1" applyFill="1" applyBorder="1" applyAlignment="1" applyProtection="1">
      <alignment horizontal="center" vertical="center" wrapText="1"/>
      <protection locked="0"/>
    </xf>
    <xf numFmtId="0" fontId="43" fillId="11" borderId="3" xfId="16" applyFont="1" applyFill="1" applyBorder="1" applyAlignment="1" applyProtection="1">
      <alignment horizontal="center" vertical="center" wrapText="1"/>
      <protection locked="0"/>
    </xf>
    <xf numFmtId="0" fontId="45" fillId="2" borderId="4" xfId="16" applyFont="1" applyFill="1" applyBorder="1" applyAlignment="1">
      <alignment horizontal="center" vertical="center" wrapText="1"/>
    </xf>
    <xf numFmtId="0" fontId="45" fillId="2" borderId="9" xfId="16" applyFont="1" applyFill="1" applyBorder="1" applyAlignment="1">
      <alignment horizontal="center" vertical="center" wrapText="1"/>
    </xf>
    <xf numFmtId="0" fontId="45" fillId="2" borderId="4" xfId="16" applyFont="1" applyFill="1" applyBorder="1" applyAlignment="1">
      <alignment horizontal="center" vertical="center"/>
    </xf>
    <xf numFmtId="0" fontId="45" fillId="2" borderId="9" xfId="16" applyFont="1" applyFill="1" applyBorder="1" applyAlignment="1">
      <alignment horizontal="center" vertical="center"/>
    </xf>
    <xf numFmtId="0" fontId="45"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45" fillId="2" borderId="1" xfId="16" applyFont="1" applyFill="1" applyBorder="1" applyAlignment="1">
      <alignment horizontal="center" vertical="center" wrapText="1"/>
    </xf>
    <xf numFmtId="0" fontId="45" fillId="2" borderId="1" xfId="16" applyFont="1" applyFill="1" applyBorder="1" applyAlignment="1">
      <alignment horizontal="justify" vertical="center" wrapText="1"/>
    </xf>
    <xf numFmtId="0" fontId="19" fillId="2" borderId="4" xfId="16" applyFont="1" applyFill="1" applyBorder="1" applyAlignment="1">
      <alignment horizontal="justify" vertical="center" wrapText="1"/>
    </xf>
    <xf numFmtId="15" fontId="45" fillId="2" borderId="1" xfId="16" applyNumberFormat="1" applyFont="1" applyFill="1" applyBorder="1" applyAlignment="1">
      <alignment horizontal="center" vertical="center"/>
    </xf>
    <xf numFmtId="14" fontId="45" fillId="2" borderId="1" xfId="16" applyNumberFormat="1" applyFont="1" applyFill="1" applyBorder="1" applyAlignment="1">
      <alignment horizontal="center" vertical="center"/>
    </xf>
    <xf numFmtId="14" fontId="45" fillId="2" borderId="1" xfId="16" applyNumberFormat="1" applyFont="1" applyFill="1" applyBorder="1" applyAlignment="1">
      <alignment horizontal="center" vertical="center" wrapText="1"/>
    </xf>
    <xf numFmtId="16" fontId="45" fillId="2" borderId="1" xfId="16" applyNumberFormat="1" applyFont="1" applyFill="1" applyBorder="1" applyAlignment="1">
      <alignment horizontal="center" vertical="center"/>
    </xf>
    <xf numFmtId="14" fontId="19" fillId="2" borderId="1" xfId="0" applyNumberFormat="1" applyFont="1" applyFill="1" applyBorder="1" applyAlignment="1">
      <alignment horizontal="center" vertical="center" wrapText="1"/>
    </xf>
    <xf numFmtId="14" fontId="19" fillId="2" borderId="1" xfId="16" applyNumberFormat="1" applyFont="1" applyFill="1" applyBorder="1" applyAlignment="1">
      <alignment horizontal="center" vertical="center" wrapText="1"/>
    </xf>
    <xf numFmtId="0" fontId="43" fillId="11" borderId="4" xfId="16" applyFont="1" applyFill="1" applyBorder="1" applyAlignment="1" applyProtection="1">
      <alignment horizontal="center" vertical="center" wrapText="1"/>
      <protection locked="0"/>
    </xf>
    <xf numFmtId="0" fontId="43" fillId="11" borderId="9" xfId="16" applyFont="1" applyFill="1" applyBorder="1" applyAlignment="1" applyProtection="1">
      <alignment horizontal="center" vertical="center" wrapText="1"/>
      <protection locked="0"/>
    </xf>
    <xf numFmtId="0" fontId="45" fillId="2" borderId="4" xfId="18" applyFont="1" applyFill="1" applyBorder="1" applyAlignment="1">
      <alignment horizontal="center" vertical="center"/>
    </xf>
    <xf numFmtId="0" fontId="45" fillId="2" borderId="9" xfId="18" applyFont="1" applyFill="1" applyBorder="1" applyAlignment="1">
      <alignment horizontal="center" vertical="center"/>
    </xf>
    <xf numFmtId="0" fontId="43" fillId="15" borderId="4" xfId="16" applyFont="1" applyFill="1" applyBorder="1" applyAlignment="1" applyProtection="1">
      <alignment horizontal="center" vertical="center" wrapText="1"/>
      <protection locked="0"/>
    </xf>
    <xf numFmtId="0" fontId="43" fillId="15" borderId="9" xfId="16" applyFont="1" applyFill="1" applyBorder="1" applyAlignment="1" applyProtection="1">
      <alignment horizontal="center" vertical="center" wrapText="1"/>
      <protection locked="0"/>
    </xf>
    <xf numFmtId="0" fontId="50" fillId="15" borderId="1" xfId="16" applyFont="1" applyFill="1" applyBorder="1" applyAlignment="1">
      <alignment horizontal="center" vertical="center"/>
    </xf>
    <xf numFmtId="0" fontId="43" fillId="15" borderId="8" xfId="16" applyFont="1" applyFill="1" applyBorder="1" applyAlignment="1" applyProtection="1">
      <alignment horizontal="center" vertical="center" wrapText="1"/>
      <protection locked="0"/>
    </xf>
    <xf numFmtId="0" fontId="45" fillId="2" borderId="4" xfId="18" applyFont="1" applyFill="1" applyBorder="1" applyAlignment="1">
      <alignment horizontal="center" vertical="center" wrapText="1"/>
    </xf>
    <xf numFmtId="0" fontId="16" fillId="2" borderId="4" xfId="18" applyFont="1" applyFill="1" applyBorder="1" applyAlignment="1">
      <alignment horizontal="center" vertical="center"/>
    </xf>
    <xf numFmtId="0" fontId="16" fillId="2" borderId="8" xfId="18" applyFont="1" applyFill="1" applyBorder="1" applyAlignment="1">
      <alignment horizontal="center" vertical="center"/>
    </xf>
    <xf numFmtId="0" fontId="16" fillId="2" borderId="9" xfId="18" applyFont="1" applyFill="1" applyBorder="1" applyAlignment="1">
      <alignment horizontal="center" vertical="center"/>
    </xf>
    <xf numFmtId="0" fontId="45" fillId="2" borderId="8" xfId="18" applyFont="1" applyFill="1" applyBorder="1" applyAlignment="1">
      <alignment horizontal="center" vertical="center" wrapText="1"/>
    </xf>
    <xf numFmtId="0" fontId="45" fillId="2" borderId="9" xfId="18" applyFont="1" applyFill="1" applyBorder="1" applyAlignment="1">
      <alignment horizontal="center" vertical="center" wrapText="1"/>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xf>
    <xf numFmtId="0" fontId="19" fillId="2" borderId="9" xfId="18" applyFont="1" applyFill="1" applyBorder="1" applyAlignment="1">
      <alignment horizontal="center" vertical="center" wrapText="1"/>
    </xf>
    <xf numFmtId="0" fontId="45" fillId="2" borderId="4" xfId="16" applyFont="1" applyFill="1" applyBorder="1" applyAlignment="1" applyProtection="1">
      <alignment horizontal="center" vertical="center" wrapText="1"/>
      <protection locked="0"/>
    </xf>
    <xf numFmtId="0" fontId="45" fillId="2" borderId="9" xfId="16" applyFont="1" applyFill="1" applyBorder="1" applyAlignment="1" applyProtection="1">
      <alignment horizontal="center" vertical="center" wrapText="1"/>
      <protection locked="0"/>
    </xf>
    <xf numFmtId="0" fontId="19" fillId="2" borderId="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 xfId="16" applyFont="1" applyFill="1" applyBorder="1" applyAlignment="1" applyProtection="1">
      <alignment horizontal="center" vertical="center" wrapText="1"/>
      <protection locked="0"/>
    </xf>
    <xf numFmtId="0" fontId="19" fillId="2" borderId="9" xfId="16" applyFont="1" applyFill="1" applyBorder="1" applyAlignment="1" applyProtection="1">
      <alignment horizontal="center" vertical="center" wrapText="1"/>
      <protection locked="0"/>
    </xf>
    <xf numFmtId="0" fontId="45" fillId="2" borderId="4" xfId="16" applyFont="1" applyFill="1" applyBorder="1" applyAlignment="1" applyProtection="1">
      <alignment horizontal="center" vertical="center"/>
      <protection locked="0"/>
    </xf>
    <xf numFmtId="0" fontId="45" fillId="2" borderId="9" xfId="16" applyFont="1" applyFill="1" applyBorder="1" applyAlignment="1" applyProtection="1">
      <alignment horizontal="center" vertical="center"/>
      <protection locked="0"/>
    </xf>
    <xf numFmtId="0" fontId="19" fillId="2" borderId="4" xfId="16" applyFont="1" applyFill="1" applyBorder="1" applyAlignment="1" applyProtection="1">
      <alignment horizontal="center" vertical="center"/>
      <protection locked="0"/>
    </xf>
    <xf numFmtId="0" fontId="19" fillId="2" borderId="9" xfId="16" applyFont="1" applyFill="1" applyBorder="1" applyAlignment="1" applyProtection="1">
      <alignment horizontal="center" vertical="center"/>
      <protection locked="0"/>
    </xf>
    <xf numFmtId="0" fontId="43" fillId="8" borderId="4" xfId="16" applyFont="1" applyFill="1" applyBorder="1" applyAlignment="1" applyProtection="1">
      <alignment horizontal="center" vertical="center"/>
      <protection locked="0"/>
    </xf>
    <xf numFmtId="0" fontId="43" fillId="8" borderId="8" xfId="16" applyFont="1" applyFill="1" applyBorder="1" applyAlignment="1" applyProtection="1">
      <alignment horizontal="center" vertical="center"/>
      <protection locked="0"/>
    </xf>
    <xf numFmtId="0" fontId="45" fillId="2" borderId="8" xfId="16" applyFont="1" applyFill="1" applyBorder="1" applyAlignment="1" applyProtection="1">
      <alignment horizontal="center" vertical="center"/>
      <protection locked="0"/>
    </xf>
    <xf numFmtId="0" fontId="24" fillId="2" borderId="4" xfId="18" applyFont="1" applyFill="1" applyBorder="1" applyAlignment="1">
      <alignment horizontal="center" vertical="center"/>
    </xf>
    <xf numFmtId="0" fontId="24" fillId="2" borderId="8" xfId="18" applyFont="1" applyFill="1" applyBorder="1" applyAlignment="1">
      <alignment horizontal="center" vertical="center"/>
    </xf>
    <xf numFmtId="0" fontId="43" fillId="5" borderId="4" xfId="9" applyFont="1" applyFill="1" applyBorder="1" applyAlignment="1" applyProtection="1">
      <alignment horizontal="center" vertical="center"/>
      <protection locked="0"/>
    </xf>
    <xf numFmtId="0" fontId="43" fillId="5" borderId="9" xfId="9" applyFont="1" applyFill="1" applyBorder="1" applyAlignment="1" applyProtection="1">
      <alignment horizontal="center" vertical="center"/>
      <protection locked="0"/>
    </xf>
    <xf numFmtId="0" fontId="43" fillId="2" borderId="4" xfId="16" applyFont="1" applyFill="1" applyBorder="1" applyAlignment="1" applyProtection="1">
      <alignment horizontal="center" vertical="center"/>
      <protection locked="0"/>
    </xf>
    <xf numFmtId="0" fontId="43" fillId="2" borderId="8" xfId="16" applyFont="1" applyFill="1" applyBorder="1" applyAlignment="1" applyProtection="1">
      <alignment horizontal="center" vertical="center"/>
      <protection locked="0"/>
    </xf>
    <xf numFmtId="0" fontId="43" fillId="2" borderId="9" xfId="16" applyFont="1" applyFill="1" applyBorder="1" applyAlignment="1" applyProtection="1">
      <alignment horizontal="center" vertical="center"/>
      <protection locked="0"/>
    </xf>
    <xf numFmtId="0" fontId="43" fillId="5" borderId="4" xfId="16" applyFont="1" applyFill="1" applyBorder="1" applyAlignment="1" applyProtection="1">
      <alignment horizontal="center" vertical="center"/>
      <protection locked="0"/>
    </xf>
    <xf numFmtId="0" fontId="43" fillId="5" borderId="8" xfId="16" applyFont="1" applyFill="1" applyBorder="1" applyAlignment="1" applyProtection="1">
      <alignment horizontal="center" vertical="center"/>
      <protection locked="0"/>
    </xf>
    <xf numFmtId="0" fontId="43" fillId="5" borderId="9" xfId="16" applyFont="1" applyFill="1" applyBorder="1" applyAlignment="1" applyProtection="1">
      <alignment horizontal="center" vertical="center"/>
      <protection locked="0"/>
    </xf>
    <xf numFmtId="0" fontId="43" fillId="5" borderId="4" xfId="16" applyFont="1" applyFill="1" applyBorder="1" applyAlignment="1">
      <alignment horizontal="center" vertical="center" wrapText="1"/>
    </xf>
    <xf numFmtId="0" fontId="43" fillId="5" borderId="8" xfId="16" applyFont="1" applyFill="1" applyBorder="1" applyAlignment="1">
      <alignment horizontal="center" vertical="center" wrapText="1"/>
    </xf>
    <xf numFmtId="0" fontId="43" fillId="5" borderId="9" xfId="16" applyFont="1" applyFill="1" applyBorder="1" applyAlignment="1">
      <alignment horizontal="center" vertical="center" wrapText="1"/>
    </xf>
    <xf numFmtId="0" fontId="43" fillId="5" borderId="4" xfId="18" applyFont="1" applyFill="1" applyBorder="1" applyAlignment="1">
      <alignment horizontal="center" vertical="center"/>
    </xf>
    <xf numFmtId="0" fontId="43" fillId="5" borderId="8" xfId="18" applyFont="1" applyFill="1" applyBorder="1" applyAlignment="1">
      <alignment horizontal="center" vertical="center"/>
    </xf>
    <xf numFmtId="0" fontId="43" fillId="5" borderId="9" xfId="18" applyFont="1" applyFill="1" applyBorder="1" applyAlignment="1">
      <alignment horizontal="center" vertical="center"/>
    </xf>
    <xf numFmtId="1" fontId="43" fillId="2" borderId="4" xfId="16" applyNumberFormat="1" applyFont="1" applyFill="1" applyBorder="1" applyAlignment="1">
      <alignment horizontal="center" vertical="center"/>
    </xf>
    <xf numFmtId="1" fontId="43" fillId="2" borderId="8" xfId="16" applyNumberFormat="1" applyFont="1" applyFill="1" applyBorder="1" applyAlignment="1">
      <alignment horizontal="center" vertical="center"/>
    </xf>
    <xf numFmtId="1" fontId="43" fillId="2" borderId="9" xfId="16" applyNumberFormat="1" applyFont="1" applyFill="1" applyBorder="1" applyAlignment="1">
      <alignment horizontal="center" vertical="center"/>
    </xf>
    <xf numFmtId="1" fontId="12" fillId="2" borderId="4" xfId="2" applyNumberFormat="1" applyFont="1" applyFill="1" applyBorder="1" applyAlignment="1">
      <alignment horizontal="center" vertical="center"/>
    </xf>
    <xf numFmtId="1" fontId="12" fillId="2" borderId="9"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12" fillId="8" borderId="9" xfId="2"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0" fontId="37" fillId="2" borderId="4" xfId="16" applyFont="1" applyFill="1" applyBorder="1" applyAlignment="1">
      <alignment horizontal="center" vertical="center" wrapText="1"/>
    </xf>
    <xf numFmtId="0" fontId="37" fillId="2" borderId="9" xfId="16" applyFont="1" applyFill="1" applyBorder="1" applyAlignment="1">
      <alignment horizontal="center" vertical="center" wrapText="1"/>
    </xf>
    <xf numFmtId="0" fontId="45" fillId="2" borderId="4" xfId="16" applyFont="1" applyFill="1" applyBorder="1" applyAlignment="1">
      <alignment horizontal="center" vertical="center" wrapText="1"/>
    </xf>
    <xf numFmtId="0" fontId="45" fillId="2" borderId="9" xfId="16" applyFont="1" applyFill="1" applyBorder="1" applyAlignment="1">
      <alignment horizontal="center" vertical="center" wrapText="1"/>
    </xf>
    <xf numFmtId="0" fontId="45" fillId="2" borderId="4" xfId="16" applyFont="1" applyFill="1" applyBorder="1" applyAlignment="1">
      <alignment horizontal="center" vertical="center"/>
    </xf>
    <xf numFmtId="0" fontId="45" fillId="2" borderId="9" xfId="16" applyFont="1" applyFill="1" applyBorder="1" applyAlignment="1">
      <alignment horizontal="center" vertical="center"/>
    </xf>
    <xf numFmtId="0" fontId="45" fillId="2" borderId="4" xfId="9" applyFont="1" applyFill="1" applyBorder="1" applyAlignment="1">
      <alignment horizontal="center" vertical="center" wrapText="1"/>
    </xf>
    <xf numFmtId="0" fontId="45" fillId="2" borderId="9" xfId="9"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37" fillId="2" borderId="4" xfId="16" applyFont="1" applyFill="1" applyBorder="1" applyAlignment="1">
      <alignment horizontal="center" vertical="center"/>
    </xf>
    <xf numFmtId="0" fontId="37" fillId="2" borderId="9" xfId="16" applyFont="1" applyFill="1" applyBorder="1" applyAlignment="1">
      <alignment horizontal="center" vertical="center"/>
    </xf>
    <xf numFmtId="0" fontId="43" fillId="2" borderId="4"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43" fillId="10" borderId="4" xfId="18" applyFont="1" applyFill="1" applyBorder="1" applyAlignment="1">
      <alignment horizontal="center" vertical="center"/>
    </xf>
    <xf numFmtId="0" fontId="43" fillId="10" borderId="9" xfId="18" applyFont="1" applyFill="1" applyBorder="1" applyAlignment="1">
      <alignment horizontal="center" vertical="center"/>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0" fontId="45" fillId="2" borderId="4" xfId="9" applyFont="1" applyFill="1" applyBorder="1" applyAlignment="1" applyProtection="1">
      <alignment horizontal="center" vertical="center" wrapText="1"/>
      <protection locked="0"/>
    </xf>
    <xf numFmtId="0" fontId="45" fillId="2" borderId="9" xfId="9" applyFont="1" applyFill="1" applyBorder="1" applyAlignment="1" applyProtection="1">
      <alignment horizontal="center" vertical="center" wrapText="1"/>
      <protection locked="0"/>
    </xf>
    <xf numFmtId="0" fontId="43" fillId="2" borderId="4" xfId="16" applyFont="1" applyFill="1" applyBorder="1" applyAlignment="1" applyProtection="1">
      <alignment horizontal="center" vertical="center" wrapText="1"/>
      <protection locked="0"/>
    </xf>
    <xf numFmtId="0" fontId="43" fillId="2" borderId="9" xfId="16" applyFont="1" applyFill="1" applyBorder="1" applyAlignment="1" applyProtection="1">
      <alignment horizontal="center" vertical="center" wrapText="1"/>
      <protection locked="0"/>
    </xf>
    <xf numFmtId="0" fontId="43" fillId="2" borderId="4" xfId="2" applyFont="1" applyFill="1" applyBorder="1" applyAlignment="1">
      <alignment horizontal="center" vertical="center" wrapText="1"/>
    </xf>
    <xf numFmtId="0" fontId="43" fillId="2" borderId="8" xfId="2" applyFont="1" applyFill="1" applyBorder="1" applyAlignment="1">
      <alignment horizontal="center" vertical="center" wrapText="1"/>
    </xf>
    <xf numFmtId="0" fontId="43" fillId="2" borderId="9" xfId="2"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50" fillId="15" borderId="4" xfId="16" applyFont="1" applyFill="1" applyBorder="1" applyAlignment="1">
      <alignment horizontal="center" vertical="center"/>
    </xf>
    <xf numFmtId="0" fontId="50" fillId="15" borderId="9" xfId="16" applyFont="1" applyFill="1" applyBorder="1" applyAlignment="1">
      <alignment horizontal="center" vertical="center"/>
    </xf>
    <xf numFmtId="0" fontId="43" fillId="15" borderId="4" xfId="18" applyFont="1" applyFill="1" applyBorder="1" applyAlignment="1">
      <alignment horizontal="center" vertical="center" wrapText="1"/>
    </xf>
    <xf numFmtId="0" fontId="43" fillId="15" borderId="9" xfId="18" applyFont="1" applyFill="1" applyBorder="1" applyAlignment="1">
      <alignment horizontal="center" vertical="center" wrapText="1"/>
    </xf>
    <xf numFmtId="0" fontId="24" fillId="2" borderId="4" xfId="16" applyFont="1" applyFill="1" applyBorder="1" applyAlignment="1" applyProtection="1">
      <alignment horizontal="center" vertical="center" wrapText="1"/>
      <protection locked="0"/>
    </xf>
    <xf numFmtId="0" fontId="24" fillId="2" borderId="9" xfId="16" applyFont="1" applyFill="1" applyBorder="1" applyAlignment="1" applyProtection="1">
      <alignment horizontal="center" vertical="center" wrapText="1"/>
      <protection locked="0"/>
    </xf>
    <xf numFmtId="0" fontId="43" fillId="2" borderId="4" xfId="9" applyFont="1" applyFill="1" applyBorder="1" applyAlignment="1" applyProtection="1">
      <alignment horizontal="center" vertical="center" wrapText="1"/>
      <protection locked="0"/>
    </xf>
    <xf numFmtId="0" fontId="43" fillId="2" borderId="9" xfId="9" applyFont="1" applyFill="1" applyBorder="1" applyAlignment="1" applyProtection="1">
      <alignment horizontal="center" vertical="center" wrapText="1"/>
      <protection locked="0"/>
    </xf>
    <xf numFmtId="0" fontId="24" fillId="2" borderId="4"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43" fillId="2" borderId="4" xfId="18" applyFont="1" applyFill="1" applyBorder="1" applyAlignment="1">
      <alignment horizontal="center" vertical="center"/>
    </xf>
    <xf numFmtId="0" fontId="43" fillId="2" borderId="9" xfId="18" applyFont="1" applyFill="1" applyBorder="1" applyAlignment="1">
      <alignment horizontal="center" vertical="center"/>
    </xf>
    <xf numFmtId="0" fontId="24" fillId="2" borderId="4" xfId="18" applyFont="1" applyFill="1" applyBorder="1" applyAlignment="1">
      <alignment horizontal="center" vertical="center" wrapText="1"/>
    </xf>
    <xf numFmtId="0" fontId="24" fillId="2" borderId="9" xfId="18" applyFont="1" applyFill="1" applyBorder="1" applyAlignment="1">
      <alignment horizontal="center" vertical="center" wrapText="1"/>
    </xf>
    <xf numFmtId="0" fontId="43" fillId="8" borderId="4" xfId="9" applyFont="1" applyFill="1" applyBorder="1" applyAlignment="1" applyProtection="1">
      <alignment horizontal="center" vertical="center"/>
      <protection locked="0"/>
    </xf>
    <xf numFmtId="0" fontId="43" fillId="8" borderId="9" xfId="9" applyFont="1" applyFill="1" applyBorder="1" applyAlignment="1" applyProtection="1">
      <alignment horizontal="center" vertical="center"/>
      <protection locked="0"/>
    </xf>
    <xf numFmtId="0" fontId="19" fillId="0" borderId="9" xfId="0" applyFont="1" applyBorder="1" applyAlignment="1">
      <alignment horizontal="center" vertical="center" wrapText="1"/>
    </xf>
    <xf numFmtId="0" fontId="43" fillId="2" borderId="8" xfId="9" applyFont="1" applyFill="1" applyBorder="1" applyAlignment="1" applyProtection="1">
      <alignment horizontal="center" vertical="center" wrapText="1"/>
      <protection locked="0"/>
    </xf>
    <xf numFmtId="0" fontId="43" fillId="2" borderId="4" xfId="9" applyFont="1" applyFill="1" applyBorder="1" applyAlignment="1" applyProtection="1">
      <alignment horizontal="center" vertical="center"/>
      <protection locked="0"/>
    </xf>
    <xf numFmtId="0" fontId="43" fillId="2" borderId="9" xfId="9" applyFont="1" applyFill="1" applyBorder="1" applyAlignment="1" applyProtection="1">
      <alignment horizontal="center" vertical="center"/>
      <protection locked="0"/>
    </xf>
    <xf numFmtId="0" fontId="43" fillId="6" borderId="4" xfId="16" applyFont="1" applyFill="1" applyBorder="1" applyAlignment="1" applyProtection="1">
      <alignment horizontal="center" vertical="center"/>
      <protection locked="0"/>
    </xf>
    <xf numFmtId="0" fontId="43" fillId="6" borderId="9" xfId="16" applyFont="1" applyFill="1" applyBorder="1" applyAlignment="1" applyProtection="1">
      <alignment horizontal="center" vertical="center"/>
      <protection locked="0"/>
    </xf>
    <xf numFmtId="0" fontId="43" fillId="7" borderId="4" xfId="16" applyFont="1" applyFill="1" applyBorder="1" applyAlignment="1">
      <alignment horizontal="center" vertical="center" wrapText="1"/>
    </xf>
    <xf numFmtId="0" fontId="43" fillId="7" borderId="9" xfId="16" applyFont="1" applyFill="1" applyBorder="1" applyAlignment="1">
      <alignment horizontal="center" vertical="center" wrapText="1"/>
    </xf>
    <xf numFmtId="0" fontId="43" fillId="6" borderId="8" xfId="16" applyFont="1" applyFill="1" applyBorder="1" applyAlignment="1" applyProtection="1">
      <alignment horizontal="center" vertical="center"/>
      <protection locked="0"/>
    </xf>
    <xf numFmtId="0" fontId="43" fillId="7" borderId="4" xfId="16" applyFont="1" applyFill="1" applyBorder="1" applyAlignment="1" applyProtection="1">
      <alignment horizontal="center" vertical="center"/>
      <protection locked="0"/>
    </xf>
    <xf numFmtId="0" fontId="43" fillId="7" borderId="9" xfId="16" applyFont="1" applyFill="1" applyBorder="1" applyAlignment="1" applyProtection="1">
      <alignment horizontal="center" vertical="center"/>
      <protection locked="0"/>
    </xf>
    <xf numFmtId="0" fontId="43" fillId="8" borderId="8" xfId="9"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4" fillId="5" borderId="4" xfId="18" applyFont="1" applyFill="1" applyBorder="1" applyAlignment="1">
      <alignment horizontal="center" vertical="center"/>
    </xf>
    <xf numFmtId="0" fontId="24" fillId="5" borderId="8" xfId="18" applyFont="1" applyFill="1" applyBorder="1" applyAlignment="1">
      <alignment horizontal="center" vertical="center"/>
    </xf>
    <xf numFmtId="0" fontId="45" fillId="2" borderId="4"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25" fillId="11" borderId="1" xfId="1" applyFont="1" applyFill="1" applyBorder="1" applyAlignment="1">
      <alignment horizontal="center" vertical="center"/>
    </xf>
    <xf numFmtId="0" fontId="45" fillId="2" borderId="4" xfId="2" applyFont="1" applyFill="1" applyBorder="1" applyAlignment="1">
      <alignment horizontal="center" vertical="center" wrapText="1"/>
    </xf>
    <xf numFmtId="0" fontId="45" fillId="2" borderId="9" xfId="2" applyFont="1" applyFill="1" applyBorder="1" applyAlignment="1">
      <alignment horizontal="center" vertical="center" wrapText="1"/>
    </xf>
    <xf numFmtId="0" fontId="45" fillId="2" borderId="4" xfId="0" quotePrefix="1" applyFont="1" applyFill="1" applyBorder="1" applyAlignment="1">
      <alignment horizontal="justify" vertical="center" wrapText="1"/>
    </xf>
    <xf numFmtId="0" fontId="45" fillId="2" borderId="9" xfId="0" quotePrefix="1" applyFont="1" applyFill="1" applyBorder="1" applyAlignment="1">
      <alignment horizontal="justify" vertical="center" wrapText="1"/>
    </xf>
    <xf numFmtId="0" fontId="43" fillId="7" borderId="8" xfId="16" applyFont="1" applyFill="1" applyBorder="1" applyAlignment="1">
      <alignment horizontal="center" vertical="center" wrapText="1"/>
    </xf>
    <xf numFmtId="0" fontId="43" fillId="2" borderId="8" xfId="18" applyFont="1" applyFill="1" applyBorder="1" applyAlignment="1">
      <alignment horizontal="center" vertical="center"/>
    </xf>
    <xf numFmtId="0" fontId="24" fillId="11" borderId="5" xfId="2" applyFont="1" applyFill="1" applyBorder="1" applyAlignment="1">
      <alignment horizontal="center" vertical="center" wrapText="1"/>
    </xf>
    <xf numFmtId="0" fontId="24" fillId="11" borderId="11"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0" fontId="12" fillId="11" borderId="1" xfId="2" applyFont="1" applyFill="1" applyBorder="1" applyAlignment="1">
      <alignment horizontal="center" vertical="center" wrapText="1"/>
    </xf>
    <xf numFmtId="1" fontId="43" fillId="7" borderId="4" xfId="16" applyNumberFormat="1" applyFont="1" applyFill="1" applyBorder="1" applyAlignment="1">
      <alignment horizontal="center" vertical="center"/>
    </xf>
    <xf numFmtId="1" fontId="43" fillId="7" borderId="9" xfId="16" applyNumberFormat="1" applyFont="1" applyFill="1" applyBorder="1" applyAlignment="1">
      <alignment horizontal="center" vertical="center"/>
    </xf>
    <xf numFmtId="0" fontId="24" fillId="2" borderId="8" xfId="2" applyFont="1" applyFill="1" applyBorder="1" applyAlignment="1">
      <alignment horizontal="center" vertical="center"/>
    </xf>
    <xf numFmtId="1" fontId="43" fillId="6" borderId="4" xfId="16" applyNumberFormat="1" applyFont="1" applyFill="1" applyBorder="1" applyAlignment="1">
      <alignment horizontal="center" vertical="center"/>
    </xf>
    <xf numFmtId="1" fontId="43" fillId="6" borderId="9" xfId="16" applyNumberFormat="1" applyFont="1" applyFill="1" applyBorder="1" applyAlignment="1">
      <alignment horizontal="center" vertical="center"/>
    </xf>
    <xf numFmtId="0" fontId="53" fillId="11" borderId="2" xfId="16" applyFont="1" applyFill="1" applyBorder="1" applyAlignment="1">
      <alignment horizontal="center" vertical="center"/>
    </xf>
    <xf numFmtId="0" fontId="53" fillId="11" borderId="7" xfId="16" applyFont="1" applyFill="1" applyBorder="1" applyAlignment="1">
      <alignment horizontal="center" vertical="center"/>
    </xf>
    <xf numFmtId="0" fontId="53" fillId="11" borderId="3" xfId="16" applyFont="1" applyFill="1" applyBorder="1" applyAlignment="1">
      <alignment horizontal="center" vertical="center"/>
    </xf>
    <xf numFmtId="0" fontId="53" fillId="11" borderId="1" xfId="16" applyFont="1" applyFill="1" applyBorder="1" applyAlignment="1">
      <alignment horizontal="center" vertical="center" wrapText="1"/>
    </xf>
    <xf numFmtId="0" fontId="17" fillId="11" borderId="1" xfId="1" applyFont="1" applyFill="1" applyBorder="1" applyAlignment="1" applyProtection="1">
      <alignment horizontal="center" vertical="center" wrapText="1"/>
      <protection locked="0"/>
    </xf>
    <xf numFmtId="0" fontId="24" fillId="11" borderId="5"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17" fillId="11" borderId="5" xfId="1" applyFont="1" applyFill="1" applyBorder="1" applyAlignment="1">
      <alignment horizontal="center" vertical="center" wrapText="1"/>
    </xf>
    <xf numFmtId="0" fontId="17" fillId="11" borderId="11"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10" xfId="1" applyFont="1" applyFill="1" applyBorder="1" applyAlignment="1">
      <alignment horizontal="center" vertical="center" wrapText="1"/>
    </xf>
    <xf numFmtId="0" fontId="24" fillId="11" borderId="4"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53" fillId="11" borderId="2" xfId="16" applyFont="1" applyFill="1" applyBorder="1" applyAlignment="1" applyProtection="1">
      <alignment horizontal="center" vertical="center" wrapText="1"/>
      <protection locked="0"/>
    </xf>
    <xf numFmtId="0" fontId="53" fillId="11" borderId="7" xfId="16" applyFont="1" applyFill="1" applyBorder="1" applyAlignment="1" applyProtection="1">
      <alignment horizontal="center" vertical="center" wrapText="1"/>
      <protection locked="0"/>
    </xf>
    <xf numFmtId="0" fontId="53" fillId="11" borderId="3" xfId="16" applyFont="1" applyFill="1" applyBorder="1" applyAlignment="1" applyProtection="1">
      <alignment horizontal="center" vertical="center" wrapText="1"/>
      <protection locked="0"/>
    </xf>
    <xf numFmtId="0" fontId="17" fillId="11" borderId="1" xfId="1" applyFont="1" applyFill="1" applyBorder="1" applyAlignment="1">
      <alignment horizontal="center" vertical="center" wrapText="1"/>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0" fontId="43" fillId="11" borderId="5" xfId="16" applyFont="1" applyFill="1" applyBorder="1" applyAlignment="1" applyProtection="1">
      <alignment horizontal="center" vertical="center" wrapText="1"/>
      <protection locked="0"/>
    </xf>
    <xf numFmtId="0" fontId="43" fillId="11" borderId="11" xfId="16" applyFont="1" applyFill="1" applyBorder="1" applyAlignment="1" applyProtection="1">
      <alignment horizontal="center" vertical="center" wrapText="1"/>
      <protection locked="0"/>
    </xf>
    <xf numFmtId="0" fontId="43" fillId="11" borderId="25" xfId="16" applyFont="1" applyFill="1" applyBorder="1" applyAlignment="1" applyProtection="1">
      <alignment horizontal="center" vertical="center" wrapText="1"/>
      <protection locked="0"/>
    </xf>
    <xf numFmtId="0" fontId="43" fillId="11" borderId="10" xfId="16" applyFont="1" applyFill="1" applyBorder="1" applyAlignment="1" applyProtection="1">
      <alignment horizontal="center" vertical="center" wrapText="1"/>
      <protection locked="0"/>
    </xf>
    <xf numFmtId="0" fontId="43" fillId="11" borderId="4" xfId="16" applyFont="1" applyFill="1" applyBorder="1" applyAlignment="1">
      <alignment horizontal="center" vertical="center" wrapText="1"/>
    </xf>
    <xf numFmtId="0" fontId="43" fillId="11" borderId="9" xfId="16" applyFont="1" applyFill="1" applyBorder="1" applyAlignment="1">
      <alignment horizontal="center" vertical="center" wrapText="1"/>
    </xf>
    <xf numFmtId="0" fontId="38" fillId="11" borderId="2" xfId="16" applyFont="1" applyFill="1" applyBorder="1" applyAlignment="1">
      <alignment horizontal="center" vertical="center" wrapText="1"/>
    </xf>
    <xf numFmtId="0" fontId="38" fillId="11" borderId="7" xfId="16" applyFont="1" applyFill="1" applyBorder="1" applyAlignment="1">
      <alignment horizontal="center" vertical="center" wrapText="1"/>
    </xf>
    <xf numFmtId="0" fontId="38" fillId="11" borderId="3" xfId="16"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8" xfId="0" applyFont="1" applyFill="1" applyBorder="1" applyAlignment="1">
      <alignment horizontal="center" vertical="center" wrapText="1"/>
    </xf>
    <xf numFmtId="1" fontId="43" fillId="8" borderId="4" xfId="16" applyNumberFormat="1" applyFont="1" applyFill="1" applyBorder="1" applyAlignment="1">
      <alignment horizontal="center" vertical="center"/>
    </xf>
    <xf numFmtId="1" fontId="43" fillId="8" borderId="9" xfId="16" applyNumberFormat="1" applyFont="1" applyFill="1" applyBorder="1" applyAlignment="1">
      <alignment horizontal="center" vertical="center"/>
    </xf>
    <xf numFmtId="0" fontId="43" fillId="2" borderId="1" xfId="16" applyFont="1" applyFill="1" applyBorder="1" applyAlignment="1">
      <alignment horizontal="center" vertical="center" wrapText="1"/>
    </xf>
    <xf numFmtId="0" fontId="24" fillId="6" borderId="8" xfId="18" applyFont="1" applyFill="1" applyBorder="1" applyAlignment="1">
      <alignment horizontal="center" vertical="center"/>
    </xf>
    <xf numFmtId="1" fontId="38" fillId="2" borderId="4" xfId="16" applyNumberFormat="1" applyFont="1" applyFill="1" applyBorder="1" applyAlignment="1">
      <alignment horizontal="center" vertical="center"/>
    </xf>
    <xf numFmtId="1" fontId="38" fillId="2" borderId="8" xfId="16" applyNumberFormat="1" applyFont="1" applyFill="1" applyBorder="1" applyAlignment="1">
      <alignment horizontal="center" vertical="center"/>
    </xf>
    <xf numFmtId="1" fontId="38" fillId="2" borderId="9" xfId="16" applyNumberFormat="1" applyFont="1" applyFill="1" applyBorder="1" applyAlignment="1">
      <alignment horizontal="center" vertical="center"/>
    </xf>
    <xf numFmtId="0" fontId="12" fillId="10" borderId="4" xfId="18" applyFont="1" applyFill="1" applyBorder="1" applyAlignment="1">
      <alignment horizontal="center" vertical="center"/>
    </xf>
    <xf numFmtId="0" fontId="12" fillId="10" borderId="9" xfId="18" applyFont="1" applyFill="1" applyBorder="1" applyAlignment="1">
      <alignment horizontal="center" vertical="center"/>
    </xf>
    <xf numFmtId="0" fontId="12" fillId="10" borderId="8" xfId="18" applyFont="1" applyFill="1" applyBorder="1" applyAlignment="1">
      <alignment horizontal="center" vertical="center"/>
    </xf>
    <xf numFmtId="0" fontId="33" fillId="11" borderId="1" xfId="1" applyFont="1" applyFill="1" applyBorder="1" applyAlignment="1">
      <alignment horizontal="center" vertical="center" wrapText="1"/>
    </xf>
    <xf numFmtId="1" fontId="38" fillId="2" borderId="1" xfId="9" applyNumberFormat="1" applyFont="1" applyFill="1" applyBorder="1" applyAlignment="1">
      <alignment horizontal="center" vertical="center"/>
    </xf>
    <xf numFmtId="0" fontId="12" fillId="10" borderId="1" xfId="18" applyFont="1" applyFill="1" applyBorder="1" applyAlignment="1">
      <alignment horizontal="center" vertical="center"/>
    </xf>
    <xf numFmtId="0" fontId="43" fillId="2" borderId="9" xfId="0" applyFont="1" applyFill="1" applyBorder="1" applyAlignment="1">
      <alignment horizontal="center" vertical="center" wrapText="1"/>
    </xf>
    <xf numFmtId="0" fontId="24" fillId="5" borderId="9" xfId="18" applyFont="1" applyFill="1" applyBorder="1" applyAlignment="1">
      <alignment horizontal="center" vertical="center"/>
    </xf>
    <xf numFmtId="0" fontId="19" fillId="2" borderId="1" xfId="16" applyFont="1" applyFill="1" applyBorder="1" applyAlignment="1">
      <alignment horizontal="justify" vertical="center" wrapText="1"/>
    </xf>
    <xf numFmtId="0" fontId="19" fillId="2" borderId="1" xfId="9"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16" applyFont="1" applyFill="1" applyBorder="1" applyAlignment="1">
      <alignment horizontal="center" vertical="center" wrapText="1"/>
    </xf>
    <xf numFmtId="0" fontId="45" fillId="2" borderId="4" xfId="16" applyFont="1" applyFill="1" applyBorder="1" applyAlignment="1">
      <alignment horizontal="justify" vertical="center" wrapText="1"/>
    </xf>
    <xf numFmtId="0" fontId="45"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19" fillId="2" borderId="9" xfId="16" applyFont="1" applyFill="1" applyBorder="1" applyAlignment="1">
      <alignment horizontal="center" vertical="center" wrapText="1"/>
    </xf>
    <xf numFmtId="15" fontId="45" fillId="2" borderId="4" xfId="16" applyNumberFormat="1" applyFont="1" applyFill="1" applyBorder="1" applyAlignment="1">
      <alignment horizontal="center" vertical="center"/>
    </xf>
    <xf numFmtId="15" fontId="45" fillId="2" borderId="9" xfId="16" applyNumberFormat="1" applyFont="1" applyFill="1" applyBorder="1" applyAlignment="1">
      <alignment horizontal="center" vertical="center"/>
    </xf>
    <xf numFmtId="1" fontId="24" fillId="2" borderId="4"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1" fontId="43" fillId="5" borderId="4" xfId="16" applyNumberFormat="1" applyFont="1" applyFill="1" applyBorder="1" applyAlignment="1">
      <alignment horizontal="center" vertical="center"/>
    </xf>
    <xf numFmtId="1" fontId="43" fillId="5" borderId="8" xfId="16" applyNumberFormat="1" applyFont="1" applyFill="1" applyBorder="1" applyAlignment="1">
      <alignment horizontal="center" vertical="center"/>
    </xf>
    <xf numFmtId="1" fontId="43" fillId="5" borderId="9" xfId="16" applyNumberFormat="1" applyFont="1" applyFill="1" applyBorder="1" applyAlignment="1">
      <alignment horizontal="center" vertical="center"/>
    </xf>
    <xf numFmtId="0" fontId="43" fillId="7" borderId="4" xfId="18" applyFont="1" applyFill="1" applyBorder="1" applyAlignment="1">
      <alignment horizontal="center" vertical="center"/>
    </xf>
    <xf numFmtId="0" fontId="43" fillId="7" borderId="9" xfId="18" applyFont="1" applyFill="1" applyBorder="1" applyAlignment="1">
      <alignment horizontal="center" vertical="center"/>
    </xf>
    <xf numFmtId="0" fontId="1" fillId="0" borderId="9" xfId="0" applyFont="1" applyBorder="1" applyAlignment="1">
      <alignment horizontal="center" vertical="center"/>
    </xf>
    <xf numFmtId="0" fontId="1" fillId="8" borderId="9" xfId="0" applyFont="1" applyFill="1" applyBorder="1" applyAlignment="1">
      <alignment horizontal="center" vertical="center"/>
    </xf>
    <xf numFmtId="0" fontId="24" fillId="7" borderId="4" xfId="18" applyFont="1" applyFill="1" applyBorder="1" applyAlignment="1">
      <alignment horizontal="center" vertical="center"/>
    </xf>
    <xf numFmtId="0" fontId="24" fillId="7" borderId="9" xfId="18" applyFont="1" applyFill="1" applyBorder="1" applyAlignment="1">
      <alignment horizontal="center" vertical="center"/>
    </xf>
    <xf numFmtId="1" fontId="24" fillId="3" borderId="4" xfId="16" applyNumberFormat="1" applyFont="1" applyFill="1" applyBorder="1" applyAlignment="1">
      <alignment horizontal="center" vertical="center"/>
    </xf>
    <xf numFmtId="0" fontId="19" fillId="3" borderId="9" xfId="0" applyFont="1" applyFill="1" applyBorder="1" applyAlignment="1">
      <alignment horizontal="center" vertical="center"/>
    </xf>
    <xf numFmtId="1" fontId="43" fillId="6" borderId="8" xfId="16" applyNumberFormat="1" applyFont="1" applyFill="1" applyBorder="1" applyAlignment="1">
      <alignment horizontal="center" vertical="center"/>
    </xf>
    <xf numFmtId="0" fontId="38" fillId="2" borderId="4"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5" fillId="2" borderId="4" xfId="16" applyFont="1" applyFill="1" applyBorder="1" applyAlignment="1">
      <alignment horizontal="left" vertical="center" wrapText="1"/>
    </xf>
    <xf numFmtId="0" fontId="45" fillId="2" borderId="9" xfId="16" applyFont="1" applyFill="1" applyBorder="1" applyAlignment="1">
      <alignment horizontal="left" vertical="center" wrapText="1"/>
    </xf>
    <xf numFmtId="0" fontId="45" fillId="2" borderId="1" xfId="16" applyFont="1" applyFill="1" applyBorder="1" applyAlignment="1">
      <alignment horizontal="center" vertical="center" wrapText="1"/>
    </xf>
    <xf numFmtId="0" fontId="19" fillId="2" borderId="1" xfId="2" applyFont="1" applyFill="1" applyBorder="1" applyAlignment="1">
      <alignment horizontal="center" vertical="center" wrapText="1"/>
    </xf>
    <xf numFmtId="0" fontId="45" fillId="0" borderId="9" xfId="0" applyFont="1" applyBorder="1" applyAlignment="1">
      <alignment horizontal="center" vertical="center" wrapText="1"/>
    </xf>
    <xf numFmtId="0" fontId="24" fillId="2" borderId="1" xfId="2" applyFont="1" applyFill="1" applyBorder="1" applyAlignment="1">
      <alignment horizontal="center" vertical="center" wrapText="1"/>
    </xf>
    <xf numFmtId="0" fontId="19" fillId="0" borderId="1" xfId="2" applyFont="1" applyBorder="1" applyAlignment="1">
      <alignment horizontal="center" vertical="center" wrapText="1"/>
    </xf>
    <xf numFmtId="0" fontId="45" fillId="2" borderId="1" xfId="16" applyFont="1" applyFill="1" applyBorder="1" applyAlignment="1">
      <alignment horizontal="justify" vertical="center" wrapText="1"/>
    </xf>
    <xf numFmtId="0" fontId="19" fillId="2" borderId="1" xfId="2" applyFont="1" applyFill="1" applyBorder="1" applyAlignment="1">
      <alignment horizontal="justify" vertical="center" wrapText="1"/>
    </xf>
    <xf numFmtId="0" fontId="19" fillId="2" borderId="4" xfId="16" applyFont="1" applyFill="1" applyBorder="1" applyAlignment="1">
      <alignment horizontal="justify" vertical="center" wrapText="1"/>
    </xf>
    <xf numFmtId="0" fontId="19" fillId="2" borderId="9" xfId="0" applyFont="1" applyFill="1" applyBorder="1" applyAlignment="1">
      <alignment horizontal="justify" vertical="center"/>
    </xf>
    <xf numFmtId="0" fontId="19" fillId="2" borderId="4" xfId="16" applyFont="1" applyFill="1" applyBorder="1" applyAlignment="1">
      <alignment horizontal="center" vertical="center"/>
    </xf>
    <xf numFmtId="0" fontId="19" fillId="2" borderId="9" xfId="0" applyFont="1" applyFill="1" applyBorder="1" applyAlignment="1">
      <alignment horizontal="center" vertical="center"/>
    </xf>
    <xf numFmtId="0" fontId="45" fillId="2" borderId="4" xfId="9" applyFont="1" applyFill="1" applyBorder="1" applyAlignment="1" applyProtection="1">
      <alignment horizontal="center" vertical="center"/>
      <protection locked="0"/>
    </xf>
    <xf numFmtId="0" fontId="45" fillId="2" borderId="9" xfId="9" applyFont="1" applyFill="1" applyBorder="1" applyAlignment="1" applyProtection="1">
      <alignment horizontal="center" vertical="center"/>
      <protection locked="0"/>
    </xf>
    <xf numFmtId="0" fontId="43" fillId="11" borderId="2" xfId="0" applyFont="1" applyFill="1" applyBorder="1" applyAlignment="1">
      <alignment horizontal="center" vertical="center"/>
    </xf>
    <xf numFmtId="0" fontId="43" fillId="11" borderId="3" xfId="0" applyFont="1" applyFill="1" applyBorder="1" applyAlignment="1">
      <alignment horizontal="center" vertical="center"/>
    </xf>
    <xf numFmtId="0" fontId="19" fillId="2" borderId="4" xfId="9" applyFont="1" applyFill="1" applyBorder="1" applyAlignment="1">
      <alignment horizontal="justify" vertical="center" wrapText="1"/>
    </xf>
    <xf numFmtId="0" fontId="19" fillId="2" borderId="9" xfId="9" applyFont="1" applyFill="1" applyBorder="1" applyAlignment="1">
      <alignment horizontal="justify" vertical="center" wrapText="1"/>
    </xf>
    <xf numFmtId="0" fontId="44" fillId="2" borderId="4" xfId="9" applyFont="1" applyFill="1" applyBorder="1" applyAlignment="1">
      <alignment horizontal="center" vertical="center" wrapText="1"/>
    </xf>
    <xf numFmtId="0" fontId="44" fillId="2" borderId="9" xfId="9" applyFont="1" applyFill="1" applyBorder="1" applyAlignment="1">
      <alignment horizontal="center" vertical="center" wrapText="1"/>
    </xf>
    <xf numFmtId="0" fontId="19" fillId="2" borderId="4" xfId="9" applyFont="1" applyFill="1" applyBorder="1" applyAlignment="1">
      <alignment horizontal="center" vertical="center" wrapText="1"/>
    </xf>
    <xf numFmtId="0" fontId="19" fillId="2" borderId="9" xfId="9" applyFont="1" applyFill="1" applyBorder="1" applyAlignment="1">
      <alignment horizontal="center" vertical="center" wrapText="1"/>
    </xf>
    <xf numFmtId="0" fontId="27" fillId="0" borderId="0" xfId="0" applyFont="1" applyAlignment="1">
      <alignment horizontal="center" vertical="center"/>
    </xf>
    <xf numFmtId="0" fontId="12" fillId="0" borderId="0" xfId="0" applyFont="1" applyBorder="1" applyAlignment="1">
      <alignment horizontal="center" vertical="center" wrapText="1"/>
    </xf>
    <xf numFmtId="0" fontId="12" fillId="0" borderId="26" xfId="0" applyFont="1" applyBorder="1" applyAlignment="1">
      <alignment horizontal="center" vertical="center"/>
    </xf>
    <xf numFmtId="0" fontId="12" fillId="0" borderId="12" xfId="0" applyFont="1" applyBorder="1" applyAlignment="1">
      <alignment horizontal="center" vertical="center" textRotation="90"/>
    </xf>
    <xf numFmtId="0" fontId="28"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9" borderId="0" xfId="0" applyFont="1" applyFill="1" applyBorder="1" applyAlignment="1">
      <alignment horizontal="center" vertical="center"/>
    </xf>
    <xf numFmtId="0" fontId="48" fillId="20" borderId="1" xfId="0" applyFont="1" applyFill="1" applyBorder="1" applyAlignment="1">
      <alignment horizontal="center" vertical="center" wrapText="1"/>
    </xf>
    <xf numFmtId="0" fontId="48" fillId="20" borderId="2" xfId="0" applyFont="1" applyFill="1" applyBorder="1" applyAlignment="1">
      <alignment horizontal="center" vertical="center" wrapText="1"/>
    </xf>
    <xf numFmtId="0" fontId="48" fillId="20" borderId="5" xfId="0" applyFont="1" applyFill="1" applyBorder="1" applyAlignment="1">
      <alignment horizontal="center" vertical="center" wrapText="1"/>
    </xf>
    <xf numFmtId="0" fontId="48" fillId="20" borderId="11" xfId="0" applyFont="1" applyFill="1" applyBorder="1" applyAlignment="1">
      <alignment horizontal="center" vertical="center" wrapText="1"/>
    </xf>
    <xf numFmtId="0" fontId="48" fillId="20" borderId="25" xfId="0" applyFont="1" applyFill="1" applyBorder="1" applyAlignment="1">
      <alignment horizontal="center" vertical="center" wrapText="1"/>
    </xf>
    <xf numFmtId="0" fontId="48" fillId="20" borderId="10" xfId="0" applyFont="1" applyFill="1" applyBorder="1" applyAlignment="1">
      <alignment horizontal="center" vertical="center" wrapText="1"/>
    </xf>
    <xf numFmtId="0" fontId="48" fillId="0" borderId="1" xfId="0" applyFont="1" applyBorder="1" applyAlignment="1">
      <alignment horizontal="center" vertical="center" wrapText="1"/>
    </xf>
    <xf numFmtId="0" fontId="46" fillId="0" borderId="2" xfId="0" applyFont="1" applyBorder="1" applyAlignment="1">
      <alignment horizontal="justify" vertical="center" wrapText="1"/>
    </xf>
  </cellXfs>
  <cellStyles count="24">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s>
  <dxfs count="990">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5.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142875</xdr:rowOff>
    </xdr:from>
    <xdr:to>
      <xdr:col>1</xdr:col>
      <xdr:colOff>819150</xdr:colOff>
      <xdr:row>0</xdr:row>
      <xdr:rowOff>1552575</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228600" y="142875"/>
          <a:ext cx="16002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272143</xdr:colOff>
      <xdr:row>8</xdr:row>
      <xdr:rowOff>176892</xdr:rowOff>
    </xdr:from>
    <xdr:to>
      <xdr:col>5</xdr:col>
      <xdr:colOff>762000</xdr:colOff>
      <xdr:row>8</xdr:row>
      <xdr:rowOff>612320</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6123214" y="674914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119743</xdr:colOff>
      <xdr:row>10</xdr:row>
      <xdr:rowOff>81642</xdr:rowOff>
    </xdr:from>
    <xdr:to>
      <xdr:col>14</xdr:col>
      <xdr:colOff>609600</xdr:colOff>
      <xdr:row>10</xdr:row>
      <xdr:rowOff>517070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0122243" y="96256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936512</xdr:colOff>
      <xdr:row>9</xdr:row>
      <xdr:rowOff>478518</xdr:rowOff>
    </xdr:from>
    <xdr:to>
      <xdr:col>5</xdr:col>
      <xdr:colOff>1426369</xdr:colOff>
      <xdr:row>9</xdr:row>
      <xdr:rowOff>913946</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985012" y="112893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133350</xdr:colOff>
      <xdr:row>10</xdr:row>
      <xdr:rowOff>600075</xdr:rowOff>
    </xdr:from>
    <xdr:to>
      <xdr:col>14</xdr:col>
      <xdr:colOff>623207</xdr:colOff>
      <xdr:row>10</xdr:row>
      <xdr:rowOff>1035503</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0554950" y="10153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1600200</xdr:colOff>
      <xdr:row>9</xdr:row>
      <xdr:rowOff>993775</xdr:rowOff>
    </xdr:from>
    <xdr:to>
      <xdr:col>5</xdr:col>
      <xdr:colOff>2090057</xdr:colOff>
      <xdr:row>9</xdr:row>
      <xdr:rowOff>1429203</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8648700" y="11804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142875</xdr:colOff>
      <xdr:row>10</xdr:row>
      <xdr:rowOff>1214437</xdr:rowOff>
    </xdr:from>
    <xdr:to>
      <xdr:col>14</xdr:col>
      <xdr:colOff>632732</xdr:colOff>
      <xdr:row>10</xdr:row>
      <xdr:rowOff>1649865</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31718250" y="1500187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252866</xdr:colOff>
      <xdr:row>8</xdr:row>
      <xdr:rowOff>782410</xdr:rowOff>
    </xdr:from>
    <xdr:to>
      <xdr:col>5</xdr:col>
      <xdr:colOff>742723</xdr:colOff>
      <xdr:row>8</xdr:row>
      <xdr:rowOff>1217838</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7301366" y="90532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166687</xdr:colOff>
      <xdr:row>10</xdr:row>
      <xdr:rowOff>1849438</xdr:rowOff>
    </xdr:from>
    <xdr:to>
      <xdr:col>14</xdr:col>
      <xdr:colOff>656544</xdr:colOff>
      <xdr:row>10</xdr:row>
      <xdr:rowOff>2284866</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31726187" y="156289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735919</xdr:colOff>
      <xdr:row>10</xdr:row>
      <xdr:rowOff>98652</xdr:rowOff>
    </xdr:from>
    <xdr:to>
      <xdr:col>14</xdr:col>
      <xdr:colOff>1225776</xdr:colOff>
      <xdr:row>10</xdr:row>
      <xdr:rowOff>520473</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3135544" y="13449527"/>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735919</xdr:colOff>
      <xdr:row>10</xdr:row>
      <xdr:rowOff>631599</xdr:rowOff>
    </xdr:from>
    <xdr:to>
      <xdr:col>14</xdr:col>
      <xdr:colOff>1225776</xdr:colOff>
      <xdr:row>10</xdr:row>
      <xdr:rowOff>1053419</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32295419" y="14411099"/>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285069</xdr:colOff>
      <xdr:row>8</xdr:row>
      <xdr:rowOff>1421266</xdr:rowOff>
    </xdr:from>
    <xdr:to>
      <xdr:col>5</xdr:col>
      <xdr:colOff>774926</xdr:colOff>
      <xdr:row>8</xdr:row>
      <xdr:rowOff>1843087</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7333569" y="969214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269194</xdr:colOff>
      <xdr:row>8</xdr:row>
      <xdr:rowOff>1970088</xdr:rowOff>
    </xdr:from>
    <xdr:to>
      <xdr:col>5</xdr:col>
      <xdr:colOff>759051</xdr:colOff>
      <xdr:row>8</xdr:row>
      <xdr:rowOff>2391909</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7317694" y="1024096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4</xdr:col>
      <xdr:colOff>907710</xdr:colOff>
      <xdr:row>10</xdr:row>
      <xdr:rowOff>274978</xdr:rowOff>
    </xdr:from>
    <xdr:to>
      <xdr:col>4</xdr:col>
      <xdr:colOff>1397567</xdr:colOff>
      <xdr:row>10</xdr:row>
      <xdr:rowOff>710406</xdr:rowOff>
    </xdr:to>
    <xdr:sp macro="" textlink="">
      <xdr:nvSpPr>
        <xdr:cNvPr id="20" name="Elipse 19">
          <a:extLst>
            <a:ext uri="{FF2B5EF4-FFF2-40B4-BE49-F238E27FC236}">
              <a16:creationId xmlns:a16="http://schemas.microsoft.com/office/drawing/2014/main" id="{C91504DE-1816-4878-9CB5-82BCB621D345}"/>
            </a:ext>
          </a:extLst>
        </xdr:cNvPr>
        <xdr:cNvSpPr/>
      </xdr:nvSpPr>
      <xdr:spPr>
        <a:xfrm>
          <a:off x="4348616" y="136337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13</xdr:col>
      <xdr:colOff>460262</xdr:colOff>
      <xdr:row>10</xdr:row>
      <xdr:rowOff>522515</xdr:rowOff>
    </xdr:from>
    <xdr:to>
      <xdr:col>13</xdr:col>
      <xdr:colOff>950119</xdr:colOff>
      <xdr:row>10</xdr:row>
      <xdr:rowOff>957943</xdr:rowOff>
    </xdr:to>
    <xdr:sp macro="" textlink="">
      <xdr:nvSpPr>
        <xdr:cNvPr id="22" name="Elipse 21">
          <a:extLst>
            <a:ext uri="{FF2B5EF4-FFF2-40B4-BE49-F238E27FC236}">
              <a16:creationId xmlns:a16="http://schemas.microsoft.com/office/drawing/2014/main" id="{9556E623-8B4D-4757-AF2D-8439F1336A81}"/>
            </a:ext>
          </a:extLst>
        </xdr:cNvPr>
        <xdr:cNvSpPr/>
      </xdr:nvSpPr>
      <xdr:spPr>
        <a:xfrm>
          <a:off x="19498356" y="13871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14</xdr:col>
      <xdr:colOff>739775</xdr:colOff>
      <xdr:row>10</xdr:row>
      <xdr:rowOff>1819274</xdr:rowOff>
    </xdr:from>
    <xdr:to>
      <xdr:col>14</xdr:col>
      <xdr:colOff>1229632</xdr:colOff>
      <xdr:row>10</xdr:row>
      <xdr:rowOff>2278515</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32315150" y="15606712"/>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747713</xdr:colOff>
      <xdr:row>10</xdr:row>
      <xdr:rowOff>1239837</xdr:rowOff>
    </xdr:from>
    <xdr:to>
      <xdr:col>14</xdr:col>
      <xdr:colOff>1237570</xdr:colOff>
      <xdr:row>10</xdr:row>
      <xdr:rowOff>1699077</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32323088" y="1502727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14</xdr:col>
      <xdr:colOff>1432605</xdr:colOff>
      <xdr:row>9</xdr:row>
      <xdr:rowOff>1055006</xdr:rowOff>
    </xdr:from>
    <xdr:to>
      <xdr:col>14</xdr:col>
      <xdr:colOff>1922462</xdr:colOff>
      <xdr:row>9</xdr:row>
      <xdr:rowOff>1506309</xdr:rowOff>
    </xdr:to>
    <xdr:sp macro="" textlink="">
      <xdr:nvSpPr>
        <xdr:cNvPr id="26" name="Elipse 25">
          <a:extLst>
            <a:ext uri="{FF2B5EF4-FFF2-40B4-BE49-F238E27FC236}">
              <a16:creationId xmlns:a16="http://schemas.microsoft.com/office/drawing/2014/main" id="{35C3D41A-6894-4B2D-8AC3-CCB59A0E3C8F}"/>
            </a:ext>
          </a:extLst>
        </xdr:cNvPr>
        <xdr:cNvSpPr/>
      </xdr:nvSpPr>
      <xdr:spPr>
        <a:xfrm>
          <a:off x="23857176" y="11882210"/>
          <a:ext cx="489857" cy="451303"/>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5</xdr:col>
      <xdr:colOff>1009650</xdr:colOff>
      <xdr:row>8</xdr:row>
      <xdr:rowOff>231775</xdr:rowOff>
    </xdr:from>
    <xdr:to>
      <xdr:col>5</xdr:col>
      <xdr:colOff>1499507</xdr:colOff>
      <xdr:row>8</xdr:row>
      <xdr:rowOff>667203</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8058150" y="850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1017588</xdr:colOff>
      <xdr:row>8</xdr:row>
      <xdr:rowOff>739775</xdr:rowOff>
    </xdr:from>
    <xdr:to>
      <xdr:col>5</xdr:col>
      <xdr:colOff>1507445</xdr:colOff>
      <xdr:row>8</xdr:row>
      <xdr:rowOff>1199015</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8066088" y="9010650"/>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5</xdr:col>
      <xdr:colOff>1041400</xdr:colOff>
      <xdr:row>8</xdr:row>
      <xdr:rowOff>1446212</xdr:rowOff>
    </xdr:from>
    <xdr:to>
      <xdr:col>5</xdr:col>
      <xdr:colOff>1531257</xdr:colOff>
      <xdr:row>8</xdr:row>
      <xdr:rowOff>1905452</xdr:rowOff>
    </xdr:to>
    <xdr:sp macro="" textlink="">
      <xdr:nvSpPr>
        <xdr:cNvPr id="29" name="Elipse 28">
          <a:extLst>
            <a:ext uri="{FF2B5EF4-FFF2-40B4-BE49-F238E27FC236}">
              <a16:creationId xmlns:a16="http://schemas.microsoft.com/office/drawing/2014/main" id="{4AEB85B4-D7C6-4CE8-890A-72F74EE9C91C}"/>
            </a:ext>
          </a:extLst>
        </xdr:cNvPr>
        <xdr:cNvSpPr/>
      </xdr:nvSpPr>
      <xdr:spPr>
        <a:xfrm>
          <a:off x="8089900" y="971708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6</xdr:col>
      <xdr:colOff>775607</xdr:colOff>
      <xdr:row>8</xdr:row>
      <xdr:rowOff>458107</xdr:rowOff>
    </xdr:from>
    <xdr:to>
      <xdr:col>6</xdr:col>
      <xdr:colOff>1265464</xdr:colOff>
      <xdr:row>8</xdr:row>
      <xdr:rowOff>910543</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11457214" y="87448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1000126</xdr:colOff>
      <xdr:row>8</xdr:row>
      <xdr:rowOff>1948088</xdr:rowOff>
    </xdr:from>
    <xdr:to>
      <xdr:col>5</xdr:col>
      <xdr:colOff>1489983</xdr:colOff>
      <xdr:row>8</xdr:row>
      <xdr:rowOff>2400524</xdr:rowOff>
    </xdr:to>
    <xdr:sp macro="" textlink="">
      <xdr:nvSpPr>
        <xdr:cNvPr id="31" name="Elipse 30">
          <a:extLst>
            <a:ext uri="{FF2B5EF4-FFF2-40B4-BE49-F238E27FC236}">
              <a16:creationId xmlns:a16="http://schemas.microsoft.com/office/drawing/2014/main" id="{22451DE0-4719-4ADE-91D1-7249F7DF1ADC}"/>
            </a:ext>
          </a:extLst>
        </xdr:cNvPr>
        <xdr:cNvSpPr/>
      </xdr:nvSpPr>
      <xdr:spPr>
        <a:xfrm>
          <a:off x="8048626" y="102189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818696</xdr:colOff>
      <xdr:row>10</xdr:row>
      <xdr:rowOff>651327</xdr:rowOff>
    </xdr:from>
    <xdr:to>
      <xdr:col>15</xdr:col>
      <xdr:colOff>1301750</xdr:colOff>
      <xdr:row>10</xdr:row>
      <xdr:rowOff>1094692</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6631446" y="13999934"/>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14</xdr:col>
      <xdr:colOff>1403804</xdr:colOff>
      <xdr:row>10</xdr:row>
      <xdr:rowOff>70304</xdr:rowOff>
    </xdr:from>
    <xdr:to>
      <xdr:col>14</xdr:col>
      <xdr:colOff>1893661</xdr:colOff>
      <xdr:row>10</xdr:row>
      <xdr:rowOff>509133</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3828375" y="13418911"/>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791482</xdr:colOff>
      <xdr:row>8</xdr:row>
      <xdr:rowOff>1487713</xdr:rowOff>
    </xdr:from>
    <xdr:to>
      <xdr:col>6</xdr:col>
      <xdr:colOff>1281339</xdr:colOff>
      <xdr:row>8</xdr:row>
      <xdr:rowOff>1940149</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11473089" y="97744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15</xdr:col>
      <xdr:colOff>2124981</xdr:colOff>
      <xdr:row>10</xdr:row>
      <xdr:rowOff>623660</xdr:rowOff>
    </xdr:from>
    <xdr:to>
      <xdr:col>15</xdr:col>
      <xdr:colOff>2614838</xdr:colOff>
      <xdr:row>10</xdr:row>
      <xdr:rowOff>1062489</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7937731" y="13972267"/>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5</xdr:col>
      <xdr:colOff>1650319</xdr:colOff>
      <xdr:row>8</xdr:row>
      <xdr:rowOff>1187109</xdr:rowOff>
    </xdr:from>
    <xdr:to>
      <xdr:col>5</xdr:col>
      <xdr:colOff>2140176</xdr:colOff>
      <xdr:row>8</xdr:row>
      <xdr:rowOff>1646349</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8698819" y="945798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2144713</xdr:colOff>
      <xdr:row>8</xdr:row>
      <xdr:rowOff>215899</xdr:rowOff>
    </xdr:from>
    <xdr:to>
      <xdr:col>5</xdr:col>
      <xdr:colOff>2634570</xdr:colOff>
      <xdr:row>8</xdr:row>
      <xdr:rowOff>675139</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9205119" y="850264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5</xdr:col>
      <xdr:colOff>2232025</xdr:colOff>
      <xdr:row>8</xdr:row>
      <xdr:rowOff>807244</xdr:rowOff>
    </xdr:from>
    <xdr:to>
      <xdr:col>5</xdr:col>
      <xdr:colOff>2721882</xdr:colOff>
      <xdr:row>8</xdr:row>
      <xdr:rowOff>1266484</xdr:rowOff>
    </xdr:to>
    <xdr:sp macro="" textlink="">
      <xdr:nvSpPr>
        <xdr:cNvPr id="38" name="Elipse 37">
          <a:extLst>
            <a:ext uri="{FF2B5EF4-FFF2-40B4-BE49-F238E27FC236}">
              <a16:creationId xmlns:a16="http://schemas.microsoft.com/office/drawing/2014/main" id="{21B90270-D812-4B19-BFAE-4639CBAD09DD}"/>
            </a:ext>
          </a:extLst>
        </xdr:cNvPr>
        <xdr:cNvSpPr/>
      </xdr:nvSpPr>
      <xdr:spPr>
        <a:xfrm>
          <a:off x="9292431" y="9093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14</xdr:col>
      <xdr:colOff>1380332</xdr:colOff>
      <xdr:row>10</xdr:row>
      <xdr:rowOff>588282</xdr:rowOff>
    </xdr:from>
    <xdr:to>
      <xdr:col>14</xdr:col>
      <xdr:colOff>1870189</xdr:colOff>
      <xdr:row>10</xdr:row>
      <xdr:rowOff>1047522</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3804903" y="1393688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14</xdr:col>
      <xdr:colOff>1393939</xdr:colOff>
      <xdr:row>10</xdr:row>
      <xdr:rowOff>1153545</xdr:rowOff>
    </xdr:from>
    <xdr:to>
      <xdr:col>14</xdr:col>
      <xdr:colOff>1883796</xdr:colOff>
      <xdr:row>10</xdr:row>
      <xdr:rowOff>1612785</xdr:rowOff>
    </xdr:to>
    <xdr:sp macro="" textlink="">
      <xdr:nvSpPr>
        <xdr:cNvPr id="40" name="Elipse 39">
          <a:extLst>
            <a:ext uri="{FF2B5EF4-FFF2-40B4-BE49-F238E27FC236}">
              <a16:creationId xmlns:a16="http://schemas.microsoft.com/office/drawing/2014/main" id="{EA677F05-040C-4AAA-894B-7407D9F5716F}"/>
            </a:ext>
          </a:extLst>
        </xdr:cNvPr>
        <xdr:cNvSpPr/>
      </xdr:nvSpPr>
      <xdr:spPr>
        <a:xfrm>
          <a:off x="23818510" y="1450215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1353117</xdr:colOff>
      <xdr:row>10</xdr:row>
      <xdr:rowOff>1753961</xdr:rowOff>
    </xdr:from>
    <xdr:to>
      <xdr:col>14</xdr:col>
      <xdr:colOff>1842974</xdr:colOff>
      <xdr:row>10</xdr:row>
      <xdr:rowOff>2213201</xdr:rowOff>
    </xdr:to>
    <xdr:sp macro="" textlink="">
      <xdr:nvSpPr>
        <xdr:cNvPr id="41" name="Elipse 40">
          <a:extLst>
            <a:ext uri="{FF2B5EF4-FFF2-40B4-BE49-F238E27FC236}">
              <a16:creationId xmlns:a16="http://schemas.microsoft.com/office/drawing/2014/main" id="{008968B1-27FC-4839-9B04-B29B1CEB4D04}"/>
            </a:ext>
          </a:extLst>
        </xdr:cNvPr>
        <xdr:cNvSpPr/>
      </xdr:nvSpPr>
      <xdr:spPr>
        <a:xfrm>
          <a:off x="23777688" y="15102568"/>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1571625</xdr:colOff>
      <xdr:row>8</xdr:row>
      <xdr:rowOff>1027338</xdr:rowOff>
    </xdr:from>
    <xdr:to>
      <xdr:col>6</xdr:col>
      <xdr:colOff>2061482</xdr:colOff>
      <xdr:row>8</xdr:row>
      <xdr:rowOff>1479774</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2253232" y="931408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934811</xdr:colOff>
      <xdr:row>10</xdr:row>
      <xdr:rowOff>1599293</xdr:rowOff>
    </xdr:from>
    <xdr:to>
      <xdr:col>15</xdr:col>
      <xdr:colOff>1424668</xdr:colOff>
      <xdr:row>10</xdr:row>
      <xdr:rowOff>2051729</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6747561" y="14947900"/>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5</xdr:col>
      <xdr:colOff>2230437</xdr:colOff>
      <xdr:row>8</xdr:row>
      <xdr:rowOff>1432718</xdr:rowOff>
    </xdr:from>
    <xdr:to>
      <xdr:col>5</xdr:col>
      <xdr:colOff>2720294</xdr:colOff>
      <xdr:row>8</xdr:row>
      <xdr:rowOff>1868146</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9290843" y="971946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2154236</xdr:colOff>
      <xdr:row>9</xdr:row>
      <xdr:rowOff>1546489</xdr:rowOff>
    </xdr:from>
    <xdr:to>
      <xdr:col>5</xdr:col>
      <xdr:colOff>2644093</xdr:colOff>
      <xdr:row>9</xdr:row>
      <xdr:rowOff>1981917</xdr:rowOff>
    </xdr:to>
    <xdr:sp macro="" textlink="">
      <xdr:nvSpPr>
        <xdr:cNvPr id="45" name="Elipse 44">
          <a:extLst>
            <a:ext uri="{FF2B5EF4-FFF2-40B4-BE49-F238E27FC236}">
              <a16:creationId xmlns:a16="http://schemas.microsoft.com/office/drawing/2014/main" id="{38A54E10-99B9-4531-9A96-D48F4D97FD86}"/>
            </a:ext>
          </a:extLst>
        </xdr:cNvPr>
        <xdr:cNvSpPr/>
      </xdr:nvSpPr>
      <xdr:spPr>
        <a:xfrm>
          <a:off x="9214642" y="1235974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2026215</xdr:colOff>
      <xdr:row>10</xdr:row>
      <xdr:rowOff>641690</xdr:rowOff>
    </xdr:from>
    <xdr:to>
      <xdr:col>14</xdr:col>
      <xdr:colOff>2516072</xdr:colOff>
      <xdr:row>10</xdr:row>
      <xdr:rowOff>1077118</xdr:rowOff>
    </xdr:to>
    <xdr:sp macro="" textlink="">
      <xdr:nvSpPr>
        <xdr:cNvPr id="46" name="Elipse 45">
          <a:extLst>
            <a:ext uri="{FF2B5EF4-FFF2-40B4-BE49-F238E27FC236}">
              <a16:creationId xmlns:a16="http://schemas.microsoft.com/office/drawing/2014/main" id="{462092BA-2FF8-4FE5-A8D1-4BF7FE95E06D}"/>
            </a:ext>
          </a:extLst>
        </xdr:cNvPr>
        <xdr:cNvSpPr/>
      </xdr:nvSpPr>
      <xdr:spPr>
        <a:xfrm>
          <a:off x="24450786" y="1399029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5</xdr:col>
      <xdr:colOff>1066006</xdr:colOff>
      <xdr:row>9</xdr:row>
      <xdr:rowOff>1557338</xdr:rowOff>
    </xdr:from>
    <xdr:to>
      <xdr:col>5</xdr:col>
      <xdr:colOff>1555863</xdr:colOff>
      <xdr:row>9</xdr:row>
      <xdr:rowOff>1992766</xdr:rowOff>
    </xdr:to>
    <xdr:sp macro="" textlink="">
      <xdr:nvSpPr>
        <xdr:cNvPr id="48" name="Elipse 47">
          <a:extLst>
            <a:ext uri="{FF2B5EF4-FFF2-40B4-BE49-F238E27FC236}">
              <a16:creationId xmlns:a16="http://schemas.microsoft.com/office/drawing/2014/main" id="{5C8B61C5-5E1F-414C-B286-D77432955A1F}"/>
            </a:ext>
          </a:extLst>
        </xdr:cNvPr>
        <xdr:cNvSpPr/>
      </xdr:nvSpPr>
      <xdr:spPr>
        <a:xfrm>
          <a:off x="8126412" y="1238011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4</xdr:col>
      <xdr:colOff>859065</xdr:colOff>
      <xdr:row>10</xdr:row>
      <xdr:rowOff>958057</xdr:rowOff>
    </xdr:from>
    <xdr:to>
      <xdr:col>4</xdr:col>
      <xdr:colOff>1348922</xdr:colOff>
      <xdr:row>10</xdr:row>
      <xdr:rowOff>1393485</xdr:rowOff>
    </xdr:to>
    <xdr:sp macro="" textlink="">
      <xdr:nvSpPr>
        <xdr:cNvPr id="49" name="Elipse 48">
          <a:extLst>
            <a:ext uri="{FF2B5EF4-FFF2-40B4-BE49-F238E27FC236}">
              <a16:creationId xmlns:a16="http://schemas.microsoft.com/office/drawing/2014/main" id="{644359B5-A4A5-4342-8727-359C2785CE09}"/>
            </a:ext>
          </a:extLst>
        </xdr:cNvPr>
        <xdr:cNvSpPr/>
      </xdr:nvSpPr>
      <xdr:spPr>
        <a:xfrm>
          <a:off x="4299971" y="1431687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2024402</xdr:colOff>
      <xdr:row>10</xdr:row>
      <xdr:rowOff>1182688</xdr:rowOff>
    </xdr:from>
    <xdr:to>
      <xdr:col>14</xdr:col>
      <xdr:colOff>2514259</xdr:colOff>
      <xdr:row>10</xdr:row>
      <xdr:rowOff>1618116</xdr:rowOff>
    </xdr:to>
    <xdr:sp macro="" textlink="">
      <xdr:nvSpPr>
        <xdr:cNvPr id="50" name="Elipse 49">
          <a:extLst>
            <a:ext uri="{FF2B5EF4-FFF2-40B4-BE49-F238E27FC236}">
              <a16:creationId xmlns:a16="http://schemas.microsoft.com/office/drawing/2014/main" id="{5F7F775D-B157-49F5-A7CB-84A3AA5AF607}"/>
            </a:ext>
          </a:extLst>
        </xdr:cNvPr>
        <xdr:cNvSpPr/>
      </xdr:nvSpPr>
      <xdr:spPr>
        <a:xfrm>
          <a:off x="24448973" y="1453129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13</xdr:col>
      <xdr:colOff>411392</xdr:colOff>
      <xdr:row>10</xdr:row>
      <xdr:rowOff>1226911</xdr:rowOff>
    </xdr:from>
    <xdr:to>
      <xdr:col>13</xdr:col>
      <xdr:colOff>901249</xdr:colOff>
      <xdr:row>10</xdr:row>
      <xdr:rowOff>1662339</xdr:rowOff>
    </xdr:to>
    <xdr:sp macro="" textlink="">
      <xdr:nvSpPr>
        <xdr:cNvPr id="51" name="Elipse 50">
          <a:extLst>
            <a:ext uri="{FF2B5EF4-FFF2-40B4-BE49-F238E27FC236}">
              <a16:creationId xmlns:a16="http://schemas.microsoft.com/office/drawing/2014/main" id="{D6A04173-65F2-4163-9C69-A5651BFC467C}"/>
            </a:ext>
          </a:extLst>
        </xdr:cNvPr>
        <xdr:cNvSpPr/>
      </xdr:nvSpPr>
      <xdr:spPr>
        <a:xfrm>
          <a:off x="19449486" y="1458572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2249602</xdr:colOff>
      <xdr:row>8</xdr:row>
      <xdr:rowOff>1972355</xdr:rowOff>
    </xdr:from>
    <xdr:to>
      <xdr:col>5</xdr:col>
      <xdr:colOff>2739459</xdr:colOff>
      <xdr:row>8</xdr:row>
      <xdr:rowOff>2431595</xdr:rowOff>
    </xdr:to>
    <xdr:sp macro="" textlink="">
      <xdr:nvSpPr>
        <xdr:cNvPr id="52" name="Elipse 51">
          <a:extLst>
            <a:ext uri="{FF2B5EF4-FFF2-40B4-BE49-F238E27FC236}">
              <a16:creationId xmlns:a16="http://schemas.microsoft.com/office/drawing/2014/main" id="{324A542E-B085-4F62-B1E1-26925F9CFE89}"/>
            </a:ext>
          </a:extLst>
        </xdr:cNvPr>
        <xdr:cNvSpPr/>
      </xdr:nvSpPr>
      <xdr:spPr>
        <a:xfrm>
          <a:off x="9310008" y="1025910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2848883</xdr:colOff>
      <xdr:row>8</xdr:row>
      <xdr:rowOff>189820</xdr:rowOff>
    </xdr:from>
    <xdr:to>
      <xdr:col>5</xdr:col>
      <xdr:colOff>3338740</xdr:colOff>
      <xdr:row>8</xdr:row>
      <xdr:rowOff>649060</xdr:rowOff>
    </xdr:to>
    <xdr:sp macro="" textlink="">
      <xdr:nvSpPr>
        <xdr:cNvPr id="53" name="Elipse 52">
          <a:extLst>
            <a:ext uri="{FF2B5EF4-FFF2-40B4-BE49-F238E27FC236}">
              <a16:creationId xmlns:a16="http://schemas.microsoft.com/office/drawing/2014/main" id="{257C20F0-31EE-4E10-8C55-241097681407}"/>
            </a:ext>
          </a:extLst>
        </xdr:cNvPr>
        <xdr:cNvSpPr/>
      </xdr:nvSpPr>
      <xdr:spPr>
        <a:xfrm>
          <a:off x="9897383" y="846069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5</xdr:col>
      <xdr:colOff>2844347</xdr:colOff>
      <xdr:row>8</xdr:row>
      <xdr:rowOff>783999</xdr:rowOff>
    </xdr:from>
    <xdr:to>
      <xdr:col>5</xdr:col>
      <xdr:colOff>3334204</xdr:colOff>
      <xdr:row>8</xdr:row>
      <xdr:rowOff>1243239</xdr:rowOff>
    </xdr:to>
    <xdr:sp macro="" textlink="">
      <xdr:nvSpPr>
        <xdr:cNvPr id="54" name="Elipse 53">
          <a:extLst>
            <a:ext uri="{FF2B5EF4-FFF2-40B4-BE49-F238E27FC236}">
              <a16:creationId xmlns:a16="http://schemas.microsoft.com/office/drawing/2014/main" id="{D0A0032C-EB2A-4FC6-B437-484313FCF5E3}"/>
            </a:ext>
          </a:extLst>
        </xdr:cNvPr>
        <xdr:cNvSpPr/>
      </xdr:nvSpPr>
      <xdr:spPr>
        <a:xfrm>
          <a:off x="9892847" y="905487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2004559</xdr:colOff>
      <xdr:row>10</xdr:row>
      <xdr:rowOff>1687626</xdr:rowOff>
    </xdr:from>
    <xdr:to>
      <xdr:col>14</xdr:col>
      <xdr:colOff>2494416</xdr:colOff>
      <xdr:row>10</xdr:row>
      <xdr:rowOff>2146866</xdr:rowOff>
    </xdr:to>
    <xdr:sp macro="" textlink="">
      <xdr:nvSpPr>
        <xdr:cNvPr id="55" name="Elipse 54">
          <a:extLst>
            <a:ext uri="{FF2B5EF4-FFF2-40B4-BE49-F238E27FC236}">
              <a16:creationId xmlns:a16="http://schemas.microsoft.com/office/drawing/2014/main" id="{993E7A8C-1C9C-4C63-9625-EE38582E9417}"/>
            </a:ext>
          </a:extLst>
        </xdr:cNvPr>
        <xdr:cNvSpPr/>
      </xdr:nvSpPr>
      <xdr:spPr>
        <a:xfrm>
          <a:off x="24429130" y="15036233"/>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14</xdr:col>
      <xdr:colOff>2696822</xdr:colOff>
      <xdr:row>10</xdr:row>
      <xdr:rowOff>155122</xdr:rowOff>
    </xdr:from>
    <xdr:to>
      <xdr:col>14</xdr:col>
      <xdr:colOff>3186679</xdr:colOff>
      <xdr:row>10</xdr:row>
      <xdr:rowOff>614362</xdr:rowOff>
    </xdr:to>
    <xdr:sp macro="" textlink="">
      <xdr:nvSpPr>
        <xdr:cNvPr id="56" name="Elipse 55">
          <a:extLst>
            <a:ext uri="{FF2B5EF4-FFF2-40B4-BE49-F238E27FC236}">
              <a16:creationId xmlns:a16="http://schemas.microsoft.com/office/drawing/2014/main" id="{CF7B9A50-57B5-4E9B-886C-B6A8AAC78A92}"/>
            </a:ext>
          </a:extLst>
        </xdr:cNvPr>
        <xdr:cNvSpPr/>
      </xdr:nvSpPr>
      <xdr:spPr>
        <a:xfrm>
          <a:off x="25121393" y="1350372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14</xdr:col>
      <xdr:colOff>2708729</xdr:colOff>
      <xdr:row>10</xdr:row>
      <xdr:rowOff>663688</xdr:rowOff>
    </xdr:from>
    <xdr:to>
      <xdr:col>14</xdr:col>
      <xdr:colOff>3198586</xdr:colOff>
      <xdr:row>10</xdr:row>
      <xdr:rowOff>1122928</xdr:rowOff>
    </xdr:to>
    <xdr:sp macro="" textlink="">
      <xdr:nvSpPr>
        <xdr:cNvPr id="57" name="Elipse 56">
          <a:extLst>
            <a:ext uri="{FF2B5EF4-FFF2-40B4-BE49-F238E27FC236}">
              <a16:creationId xmlns:a16="http://schemas.microsoft.com/office/drawing/2014/main" id="{0285C87A-10F7-4968-A6AD-86D89A3799E9}"/>
            </a:ext>
          </a:extLst>
        </xdr:cNvPr>
        <xdr:cNvSpPr/>
      </xdr:nvSpPr>
      <xdr:spPr>
        <a:xfrm>
          <a:off x="25133300" y="1401229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6</xdr:col>
      <xdr:colOff>2367643</xdr:colOff>
      <xdr:row>8</xdr:row>
      <xdr:rowOff>501196</xdr:rowOff>
    </xdr:from>
    <xdr:to>
      <xdr:col>6</xdr:col>
      <xdr:colOff>2857500</xdr:colOff>
      <xdr:row>8</xdr:row>
      <xdr:rowOff>953632</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3049250" y="878794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1526723</xdr:colOff>
      <xdr:row>10</xdr:row>
      <xdr:rowOff>1082220</xdr:rowOff>
    </xdr:from>
    <xdr:to>
      <xdr:col>15</xdr:col>
      <xdr:colOff>2016580</xdr:colOff>
      <xdr:row>10</xdr:row>
      <xdr:rowOff>1534656</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7339473" y="1443082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2667907</xdr:colOff>
      <xdr:row>10</xdr:row>
      <xdr:rowOff>1219879</xdr:rowOff>
    </xdr:from>
    <xdr:to>
      <xdr:col>14</xdr:col>
      <xdr:colOff>3157764</xdr:colOff>
      <xdr:row>10</xdr:row>
      <xdr:rowOff>1679119</xdr:rowOff>
    </xdr:to>
    <xdr:sp macro="" textlink="">
      <xdr:nvSpPr>
        <xdr:cNvPr id="60" name="Elipse 59">
          <a:extLst>
            <a:ext uri="{FF2B5EF4-FFF2-40B4-BE49-F238E27FC236}">
              <a16:creationId xmlns:a16="http://schemas.microsoft.com/office/drawing/2014/main" id="{AD28DDF4-4C95-4977-AED6-4E0C68EB53D6}"/>
            </a:ext>
          </a:extLst>
        </xdr:cNvPr>
        <xdr:cNvSpPr/>
      </xdr:nvSpPr>
      <xdr:spPr>
        <a:xfrm>
          <a:off x="25092478" y="1456848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889001</xdr:colOff>
      <xdr:row>10</xdr:row>
      <xdr:rowOff>1038679</xdr:rowOff>
    </xdr:from>
    <xdr:to>
      <xdr:col>5</xdr:col>
      <xdr:colOff>1378858</xdr:colOff>
      <xdr:row>10</xdr:row>
      <xdr:rowOff>1474107</xdr:rowOff>
    </xdr:to>
    <xdr:sp macro="" textlink="">
      <xdr:nvSpPr>
        <xdr:cNvPr id="61" name="Elipse 60">
          <a:extLst>
            <a:ext uri="{FF2B5EF4-FFF2-40B4-BE49-F238E27FC236}">
              <a16:creationId xmlns:a16="http://schemas.microsoft.com/office/drawing/2014/main" id="{F633C97F-2B6B-47DB-99B1-916E1A0DD6CD}"/>
            </a:ext>
          </a:extLst>
        </xdr:cNvPr>
        <xdr:cNvSpPr/>
      </xdr:nvSpPr>
      <xdr:spPr>
        <a:xfrm>
          <a:off x="7937501" y="143895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6</xdr:col>
      <xdr:colOff>2403930</xdr:colOff>
      <xdr:row>8</xdr:row>
      <xdr:rowOff>1410607</xdr:rowOff>
    </xdr:from>
    <xdr:to>
      <xdr:col>6</xdr:col>
      <xdr:colOff>2893787</xdr:colOff>
      <xdr:row>8</xdr:row>
      <xdr:rowOff>1863043</xdr:rowOff>
    </xdr:to>
    <xdr:sp macro="" textlink="">
      <xdr:nvSpPr>
        <xdr:cNvPr id="63" name="Elipse 62">
          <a:extLst>
            <a:ext uri="{FF2B5EF4-FFF2-40B4-BE49-F238E27FC236}">
              <a16:creationId xmlns:a16="http://schemas.microsoft.com/office/drawing/2014/main" id="{259A7A48-7DA4-4617-9BD9-FEB836123CB4}"/>
            </a:ext>
          </a:extLst>
        </xdr:cNvPr>
        <xdr:cNvSpPr/>
      </xdr:nvSpPr>
      <xdr:spPr>
        <a:xfrm>
          <a:off x="13085537" y="96973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15</xdr:col>
      <xdr:colOff>2163537</xdr:colOff>
      <xdr:row>10</xdr:row>
      <xdr:rowOff>1530352</xdr:rowOff>
    </xdr:from>
    <xdr:to>
      <xdr:col>15</xdr:col>
      <xdr:colOff>2653394</xdr:colOff>
      <xdr:row>10</xdr:row>
      <xdr:rowOff>1982788</xdr:rowOff>
    </xdr:to>
    <xdr:sp macro="" textlink="">
      <xdr:nvSpPr>
        <xdr:cNvPr id="64" name="Elipse 63">
          <a:extLst>
            <a:ext uri="{FF2B5EF4-FFF2-40B4-BE49-F238E27FC236}">
              <a16:creationId xmlns:a16="http://schemas.microsoft.com/office/drawing/2014/main" id="{EDADE089-C60E-488F-BF42-197642D5FF1A}"/>
            </a:ext>
          </a:extLst>
        </xdr:cNvPr>
        <xdr:cNvSpPr/>
      </xdr:nvSpPr>
      <xdr:spPr>
        <a:xfrm>
          <a:off x="27976287" y="1487895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5</xdr:col>
      <xdr:colOff>2823936</xdr:colOff>
      <xdr:row>8</xdr:row>
      <xdr:rowOff>1396321</xdr:rowOff>
    </xdr:from>
    <xdr:to>
      <xdr:col>5</xdr:col>
      <xdr:colOff>3313793</xdr:colOff>
      <xdr:row>8</xdr:row>
      <xdr:rowOff>1855561</xdr:rowOff>
    </xdr:to>
    <xdr:sp macro="" textlink="">
      <xdr:nvSpPr>
        <xdr:cNvPr id="65" name="Elipse 64">
          <a:extLst>
            <a:ext uri="{FF2B5EF4-FFF2-40B4-BE49-F238E27FC236}">
              <a16:creationId xmlns:a16="http://schemas.microsoft.com/office/drawing/2014/main" id="{6905A10A-0DC4-4BF6-8337-3523E298F925}"/>
            </a:ext>
          </a:extLst>
        </xdr:cNvPr>
        <xdr:cNvSpPr/>
      </xdr:nvSpPr>
      <xdr:spPr>
        <a:xfrm>
          <a:off x="9872436" y="966719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2668589</xdr:colOff>
      <xdr:row>10</xdr:row>
      <xdr:rowOff>1781858</xdr:rowOff>
    </xdr:from>
    <xdr:to>
      <xdr:col>14</xdr:col>
      <xdr:colOff>3158446</xdr:colOff>
      <xdr:row>10</xdr:row>
      <xdr:rowOff>2241098</xdr:rowOff>
    </xdr:to>
    <xdr:sp macro="" textlink="">
      <xdr:nvSpPr>
        <xdr:cNvPr id="66" name="Elipse 65">
          <a:extLst>
            <a:ext uri="{FF2B5EF4-FFF2-40B4-BE49-F238E27FC236}">
              <a16:creationId xmlns:a16="http://schemas.microsoft.com/office/drawing/2014/main" id="{358F6A23-BB16-4F30-B0A6-70C0742486D9}"/>
            </a:ext>
          </a:extLst>
        </xdr:cNvPr>
        <xdr:cNvSpPr/>
      </xdr:nvSpPr>
      <xdr:spPr>
        <a:xfrm>
          <a:off x="25093160" y="1513046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1210923</xdr:colOff>
      <xdr:row>10</xdr:row>
      <xdr:rowOff>2264909</xdr:rowOff>
    </xdr:from>
    <xdr:to>
      <xdr:col>14</xdr:col>
      <xdr:colOff>1700780</xdr:colOff>
      <xdr:row>11</xdr:row>
      <xdr:rowOff>2720</xdr:rowOff>
    </xdr:to>
    <xdr:sp macro="" textlink="">
      <xdr:nvSpPr>
        <xdr:cNvPr id="67" name="Elipse 66">
          <a:extLst>
            <a:ext uri="{FF2B5EF4-FFF2-40B4-BE49-F238E27FC236}">
              <a16:creationId xmlns:a16="http://schemas.microsoft.com/office/drawing/2014/main" id="{A87AA09F-7809-40BD-86B6-7F6DEB0E21C8}"/>
            </a:ext>
          </a:extLst>
        </xdr:cNvPr>
        <xdr:cNvSpPr/>
      </xdr:nvSpPr>
      <xdr:spPr>
        <a:xfrm>
          <a:off x="23635494" y="1561351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5</xdr:col>
      <xdr:colOff>2855686</xdr:colOff>
      <xdr:row>8</xdr:row>
      <xdr:rowOff>1972357</xdr:rowOff>
    </xdr:from>
    <xdr:to>
      <xdr:col>5</xdr:col>
      <xdr:colOff>3345543</xdr:colOff>
      <xdr:row>8</xdr:row>
      <xdr:rowOff>2431597</xdr:rowOff>
    </xdr:to>
    <xdr:sp macro="" textlink="">
      <xdr:nvSpPr>
        <xdr:cNvPr id="68" name="Elipse 67">
          <a:extLst>
            <a:ext uri="{FF2B5EF4-FFF2-40B4-BE49-F238E27FC236}">
              <a16:creationId xmlns:a16="http://schemas.microsoft.com/office/drawing/2014/main" id="{962394E1-7E90-40F8-BA65-FF88D7E4BB34}"/>
            </a:ext>
          </a:extLst>
        </xdr:cNvPr>
        <xdr:cNvSpPr/>
      </xdr:nvSpPr>
      <xdr:spPr>
        <a:xfrm>
          <a:off x="9904186" y="1024323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4</xdr:col>
      <xdr:colOff>963387</xdr:colOff>
      <xdr:row>9</xdr:row>
      <xdr:rowOff>1646918</xdr:rowOff>
    </xdr:from>
    <xdr:to>
      <xdr:col>4</xdr:col>
      <xdr:colOff>1453244</xdr:colOff>
      <xdr:row>9</xdr:row>
      <xdr:rowOff>2082346</xdr:rowOff>
    </xdr:to>
    <xdr:sp macro="" textlink="">
      <xdr:nvSpPr>
        <xdr:cNvPr id="69" name="Elipse 68">
          <a:extLst>
            <a:ext uri="{FF2B5EF4-FFF2-40B4-BE49-F238E27FC236}">
              <a16:creationId xmlns:a16="http://schemas.microsoft.com/office/drawing/2014/main" id="{F8077CF9-1868-4275-B22E-30AF3248FC40}"/>
            </a:ext>
          </a:extLst>
        </xdr:cNvPr>
        <xdr:cNvSpPr/>
      </xdr:nvSpPr>
      <xdr:spPr>
        <a:xfrm>
          <a:off x="4392387" y="124577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13</xdr:col>
      <xdr:colOff>415020</xdr:colOff>
      <xdr:row>10</xdr:row>
      <xdr:rowOff>1924504</xdr:rowOff>
    </xdr:from>
    <xdr:to>
      <xdr:col>13</xdr:col>
      <xdr:colOff>904877</xdr:colOff>
      <xdr:row>10</xdr:row>
      <xdr:rowOff>2359932</xdr:rowOff>
    </xdr:to>
    <xdr:sp macro="" textlink="">
      <xdr:nvSpPr>
        <xdr:cNvPr id="70" name="Elipse 69">
          <a:extLst>
            <a:ext uri="{FF2B5EF4-FFF2-40B4-BE49-F238E27FC236}">
              <a16:creationId xmlns:a16="http://schemas.microsoft.com/office/drawing/2014/main" id="{567EE6C1-EBD8-4D6E-A2A0-A24F7D048716}"/>
            </a:ext>
          </a:extLst>
        </xdr:cNvPr>
        <xdr:cNvSpPr/>
      </xdr:nvSpPr>
      <xdr:spPr>
        <a:xfrm>
          <a:off x="19453114" y="152737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2231572</xdr:colOff>
      <xdr:row>10</xdr:row>
      <xdr:rowOff>1043214</xdr:rowOff>
    </xdr:from>
    <xdr:to>
      <xdr:col>5</xdr:col>
      <xdr:colOff>2721429</xdr:colOff>
      <xdr:row>10</xdr:row>
      <xdr:rowOff>1478642</xdr:rowOff>
    </xdr:to>
    <xdr:sp macro="" textlink="">
      <xdr:nvSpPr>
        <xdr:cNvPr id="71" name="Elipse 70">
          <a:extLst>
            <a:ext uri="{FF2B5EF4-FFF2-40B4-BE49-F238E27FC236}">
              <a16:creationId xmlns:a16="http://schemas.microsoft.com/office/drawing/2014/main" id="{EC032416-75C7-432B-AE7E-6CA1DE06268E}"/>
            </a:ext>
          </a:extLst>
        </xdr:cNvPr>
        <xdr:cNvSpPr/>
      </xdr:nvSpPr>
      <xdr:spPr>
        <a:xfrm>
          <a:off x="9280072" y="143940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13</xdr:col>
      <xdr:colOff>1498486</xdr:colOff>
      <xdr:row>10</xdr:row>
      <xdr:rowOff>471148</xdr:rowOff>
    </xdr:from>
    <xdr:to>
      <xdr:col>13</xdr:col>
      <xdr:colOff>1988343</xdr:colOff>
      <xdr:row>10</xdr:row>
      <xdr:rowOff>906576</xdr:rowOff>
    </xdr:to>
    <xdr:sp macro="" textlink="">
      <xdr:nvSpPr>
        <xdr:cNvPr id="73" name="Elipse 72">
          <a:extLst>
            <a:ext uri="{FF2B5EF4-FFF2-40B4-BE49-F238E27FC236}">
              <a16:creationId xmlns:a16="http://schemas.microsoft.com/office/drawing/2014/main" id="{5F596A54-9933-4ABD-9B5D-BDC208E816BC}"/>
            </a:ext>
          </a:extLst>
        </xdr:cNvPr>
        <xdr:cNvSpPr/>
      </xdr:nvSpPr>
      <xdr:spPr>
        <a:xfrm>
          <a:off x="20536580" y="1382996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14</xdr:col>
      <xdr:colOff>2014198</xdr:colOff>
      <xdr:row>10</xdr:row>
      <xdr:rowOff>152513</xdr:rowOff>
    </xdr:from>
    <xdr:to>
      <xdr:col>14</xdr:col>
      <xdr:colOff>2504055</xdr:colOff>
      <xdr:row>10</xdr:row>
      <xdr:rowOff>587941</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4438769" y="1350112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4</xdr:col>
      <xdr:colOff>2054226</xdr:colOff>
      <xdr:row>9</xdr:row>
      <xdr:rowOff>1660525</xdr:rowOff>
    </xdr:from>
    <xdr:to>
      <xdr:col>4</xdr:col>
      <xdr:colOff>2544083</xdr:colOff>
      <xdr:row>9</xdr:row>
      <xdr:rowOff>2095953</xdr:rowOff>
    </xdr:to>
    <xdr:sp macro="" textlink="">
      <xdr:nvSpPr>
        <xdr:cNvPr id="75" name="Elipse 74">
          <a:extLst>
            <a:ext uri="{FF2B5EF4-FFF2-40B4-BE49-F238E27FC236}">
              <a16:creationId xmlns:a16="http://schemas.microsoft.com/office/drawing/2014/main" id="{ED316166-48EA-451B-BD80-4B967D98EB4E}"/>
            </a:ext>
          </a:extLst>
        </xdr:cNvPr>
        <xdr:cNvSpPr/>
      </xdr:nvSpPr>
      <xdr:spPr>
        <a:xfrm>
          <a:off x="5483226" y="124714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1525701</xdr:colOff>
      <xdr:row>10</xdr:row>
      <xdr:rowOff>1190967</xdr:rowOff>
    </xdr:from>
    <xdr:to>
      <xdr:col>13</xdr:col>
      <xdr:colOff>2015558</xdr:colOff>
      <xdr:row>10</xdr:row>
      <xdr:rowOff>1626395</xdr:rowOff>
    </xdr:to>
    <xdr:sp macro="" textlink="">
      <xdr:nvSpPr>
        <xdr:cNvPr id="76" name="Elipse 75">
          <a:extLst>
            <a:ext uri="{FF2B5EF4-FFF2-40B4-BE49-F238E27FC236}">
              <a16:creationId xmlns:a16="http://schemas.microsoft.com/office/drawing/2014/main" id="{35F4ACC9-138E-42F7-95D5-9E06810AD1BF}"/>
            </a:ext>
          </a:extLst>
        </xdr:cNvPr>
        <xdr:cNvSpPr/>
      </xdr:nvSpPr>
      <xdr:spPr>
        <a:xfrm>
          <a:off x="20563795" y="1454978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4</xdr:col>
      <xdr:colOff>802823</xdr:colOff>
      <xdr:row>10</xdr:row>
      <xdr:rowOff>1659846</xdr:rowOff>
    </xdr:from>
    <xdr:to>
      <xdr:col>4</xdr:col>
      <xdr:colOff>1292680</xdr:colOff>
      <xdr:row>10</xdr:row>
      <xdr:rowOff>2095274</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4243729" y="1501865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1514477</xdr:colOff>
      <xdr:row>10</xdr:row>
      <xdr:rowOff>1932101</xdr:rowOff>
    </xdr:from>
    <xdr:to>
      <xdr:col>13</xdr:col>
      <xdr:colOff>2004334</xdr:colOff>
      <xdr:row>10</xdr:row>
      <xdr:rowOff>2367529</xdr:rowOff>
    </xdr:to>
    <xdr:sp macro="" textlink="">
      <xdr:nvSpPr>
        <xdr:cNvPr id="78" name="Elipse 77">
          <a:extLst>
            <a:ext uri="{FF2B5EF4-FFF2-40B4-BE49-F238E27FC236}">
              <a16:creationId xmlns:a16="http://schemas.microsoft.com/office/drawing/2014/main" id="{6CF49FB7-7171-4F13-8133-DDB6441A0119}"/>
            </a:ext>
          </a:extLst>
        </xdr:cNvPr>
        <xdr:cNvSpPr/>
      </xdr:nvSpPr>
      <xdr:spPr>
        <a:xfrm>
          <a:off x="20552571" y="1529091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2409373</xdr:colOff>
      <xdr:row>10</xdr:row>
      <xdr:rowOff>269990</xdr:rowOff>
    </xdr:from>
    <xdr:to>
      <xdr:col>4</xdr:col>
      <xdr:colOff>2899230</xdr:colOff>
      <xdr:row>10</xdr:row>
      <xdr:rowOff>705418</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5850279" y="13628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4</xdr:col>
      <xdr:colOff>2295073</xdr:colOff>
      <xdr:row>10</xdr:row>
      <xdr:rowOff>1728108</xdr:rowOff>
    </xdr:from>
    <xdr:to>
      <xdr:col>4</xdr:col>
      <xdr:colOff>2784930</xdr:colOff>
      <xdr:row>10</xdr:row>
      <xdr:rowOff>2163536</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724073" y="1508850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2321531</xdr:colOff>
      <xdr:row>10</xdr:row>
      <xdr:rowOff>922716</xdr:rowOff>
    </xdr:from>
    <xdr:to>
      <xdr:col>4</xdr:col>
      <xdr:colOff>2811388</xdr:colOff>
      <xdr:row>10</xdr:row>
      <xdr:rowOff>1358144</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750531" y="142735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13</xdr:col>
      <xdr:colOff>2441917</xdr:colOff>
      <xdr:row>10</xdr:row>
      <xdr:rowOff>457841</xdr:rowOff>
    </xdr:from>
    <xdr:to>
      <xdr:col>13</xdr:col>
      <xdr:colOff>2931774</xdr:colOff>
      <xdr:row>10</xdr:row>
      <xdr:rowOff>893269</xdr:rowOff>
    </xdr:to>
    <xdr:sp macro="" textlink="">
      <xdr:nvSpPr>
        <xdr:cNvPr id="83" name="Elipse 82">
          <a:extLst>
            <a:ext uri="{FF2B5EF4-FFF2-40B4-BE49-F238E27FC236}">
              <a16:creationId xmlns:a16="http://schemas.microsoft.com/office/drawing/2014/main" id="{569A9041-92C1-4A2D-ADCF-66A178E54049}"/>
            </a:ext>
          </a:extLst>
        </xdr:cNvPr>
        <xdr:cNvSpPr/>
      </xdr:nvSpPr>
      <xdr:spPr>
        <a:xfrm>
          <a:off x="21480011" y="138166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2449324</xdr:colOff>
      <xdr:row>10</xdr:row>
      <xdr:rowOff>1185976</xdr:rowOff>
    </xdr:from>
    <xdr:to>
      <xdr:col>13</xdr:col>
      <xdr:colOff>2939181</xdr:colOff>
      <xdr:row>10</xdr:row>
      <xdr:rowOff>1621404</xdr:rowOff>
    </xdr:to>
    <xdr:sp macro="" textlink="">
      <xdr:nvSpPr>
        <xdr:cNvPr id="84" name="Elipse 83">
          <a:extLst>
            <a:ext uri="{FF2B5EF4-FFF2-40B4-BE49-F238E27FC236}">
              <a16:creationId xmlns:a16="http://schemas.microsoft.com/office/drawing/2014/main" id="{D0759296-04B7-4734-9A23-EB67657B887F}"/>
            </a:ext>
          </a:extLst>
        </xdr:cNvPr>
        <xdr:cNvSpPr/>
      </xdr:nvSpPr>
      <xdr:spPr>
        <a:xfrm>
          <a:off x="21487418" y="145447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13</xdr:col>
      <xdr:colOff>2512824</xdr:colOff>
      <xdr:row>10</xdr:row>
      <xdr:rowOff>1928397</xdr:rowOff>
    </xdr:from>
    <xdr:to>
      <xdr:col>13</xdr:col>
      <xdr:colOff>3002681</xdr:colOff>
      <xdr:row>10</xdr:row>
      <xdr:rowOff>2363825</xdr:rowOff>
    </xdr:to>
    <xdr:sp macro="" textlink="">
      <xdr:nvSpPr>
        <xdr:cNvPr id="85" name="Elipse 84">
          <a:extLst>
            <a:ext uri="{FF2B5EF4-FFF2-40B4-BE49-F238E27FC236}">
              <a16:creationId xmlns:a16="http://schemas.microsoft.com/office/drawing/2014/main" id="{76AE6F34-DCBF-4B4C-9DC5-33D2FE055EE4}"/>
            </a:ext>
          </a:extLst>
        </xdr:cNvPr>
        <xdr:cNvSpPr/>
      </xdr:nvSpPr>
      <xdr:spPr>
        <a:xfrm>
          <a:off x="21550918" y="152776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1856467</xdr:colOff>
      <xdr:row>10</xdr:row>
      <xdr:rowOff>2289779</xdr:rowOff>
    </xdr:from>
    <xdr:to>
      <xdr:col>14</xdr:col>
      <xdr:colOff>2346324</xdr:colOff>
      <xdr:row>11</xdr:row>
      <xdr:rowOff>3778</xdr:rowOff>
    </xdr:to>
    <xdr:sp macro="" textlink="">
      <xdr:nvSpPr>
        <xdr:cNvPr id="87" name="Elipse 86">
          <a:extLst>
            <a:ext uri="{FF2B5EF4-FFF2-40B4-BE49-F238E27FC236}">
              <a16:creationId xmlns:a16="http://schemas.microsoft.com/office/drawing/2014/main" id="{C8B30441-A5D4-4E1F-B2FE-BA11B6E748C3}"/>
            </a:ext>
          </a:extLst>
        </xdr:cNvPr>
        <xdr:cNvSpPr/>
      </xdr:nvSpPr>
      <xdr:spPr>
        <a:xfrm>
          <a:off x="24281038" y="1563838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38100</xdr:colOff>
      <xdr:row>11</xdr:row>
      <xdr:rowOff>161925</xdr:rowOff>
    </xdr:from>
    <xdr:to>
      <xdr:col>6</xdr:col>
      <xdr:colOff>942975</xdr:colOff>
      <xdr:row>24</xdr:row>
      <xdr:rowOff>76200</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38100" y="6198394"/>
          <a:ext cx="8739188" cy="424815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sheetData sheetId="3">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M75"/>
  <sheetViews>
    <sheetView tabSelected="1" zoomScale="30" zoomScaleNormal="30" workbookViewId="0">
      <pane xSplit="2" ySplit="4" topLeftCell="BJ5" activePane="bottomRight" state="frozen"/>
      <selection pane="topRight" activeCell="C1" sqref="C1"/>
      <selection pane="bottomLeft" activeCell="A5" sqref="A5"/>
      <selection pane="bottomRight" activeCell="BU39" sqref="BU39"/>
    </sheetView>
  </sheetViews>
  <sheetFormatPr baseColWidth="10" defaultColWidth="54.5703125" defaultRowHeight="116.25" customHeight="1" x14ac:dyDescent="0.2"/>
  <cols>
    <col min="1" max="1" width="15.140625" style="95" customWidth="1"/>
    <col min="2" max="2" width="49.42578125" style="126" customWidth="1"/>
    <col min="3" max="3" width="37" style="126" customWidth="1"/>
    <col min="4" max="4" width="81.85546875" style="126" hidden="1" customWidth="1"/>
    <col min="5" max="5" width="78.42578125" style="126" customWidth="1"/>
    <col min="6" max="6" width="90.28515625" style="127" customWidth="1"/>
    <col min="7" max="8" width="21" style="2" hidden="1" customWidth="1"/>
    <col min="9" max="9" width="27.42578125" style="2" hidden="1" customWidth="1"/>
    <col min="10" max="10" width="45" style="2" hidden="1" customWidth="1"/>
    <col min="11" max="11" width="90" style="2" customWidth="1"/>
    <col min="12" max="12" width="58.7109375" style="109" customWidth="1"/>
    <col min="13" max="13" width="36" style="7" customWidth="1"/>
    <col min="14" max="14" width="41.42578125" style="47" customWidth="1"/>
    <col min="15" max="21" width="39.28515625" style="7" hidden="1" customWidth="1"/>
    <col min="22" max="22" width="50.28515625" style="7" hidden="1" customWidth="1"/>
    <col min="23" max="33" width="39.28515625" style="7" hidden="1" customWidth="1"/>
    <col min="34" max="34" width="27.5703125" style="7" hidden="1" customWidth="1"/>
    <col min="35" max="35" width="29.7109375" style="7" customWidth="1"/>
    <col min="36" max="36" width="38" style="47" customWidth="1"/>
    <col min="37" max="37" width="25.7109375" style="7" customWidth="1"/>
    <col min="38" max="38" width="34.28515625" style="7" customWidth="1"/>
    <col min="39" max="39" width="59.85546875" style="7" customWidth="1"/>
    <col min="40" max="40" width="255.140625" style="7" customWidth="1"/>
    <col min="41" max="41" width="28.28515625" style="7" hidden="1" customWidth="1"/>
    <col min="42" max="42" width="33.42578125" style="1" hidden="1" customWidth="1"/>
    <col min="43" max="43" width="47.140625" style="3" hidden="1" customWidth="1"/>
    <col min="44" max="44" width="70.7109375" style="3" hidden="1" customWidth="1"/>
    <col min="45" max="45" width="45.7109375" style="3" hidden="1" customWidth="1"/>
    <col min="46" max="52" width="12.28515625" style="3" hidden="1" customWidth="1"/>
    <col min="53" max="53" width="20" style="41" hidden="1" customWidth="1"/>
    <col min="54" max="54" width="29.7109375" style="41" hidden="1" customWidth="1"/>
    <col min="55" max="56" width="31.140625" style="41" hidden="1" customWidth="1"/>
    <col min="57" max="57" width="37" style="41" hidden="1" customWidth="1"/>
    <col min="58" max="58" width="22.5703125" style="42" hidden="1" customWidth="1"/>
    <col min="59" max="59" width="30.42578125" style="41" hidden="1" customWidth="1"/>
    <col min="60" max="60" width="22.5703125" style="41" hidden="1" customWidth="1"/>
    <col min="61" max="61" width="65.7109375" style="41" hidden="1" customWidth="1"/>
    <col min="62" max="62" width="58.7109375" style="41" customWidth="1"/>
    <col min="63" max="63" width="54.5703125" style="41" customWidth="1"/>
    <col min="64" max="64" width="26.7109375" style="41" customWidth="1"/>
    <col min="65" max="65" width="31" style="41" hidden="1" customWidth="1"/>
    <col min="66" max="66" width="9.42578125" style="41" hidden="1" customWidth="1"/>
    <col min="67" max="67" width="21.140625" style="41" hidden="1" customWidth="1"/>
    <col min="68" max="68" width="36.7109375" style="7" customWidth="1"/>
    <col min="69" max="69" width="109.28515625" style="93" customWidth="1"/>
    <col min="70" max="70" width="77.42578125" style="40" customWidth="1"/>
    <col min="71" max="71" width="66.28515625" style="40" customWidth="1"/>
    <col min="72" max="72" width="56.42578125" style="4" customWidth="1"/>
    <col min="73" max="73" width="62.140625" style="41" customWidth="1"/>
    <col min="74" max="74" width="54.5703125" style="40" customWidth="1"/>
    <col min="75" max="16384" width="54.5703125" style="40"/>
  </cols>
  <sheetData>
    <row r="1" spans="1:221" s="4" customFormat="1" ht="132" customHeight="1" x14ac:dyDescent="0.2">
      <c r="A1" s="94"/>
      <c r="B1" s="349" t="s">
        <v>698</v>
      </c>
      <c r="C1" s="349"/>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48"/>
      <c r="AN1" s="48"/>
      <c r="AO1" s="48"/>
      <c r="AP1" s="48"/>
      <c r="AQ1" s="48"/>
      <c r="AR1" s="48"/>
      <c r="AS1" s="48"/>
      <c r="AT1" s="48"/>
      <c r="AU1" s="48"/>
      <c r="AV1" s="48"/>
      <c r="AW1" s="48"/>
      <c r="AX1" s="48"/>
      <c r="AY1" s="48"/>
      <c r="AZ1" s="48"/>
      <c r="BA1" s="48"/>
      <c r="BB1" s="48"/>
      <c r="BC1" s="48"/>
      <c r="BD1" s="48"/>
      <c r="BE1" s="48"/>
      <c r="BF1" s="48"/>
      <c r="BG1" s="48"/>
      <c r="BH1" s="96"/>
      <c r="BI1" s="48"/>
      <c r="BJ1" s="48"/>
      <c r="BK1" s="48"/>
      <c r="BL1" s="48"/>
      <c r="BM1" s="48"/>
      <c r="BN1" s="48"/>
      <c r="BO1" s="48"/>
      <c r="BP1" s="48"/>
      <c r="BQ1" s="98"/>
      <c r="BR1" s="48"/>
      <c r="BS1" s="256"/>
      <c r="BT1" s="256"/>
      <c r="BU1" s="257" t="s">
        <v>141</v>
      </c>
    </row>
    <row r="2" spans="1:221" s="4" customFormat="1" ht="123.75" customHeight="1" x14ac:dyDescent="0.2">
      <c r="A2" s="94"/>
      <c r="B2" s="357"/>
      <c r="C2" s="358"/>
      <c r="D2" s="358"/>
      <c r="E2" s="358"/>
      <c r="F2" s="358"/>
      <c r="G2" s="358"/>
      <c r="H2" s="358"/>
      <c r="I2" s="358"/>
      <c r="J2" s="358"/>
      <c r="K2" s="358"/>
      <c r="L2" s="359"/>
      <c r="M2" s="511" t="s">
        <v>630</v>
      </c>
      <c r="N2" s="512"/>
      <c r="O2" s="512"/>
      <c r="P2" s="512"/>
      <c r="Q2" s="512"/>
      <c r="R2" s="512"/>
      <c r="S2" s="512"/>
      <c r="T2" s="512"/>
      <c r="U2" s="512"/>
      <c r="V2" s="512"/>
      <c r="W2" s="512"/>
      <c r="X2" s="512"/>
      <c r="Y2" s="512"/>
      <c r="Z2" s="512"/>
      <c r="AA2" s="512"/>
      <c r="AB2" s="512"/>
      <c r="AC2" s="512"/>
      <c r="AD2" s="512"/>
      <c r="AE2" s="512"/>
      <c r="AF2" s="512"/>
      <c r="AG2" s="512"/>
      <c r="AH2" s="512"/>
      <c r="AI2" s="512"/>
      <c r="AJ2" s="513"/>
      <c r="AK2" s="514" t="s">
        <v>22</v>
      </c>
      <c r="AL2" s="514"/>
      <c r="AM2" s="526" t="s">
        <v>631</v>
      </c>
      <c r="AN2" s="527"/>
      <c r="AO2" s="527"/>
      <c r="AP2" s="527"/>
      <c r="AQ2" s="527"/>
      <c r="AR2" s="527"/>
      <c r="AS2" s="527"/>
      <c r="AT2" s="527"/>
      <c r="AU2" s="527"/>
      <c r="AV2" s="527"/>
      <c r="AW2" s="527"/>
      <c r="AX2" s="527"/>
      <c r="AY2" s="527"/>
      <c r="AZ2" s="527"/>
      <c r="BA2" s="527"/>
      <c r="BB2" s="527"/>
      <c r="BC2" s="527"/>
      <c r="BD2" s="527"/>
      <c r="BE2" s="527"/>
      <c r="BF2" s="527"/>
      <c r="BG2" s="527"/>
      <c r="BH2" s="527"/>
      <c r="BI2" s="528"/>
      <c r="BJ2" s="494" t="s">
        <v>13</v>
      </c>
      <c r="BK2" s="494"/>
      <c r="BL2" s="494"/>
      <c r="BM2" s="494"/>
      <c r="BN2" s="494"/>
      <c r="BO2" s="494"/>
      <c r="BP2" s="514" t="s">
        <v>14</v>
      </c>
      <c r="BQ2" s="514"/>
      <c r="BR2" s="514"/>
      <c r="BS2" s="514"/>
      <c r="BT2" s="514"/>
      <c r="BU2" s="514"/>
    </row>
    <row r="3" spans="1:221" s="4" customFormat="1" ht="113.25" customHeight="1" x14ac:dyDescent="0.2">
      <c r="A3" s="375" t="s">
        <v>1</v>
      </c>
      <c r="B3" s="375" t="s">
        <v>2</v>
      </c>
      <c r="C3" s="375" t="s">
        <v>18</v>
      </c>
      <c r="D3" s="375" t="s">
        <v>4</v>
      </c>
      <c r="E3" s="375" t="s">
        <v>125</v>
      </c>
      <c r="F3" s="536" t="s">
        <v>3</v>
      </c>
      <c r="G3" s="538" t="s">
        <v>144</v>
      </c>
      <c r="H3" s="539"/>
      <c r="I3" s="539"/>
      <c r="J3" s="540"/>
      <c r="K3" s="536" t="s">
        <v>421</v>
      </c>
      <c r="L3" s="375" t="s">
        <v>190</v>
      </c>
      <c r="M3" s="515" t="s">
        <v>19</v>
      </c>
      <c r="N3" s="515"/>
      <c r="O3" s="52" t="s">
        <v>20</v>
      </c>
      <c r="P3" s="51"/>
      <c r="Q3" s="51"/>
      <c r="R3" s="51"/>
      <c r="S3" s="49"/>
      <c r="T3" s="49"/>
      <c r="U3" s="49"/>
      <c r="V3" s="49"/>
      <c r="W3" s="49"/>
      <c r="X3" s="49"/>
      <c r="Y3" s="49"/>
      <c r="Z3" s="49"/>
      <c r="AA3" s="49"/>
      <c r="AB3" s="49"/>
      <c r="AC3" s="49"/>
      <c r="AD3" s="49"/>
      <c r="AE3" s="49"/>
      <c r="AF3" s="49"/>
      <c r="AG3" s="50"/>
      <c r="AH3" s="515" t="s">
        <v>21</v>
      </c>
      <c r="AI3" s="515"/>
      <c r="AJ3" s="515"/>
      <c r="AK3" s="532" t="s">
        <v>399</v>
      </c>
      <c r="AL3" s="533"/>
      <c r="AM3" s="599" t="s">
        <v>0</v>
      </c>
      <c r="AN3" s="600"/>
      <c r="AO3" s="254"/>
      <c r="AP3" s="254"/>
      <c r="AQ3" s="254"/>
      <c r="AR3" s="254"/>
      <c r="AS3" s="254"/>
      <c r="AT3" s="529" t="s">
        <v>150</v>
      </c>
      <c r="AU3" s="529"/>
      <c r="AV3" s="529"/>
      <c r="AW3" s="529"/>
      <c r="AX3" s="529"/>
      <c r="AY3" s="529"/>
      <c r="AZ3" s="529"/>
      <c r="BA3" s="529"/>
      <c r="BB3" s="529"/>
      <c r="BC3" s="520" t="s">
        <v>522</v>
      </c>
      <c r="BD3" s="521"/>
      <c r="BE3" s="520" t="s">
        <v>143</v>
      </c>
      <c r="BF3" s="516" t="s">
        <v>523</v>
      </c>
      <c r="BG3" s="517"/>
      <c r="BH3" s="520" t="s">
        <v>23</v>
      </c>
      <c r="BI3" s="521"/>
      <c r="BJ3" s="524" t="s">
        <v>15</v>
      </c>
      <c r="BK3" s="524" t="s">
        <v>16</v>
      </c>
      <c r="BL3" s="501" t="s">
        <v>400</v>
      </c>
      <c r="BM3" s="502"/>
      <c r="BN3" s="505" t="s">
        <v>17</v>
      </c>
      <c r="BO3" s="505"/>
      <c r="BP3" s="553" t="s">
        <v>119</v>
      </c>
      <c r="BQ3" s="545" t="s">
        <v>145</v>
      </c>
      <c r="BR3" s="545" t="s">
        <v>147</v>
      </c>
      <c r="BS3" s="545" t="s">
        <v>146</v>
      </c>
      <c r="BT3" s="545" t="s">
        <v>148</v>
      </c>
      <c r="BU3" s="545" t="s">
        <v>151</v>
      </c>
    </row>
    <row r="4" spans="1:221" s="6" customFormat="1" ht="219" hidden="1" customHeight="1" x14ac:dyDescent="0.2">
      <c r="A4" s="376"/>
      <c r="B4" s="376"/>
      <c r="C4" s="376"/>
      <c r="D4" s="376"/>
      <c r="E4" s="376"/>
      <c r="F4" s="537"/>
      <c r="G4" s="36" t="s">
        <v>440</v>
      </c>
      <c r="H4" s="35" t="s">
        <v>124</v>
      </c>
      <c r="I4" s="35" t="s">
        <v>126</v>
      </c>
      <c r="J4" s="35" t="s">
        <v>127</v>
      </c>
      <c r="K4" s="537"/>
      <c r="L4" s="376"/>
      <c r="M4" s="248" t="s">
        <v>139</v>
      </c>
      <c r="N4" s="248" t="s">
        <v>140</v>
      </c>
      <c r="O4" s="248" t="s">
        <v>25</v>
      </c>
      <c r="P4" s="248" t="s">
        <v>26</v>
      </c>
      <c r="Q4" s="248" t="s">
        <v>27</v>
      </c>
      <c r="R4" s="248" t="s">
        <v>28</v>
      </c>
      <c r="S4" s="248" t="s">
        <v>29</v>
      </c>
      <c r="T4" s="248" t="s">
        <v>30</v>
      </c>
      <c r="U4" s="248" t="s">
        <v>31</v>
      </c>
      <c r="V4" s="248" t="s">
        <v>32</v>
      </c>
      <c r="W4" s="248" t="s">
        <v>33</v>
      </c>
      <c r="X4" s="248" t="s">
        <v>34</v>
      </c>
      <c r="Y4" s="248" t="s">
        <v>35</v>
      </c>
      <c r="Z4" s="248" t="s">
        <v>36</v>
      </c>
      <c r="AA4" s="248" t="s">
        <v>37</v>
      </c>
      <c r="AB4" s="248" t="s">
        <v>38</v>
      </c>
      <c r="AC4" s="248" t="s">
        <v>39</v>
      </c>
      <c r="AD4" s="248" t="s">
        <v>24</v>
      </c>
      <c r="AE4" s="248" t="s">
        <v>40</v>
      </c>
      <c r="AF4" s="248" t="s">
        <v>41</v>
      </c>
      <c r="AG4" s="248" t="s">
        <v>42</v>
      </c>
      <c r="AH4" s="248" t="s">
        <v>149</v>
      </c>
      <c r="AI4" s="248" t="s">
        <v>197</v>
      </c>
      <c r="AJ4" s="248" t="s">
        <v>140</v>
      </c>
      <c r="AK4" s="534"/>
      <c r="AL4" s="535"/>
      <c r="AM4" s="97" t="s">
        <v>116</v>
      </c>
      <c r="AN4" s="97" t="s">
        <v>5</v>
      </c>
      <c r="AO4" s="97" t="s">
        <v>43</v>
      </c>
      <c r="AP4" s="97" t="s">
        <v>198</v>
      </c>
      <c r="AQ4" s="97" t="s">
        <v>44</v>
      </c>
      <c r="AR4" s="97" t="s">
        <v>6</v>
      </c>
      <c r="AS4" s="246" t="s">
        <v>7</v>
      </c>
      <c r="AT4" s="529"/>
      <c r="AU4" s="529"/>
      <c r="AV4" s="529"/>
      <c r="AW4" s="529"/>
      <c r="AX4" s="529"/>
      <c r="AY4" s="529"/>
      <c r="AZ4" s="529"/>
      <c r="BA4" s="529"/>
      <c r="BB4" s="529"/>
      <c r="BC4" s="522"/>
      <c r="BD4" s="523"/>
      <c r="BE4" s="522"/>
      <c r="BF4" s="518"/>
      <c r="BG4" s="519"/>
      <c r="BH4" s="522"/>
      <c r="BI4" s="523"/>
      <c r="BJ4" s="525"/>
      <c r="BK4" s="525"/>
      <c r="BL4" s="503"/>
      <c r="BM4" s="504"/>
      <c r="BN4" s="505"/>
      <c r="BO4" s="505"/>
      <c r="BP4" s="553"/>
      <c r="BQ4" s="545"/>
      <c r="BR4" s="545"/>
      <c r="BS4" s="545"/>
      <c r="BT4" s="545"/>
      <c r="BU4" s="54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row>
    <row r="5" spans="1:221" s="63" customFormat="1" ht="409.5" customHeight="1" x14ac:dyDescent="0.2">
      <c r="A5" s="345" t="s">
        <v>536</v>
      </c>
      <c r="B5" s="230" t="s">
        <v>45</v>
      </c>
      <c r="C5" s="350" t="s">
        <v>47</v>
      </c>
      <c r="D5" s="110" t="s">
        <v>48</v>
      </c>
      <c r="E5" s="102" t="s">
        <v>379</v>
      </c>
      <c r="F5" s="242" t="s">
        <v>88</v>
      </c>
      <c r="G5" s="244" t="s">
        <v>8</v>
      </c>
      <c r="H5" s="244" t="s">
        <v>8</v>
      </c>
      <c r="I5" s="244" t="s">
        <v>8</v>
      </c>
      <c r="J5" s="244" t="s">
        <v>8</v>
      </c>
      <c r="K5" s="110" t="s">
        <v>427</v>
      </c>
      <c r="L5" s="99" t="s">
        <v>192</v>
      </c>
      <c r="M5" s="279">
        <v>3</v>
      </c>
      <c r="N5" s="280" t="s">
        <v>106</v>
      </c>
      <c r="O5" s="154" t="s">
        <v>8</v>
      </c>
      <c r="P5" s="154" t="s">
        <v>8</v>
      </c>
      <c r="Q5" s="154" t="s">
        <v>8</v>
      </c>
      <c r="R5" s="154"/>
      <c r="S5" s="154" t="s">
        <v>8</v>
      </c>
      <c r="T5" s="154"/>
      <c r="U5" s="154" t="s">
        <v>8</v>
      </c>
      <c r="V5" s="154" t="s">
        <v>8</v>
      </c>
      <c r="W5" s="154"/>
      <c r="X5" s="154" t="s">
        <v>8</v>
      </c>
      <c r="Y5" s="154"/>
      <c r="Z5" s="154" t="s">
        <v>8</v>
      </c>
      <c r="AA5" s="154"/>
      <c r="AB5" s="154"/>
      <c r="AC5" s="154"/>
      <c r="AD5" s="154"/>
      <c r="AE5" s="154"/>
      <c r="AF5" s="154"/>
      <c r="AG5" s="154"/>
      <c r="AH5" s="154">
        <f>COUNTIF(O5:AG5,"X")</f>
        <v>8</v>
      </c>
      <c r="AI5" s="279">
        <v>4</v>
      </c>
      <c r="AJ5" s="281" t="s">
        <v>132</v>
      </c>
      <c r="AK5" s="282">
        <f>+M5*AI5</f>
        <v>12</v>
      </c>
      <c r="AL5" s="283" t="s">
        <v>194</v>
      </c>
      <c r="AM5" s="120" t="s">
        <v>307</v>
      </c>
      <c r="AN5" s="128" t="s">
        <v>441</v>
      </c>
      <c r="AO5" s="129" t="s">
        <v>51</v>
      </c>
      <c r="AP5" s="129" t="s">
        <v>52</v>
      </c>
      <c r="AQ5" s="130" t="s">
        <v>308</v>
      </c>
      <c r="AR5" s="130" t="s">
        <v>309</v>
      </c>
      <c r="AS5" s="130" t="s">
        <v>122</v>
      </c>
      <c r="AT5" s="77">
        <v>15</v>
      </c>
      <c r="AU5" s="77">
        <v>15</v>
      </c>
      <c r="AV5" s="77">
        <v>15</v>
      </c>
      <c r="AW5" s="77">
        <v>15</v>
      </c>
      <c r="AX5" s="77">
        <v>15</v>
      </c>
      <c r="AY5" s="77">
        <v>15</v>
      </c>
      <c r="AZ5" s="77">
        <v>10</v>
      </c>
      <c r="BA5" s="80">
        <f>SUM(AT5:AZ5)</f>
        <v>100</v>
      </c>
      <c r="BB5" s="80" t="s">
        <v>142</v>
      </c>
      <c r="BC5" s="81" t="s">
        <v>521</v>
      </c>
      <c r="BD5" s="80" t="s">
        <v>142</v>
      </c>
      <c r="BE5" s="81" t="s">
        <v>142</v>
      </c>
      <c r="BF5" s="78">
        <v>100</v>
      </c>
      <c r="BG5" s="79" t="s">
        <v>9</v>
      </c>
      <c r="BH5" s="274">
        <v>100</v>
      </c>
      <c r="BI5" s="274" t="s">
        <v>9</v>
      </c>
      <c r="BJ5" s="259">
        <v>1</v>
      </c>
      <c r="BK5" s="259">
        <v>4</v>
      </c>
      <c r="BL5" s="260">
        <v>4</v>
      </c>
      <c r="BM5" s="261" t="s">
        <v>58</v>
      </c>
      <c r="BN5" s="554">
        <f>ROUND(AVERAGE(BL5:BL6),0)</f>
        <v>4</v>
      </c>
      <c r="BO5" s="555" t="str">
        <f>IF(BN5&lt;=2,"BAJO",IF(AND(BN5&gt;=2.1,BN5&lt;=6),"MODERADO",IF(AND(BN5&gt;=6.1,BN5&lt;=12),"ALTO", "EXTREMO")))</f>
        <v>MODERADO</v>
      </c>
      <c r="BP5" s="348" t="s">
        <v>50</v>
      </c>
      <c r="BQ5" s="143" t="s">
        <v>694</v>
      </c>
      <c r="BR5" s="123" t="s">
        <v>695</v>
      </c>
      <c r="BS5" s="123" t="s">
        <v>696</v>
      </c>
      <c r="BT5" s="373">
        <v>44561</v>
      </c>
      <c r="BU5" s="123" t="s">
        <v>697</v>
      </c>
    </row>
    <row r="6" spans="1:221" ht="258" customHeight="1" x14ac:dyDescent="0.2">
      <c r="A6" s="345" t="s">
        <v>537</v>
      </c>
      <c r="B6" s="230" t="s">
        <v>45</v>
      </c>
      <c r="C6" s="350" t="s">
        <v>47</v>
      </c>
      <c r="D6" s="110" t="s">
        <v>310</v>
      </c>
      <c r="E6" s="250" t="s">
        <v>442</v>
      </c>
      <c r="F6" s="242" t="s">
        <v>311</v>
      </c>
      <c r="G6" s="71" t="s">
        <v>8</v>
      </c>
      <c r="H6" s="71" t="s">
        <v>8</v>
      </c>
      <c r="I6" s="71" t="s">
        <v>8</v>
      </c>
      <c r="J6" s="71" t="s">
        <v>8</v>
      </c>
      <c r="K6" s="110" t="s">
        <v>428</v>
      </c>
      <c r="L6" s="100" t="s">
        <v>192</v>
      </c>
      <c r="M6" s="279">
        <v>2</v>
      </c>
      <c r="N6" s="284" t="s">
        <v>103</v>
      </c>
      <c r="O6" s="154" t="s">
        <v>8</v>
      </c>
      <c r="P6" s="154" t="s">
        <v>8</v>
      </c>
      <c r="Q6" s="154" t="s">
        <v>8</v>
      </c>
      <c r="R6" s="154" t="s">
        <v>8</v>
      </c>
      <c r="S6" s="154" t="s">
        <v>8</v>
      </c>
      <c r="T6" s="154" t="s">
        <v>8</v>
      </c>
      <c r="U6" s="154"/>
      <c r="V6" s="154"/>
      <c r="W6" s="154"/>
      <c r="X6" s="154" t="s">
        <v>8</v>
      </c>
      <c r="Y6" s="154"/>
      <c r="Z6" s="154" t="s">
        <v>8</v>
      </c>
      <c r="AA6" s="154" t="s">
        <v>8</v>
      </c>
      <c r="AB6" s="154"/>
      <c r="AC6" s="129"/>
      <c r="AD6" s="154"/>
      <c r="AE6" s="154" t="s">
        <v>8</v>
      </c>
      <c r="AF6" s="154"/>
      <c r="AG6" s="154" t="s">
        <v>8</v>
      </c>
      <c r="AH6" s="154">
        <f>COUNTIF(O6:AG6,"X")</f>
        <v>11</v>
      </c>
      <c r="AI6" s="279">
        <v>4</v>
      </c>
      <c r="AJ6" s="281" t="s">
        <v>132</v>
      </c>
      <c r="AK6" s="285">
        <v>8</v>
      </c>
      <c r="AL6" s="286" t="s">
        <v>58</v>
      </c>
      <c r="AM6" s="120" t="s">
        <v>312</v>
      </c>
      <c r="AN6" s="131" t="s">
        <v>313</v>
      </c>
      <c r="AO6" s="129" t="s">
        <v>51</v>
      </c>
      <c r="AP6" s="129" t="s">
        <v>53</v>
      </c>
      <c r="AQ6" s="130" t="s">
        <v>54</v>
      </c>
      <c r="AR6" s="130" t="s">
        <v>314</v>
      </c>
      <c r="AS6" s="130" t="s">
        <v>122</v>
      </c>
      <c r="AT6" s="77">
        <v>15</v>
      </c>
      <c r="AU6" s="77">
        <v>15</v>
      </c>
      <c r="AV6" s="77">
        <v>15</v>
      </c>
      <c r="AW6" s="77">
        <v>15</v>
      </c>
      <c r="AX6" s="77">
        <v>15</v>
      </c>
      <c r="AY6" s="77">
        <v>15</v>
      </c>
      <c r="AZ6" s="77">
        <v>10</v>
      </c>
      <c r="BA6" s="81">
        <f>SUM(AT6:AZ6)</f>
        <v>100</v>
      </c>
      <c r="BB6" s="46" t="s">
        <v>142</v>
      </c>
      <c r="BC6" s="81" t="s">
        <v>521</v>
      </c>
      <c r="BD6" s="46" t="s">
        <v>142</v>
      </c>
      <c r="BE6" s="81" t="s">
        <v>142</v>
      </c>
      <c r="BF6" s="38">
        <v>100</v>
      </c>
      <c r="BG6" s="39" t="str">
        <f>VLOOKUP(BF6,CLASIFICACIÓNCONTROLES,2)</f>
        <v>FUERTE</v>
      </c>
      <c r="BH6" s="274">
        <f>ROUND(AVERAGE(BF6:BF6),0)</f>
        <v>100</v>
      </c>
      <c r="BI6" s="274" t="s">
        <v>9</v>
      </c>
      <c r="BJ6" s="259">
        <v>1</v>
      </c>
      <c r="BK6" s="259">
        <f>+AI6</f>
        <v>4</v>
      </c>
      <c r="BL6" s="260">
        <f>+BJ6*BK6</f>
        <v>4</v>
      </c>
      <c r="BM6" s="261" t="s">
        <v>58</v>
      </c>
      <c r="BN6" s="554"/>
      <c r="BO6" s="555"/>
      <c r="BP6" s="111" t="s">
        <v>50</v>
      </c>
      <c r="BQ6" s="364" t="s">
        <v>315</v>
      </c>
      <c r="BR6" s="361" t="s">
        <v>316</v>
      </c>
      <c r="BS6" s="361" t="s">
        <v>443</v>
      </c>
      <c r="BT6" s="363" t="s">
        <v>299</v>
      </c>
      <c r="BU6" s="361" t="s">
        <v>317</v>
      </c>
    </row>
    <row r="7" spans="1:221" ht="409.6" customHeight="1" x14ac:dyDescent="0.2">
      <c r="A7" s="345" t="s">
        <v>538</v>
      </c>
      <c r="B7" s="351" t="s">
        <v>56</v>
      </c>
      <c r="C7" s="352" t="s">
        <v>57</v>
      </c>
      <c r="D7" s="341" t="s">
        <v>444</v>
      </c>
      <c r="E7" s="340" t="s">
        <v>644</v>
      </c>
      <c r="F7" s="328" t="s">
        <v>655</v>
      </c>
      <c r="G7" s="43" t="s">
        <v>8</v>
      </c>
      <c r="H7" s="43" t="s">
        <v>8</v>
      </c>
      <c r="I7" s="43" t="s">
        <v>8</v>
      </c>
      <c r="J7" s="43" t="s">
        <v>8</v>
      </c>
      <c r="K7" s="339" t="s">
        <v>645</v>
      </c>
      <c r="L7" s="99" t="s">
        <v>46</v>
      </c>
      <c r="M7" s="342">
        <v>2</v>
      </c>
      <c r="N7" s="342" t="s">
        <v>103</v>
      </c>
      <c r="O7" s="338" t="s">
        <v>8</v>
      </c>
      <c r="P7" s="338" t="s">
        <v>8</v>
      </c>
      <c r="Q7" s="338" t="s">
        <v>8</v>
      </c>
      <c r="R7" s="338" t="s">
        <v>8</v>
      </c>
      <c r="S7" s="338" t="s">
        <v>141</v>
      </c>
      <c r="T7" s="338" t="s">
        <v>141</v>
      </c>
      <c r="U7" s="338" t="s">
        <v>8</v>
      </c>
      <c r="V7" s="338" t="s">
        <v>8</v>
      </c>
      <c r="W7" s="338" t="s">
        <v>8</v>
      </c>
      <c r="X7" s="338" t="s">
        <v>8</v>
      </c>
      <c r="Y7" s="338" t="s">
        <v>8</v>
      </c>
      <c r="Z7" s="338" t="s">
        <v>8</v>
      </c>
      <c r="AA7" s="338"/>
      <c r="AB7" s="338" t="s">
        <v>8</v>
      </c>
      <c r="AC7" s="338"/>
      <c r="AD7" s="338"/>
      <c r="AE7" s="338"/>
      <c r="AF7" s="338"/>
      <c r="AG7" s="338"/>
      <c r="AH7" s="338">
        <f>COUNTIF(O7:AG7,"X")</f>
        <v>11</v>
      </c>
      <c r="AI7" s="336">
        <v>4</v>
      </c>
      <c r="AJ7" s="336" t="s">
        <v>132</v>
      </c>
      <c r="AK7" s="343">
        <v>8</v>
      </c>
      <c r="AL7" s="344" t="s">
        <v>58</v>
      </c>
      <c r="AM7" s="132" t="s">
        <v>646</v>
      </c>
      <c r="AN7" s="131" t="s">
        <v>653</v>
      </c>
      <c r="AO7" s="133" t="s">
        <v>51</v>
      </c>
      <c r="AP7" s="133" t="s">
        <v>53</v>
      </c>
      <c r="AQ7" s="134" t="s">
        <v>647</v>
      </c>
      <c r="AR7" s="132" t="s">
        <v>648</v>
      </c>
      <c r="AS7" s="132" t="s">
        <v>629</v>
      </c>
      <c r="AT7" s="77">
        <v>15</v>
      </c>
      <c r="AU7" s="77">
        <v>15</v>
      </c>
      <c r="AV7" s="77">
        <v>15</v>
      </c>
      <c r="AW7" s="77">
        <v>15</v>
      </c>
      <c r="AX7" s="77">
        <v>15</v>
      </c>
      <c r="AY7" s="77">
        <v>15</v>
      </c>
      <c r="AZ7" s="77">
        <v>10</v>
      </c>
      <c r="BA7" s="81">
        <f>SUM(AT7:AZ7)</f>
        <v>100</v>
      </c>
      <c r="BB7" s="81" t="s">
        <v>142</v>
      </c>
      <c r="BC7" s="81" t="s">
        <v>521</v>
      </c>
      <c r="BD7" s="81" t="s">
        <v>142</v>
      </c>
      <c r="BE7" s="81" t="s">
        <v>142</v>
      </c>
      <c r="BF7" s="82">
        <v>100</v>
      </c>
      <c r="BG7" s="84" t="s">
        <v>9</v>
      </c>
      <c r="BH7" s="329">
        <v>100</v>
      </c>
      <c r="BI7" s="327" t="s">
        <v>9</v>
      </c>
      <c r="BJ7" s="326">
        <v>1</v>
      </c>
      <c r="BK7" s="330">
        <v>4</v>
      </c>
      <c r="BL7" s="330">
        <v>4</v>
      </c>
      <c r="BM7" s="331" t="s">
        <v>58</v>
      </c>
      <c r="BN7" s="334">
        <v>4</v>
      </c>
      <c r="BO7" s="333" t="s">
        <v>59</v>
      </c>
      <c r="BP7" s="337" t="s">
        <v>50</v>
      </c>
      <c r="BQ7" s="335" t="s">
        <v>649</v>
      </c>
      <c r="BR7" s="332" t="s">
        <v>650</v>
      </c>
      <c r="BS7" s="332" t="s">
        <v>651</v>
      </c>
      <c r="BT7" s="332" t="s">
        <v>652</v>
      </c>
      <c r="BU7" s="332" t="s">
        <v>654</v>
      </c>
    </row>
    <row r="8" spans="1:221" ht="311.25" customHeight="1" x14ac:dyDescent="0.2">
      <c r="A8" s="345" t="s">
        <v>539</v>
      </c>
      <c r="B8" s="346" t="s">
        <v>60</v>
      </c>
      <c r="C8" s="122" t="s">
        <v>57</v>
      </c>
      <c r="D8" s="240" t="s">
        <v>280</v>
      </c>
      <c r="E8" s="112" t="s">
        <v>380</v>
      </c>
      <c r="F8" s="239" t="s">
        <v>281</v>
      </c>
      <c r="G8" s="244" t="s">
        <v>8</v>
      </c>
      <c r="H8" s="244" t="s">
        <v>8</v>
      </c>
      <c r="I8" s="244" t="s">
        <v>8</v>
      </c>
      <c r="J8" s="244" t="s">
        <v>8</v>
      </c>
      <c r="K8" s="249" t="s">
        <v>573</v>
      </c>
      <c r="L8" s="99" t="s">
        <v>46</v>
      </c>
      <c r="M8" s="287">
        <v>3</v>
      </c>
      <c r="N8" s="288" t="s">
        <v>106</v>
      </c>
      <c r="O8" s="289" t="s">
        <v>8</v>
      </c>
      <c r="P8" s="289" t="s">
        <v>8</v>
      </c>
      <c r="Q8" s="289" t="s">
        <v>8</v>
      </c>
      <c r="R8" s="289" t="s">
        <v>8</v>
      </c>
      <c r="S8" s="289" t="s">
        <v>8</v>
      </c>
      <c r="T8" s="289"/>
      <c r="U8" s="289"/>
      <c r="V8" s="289"/>
      <c r="W8" s="289"/>
      <c r="X8" s="289"/>
      <c r="Y8" s="289" t="s">
        <v>8</v>
      </c>
      <c r="Z8" s="289" t="s">
        <v>8</v>
      </c>
      <c r="AA8" s="289"/>
      <c r="AB8" s="289"/>
      <c r="AC8" s="289" t="s">
        <v>8</v>
      </c>
      <c r="AD8" s="289"/>
      <c r="AE8" s="289" t="s">
        <v>8</v>
      </c>
      <c r="AF8" s="289"/>
      <c r="AG8" s="289"/>
      <c r="AH8" s="154">
        <f>COUNTIF(O8:AG8,"X")</f>
        <v>9</v>
      </c>
      <c r="AI8" s="287">
        <v>4</v>
      </c>
      <c r="AJ8" s="290" t="s">
        <v>132</v>
      </c>
      <c r="AK8" s="291">
        <v>12</v>
      </c>
      <c r="AL8" s="292" t="s">
        <v>194</v>
      </c>
      <c r="AM8" s="110" t="s">
        <v>152</v>
      </c>
      <c r="AN8" s="131" t="s">
        <v>670</v>
      </c>
      <c r="AO8" s="136" t="s">
        <v>51</v>
      </c>
      <c r="AP8" s="136" t="s">
        <v>53</v>
      </c>
      <c r="AQ8" s="137" t="s">
        <v>54</v>
      </c>
      <c r="AR8" s="114" t="s">
        <v>282</v>
      </c>
      <c r="AS8" s="114" t="s">
        <v>61</v>
      </c>
      <c r="AT8" s="77">
        <v>15</v>
      </c>
      <c r="AU8" s="77">
        <v>15</v>
      </c>
      <c r="AV8" s="77">
        <v>15</v>
      </c>
      <c r="AW8" s="77">
        <v>15</v>
      </c>
      <c r="AX8" s="77">
        <v>15</v>
      </c>
      <c r="AY8" s="77">
        <v>15</v>
      </c>
      <c r="AZ8" s="77">
        <v>10</v>
      </c>
      <c r="BA8" s="83">
        <v>100</v>
      </c>
      <c r="BB8" s="31" t="s">
        <v>142</v>
      </c>
      <c r="BC8" s="81" t="s">
        <v>521</v>
      </c>
      <c r="BD8" s="81" t="s">
        <v>142</v>
      </c>
      <c r="BE8" s="81" t="s">
        <v>142</v>
      </c>
      <c r="BF8" s="38">
        <v>100</v>
      </c>
      <c r="BG8" s="39" t="str">
        <f t="shared" ref="BG8:BG36" si="0">VLOOKUP(BF8,CLASIFICACIÓNCONTROLES,2)</f>
        <v>FUERTE</v>
      </c>
      <c r="BH8" s="275">
        <f>ROUND(AVERAGE(BF8:BF8),0)</f>
        <v>100</v>
      </c>
      <c r="BI8" s="276" t="s">
        <v>9</v>
      </c>
      <c r="BJ8" s="262">
        <v>1</v>
      </c>
      <c r="BK8" s="262">
        <v>4</v>
      </c>
      <c r="BL8" s="263">
        <v>4</v>
      </c>
      <c r="BM8" s="264" t="s">
        <v>58</v>
      </c>
      <c r="BN8" s="547">
        <f>ROUND(AVERAGE(BL8:BL9),0)</f>
        <v>4</v>
      </c>
      <c r="BO8" s="550" t="str">
        <f>IF(BN8&lt;=2,"BAJO",IF(AND(BN8&gt;=2.1,BN8&lt;=6),"MODERADO",IF(AND(BN8&gt;=6.1,BN8&lt;=12),"ALTO", "EXTREMO")))</f>
        <v>MODERADO</v>
      </c>
      <c r="BP8" s="165" t="s">
        <v>50</v>
      </c>
      <c r="BQ8" s="367" t="s">
        <v>283</v>
      </c>
      <c r="BR8" s="366" t="s">
        <v>287</v>
      </c>
      <c r="BS8" s="139" t="s">
        <v>284</v>
      </c>
      <c r="BT8" s="139" t="s">
        <v>285</v>
      </c>
      <c r="BU8" s="366" t="s">
        <v>286</v>
      </c>
    </row>
    <row r="9" spans="1:221" s="41" customFormat="1" ht="151.5" customHeight="1" x14ac:dyDescent="0.2">
      <c r="A9" s="381" t="s">
        <v>540</v>
      </c>
      <c r="B9" s="379" t="s">
        <v>60</v>
      </c>
      <c r="C9" s="377" t="s">
        <v>57</v>
      </c>
      <c r="D9" s="389" t="s">
        <v>319</v>
      </c>
      <c r="E9" s="452" t="s">
        <v>381</v>
      </c>
      <c r="F9" s="454" t="s">
        <v>318</v>
      </c>
      <c r="G9" s="384" t="s">
        <v>8</v>
      </c>
      <c r="H9" s="384" t="s">
        <v>8</v>
      </c>
      <c r="I9" s="384" t="s">
        <v>8</v>
      </c>
      <c r="J9" s="384" t="s">
        <v>8</v>
      </c>
      <c r="K9" s="389" t="s">
        <v>429</v>
      </c>
      <c r="L9" s="465" t="s">
        <v>192</v>
      </c>
      <c r="M9" s="409">
        <v>3</v>
      </c>
      <c r="N9" s="412" t="s">
        <v>106</v>
      </c>
      <c r="O9" s="400" t="s">
        <v>8</v>
      </c>
      <c r="P9" s="400" t="s">
        <v>8</v>
      </c>
      <c r="Q9" s="398"/>
      <c r="R9" s="398"/>
      <c r="S9" s="398" t="s">
        <v>8</v>
      </c>
      <c r="T9" s="398"/>
      <c r="U9" s="398"/>
      <c r="V9" s="398"/>
      <c r="W9" s="398" t="s">
        <v>8</v>
      </c>
      <c r="X9" s="398" t="s">
        <v>8</v>
      </c>
      <c r="Y9" s="398" t="s">
        <v>8</v>
      </c>
      <c r="Z9" s="398" t="s">
        <v>8</v>
      </c>
      <c r="AA9" s="398"/>
      <c r="AB9" s="398"/>
      <c r="AC9" s="398" t="s">
        <v>8</v>
      </c>
      <c r="AD9" s="398"/>
      <c r="AE9" s="398" t="s">
        <v>8</v>
      </c>
      <c r="AF9" s="398"/>
      <c r="AG9" s="398"/>
      <c r="AH9" s="597">
        <f>COUNTIF(O9:AG9,"X")</f>
        <v>9</v>
      </c>
      <c r="AI9" s="409">
        <f>IF(AH9&lt;=5,3,IF(AND(AH9&gt;=6,AH9&lt;=11),4,5))</f>
        <v>4</v>
      </c>
      <c r="AJ9" s="479" t="s">
        <v>132</v>
      </c>
      <c r="AK9" s="481">
        <f>+M9*AI9</f>
        <v>12</v>
      </c>
      <c r="AL9" s="573" t="s">
        <v>194</v>
      </c>
      <c r="AM9" s="495" t="s">
        <v>320</v>
      </c>
      <c r="AN9" s="497" t="s">
        <v>671</v>
      </c>
      <c r="AO9" s="450" t="s">
        <v>51</v>
      </c>
      <c r="AP9" s="450" t="s">
        <v>53</v>
      </c>
      <c r="AQ9" s="434" t="s">
        <v>54</v>
      </c>
      <c r="AR9" s="392" t="s">
        <v>153</v>
      </c>
      <c r="AS9" s="392" t="s">
        <v>61</v>
      </c>
      <c r="AT9" s="432">
        <v>15</v>
      </c>
      <c r="AU9" s="432">
        <v>15</v>
      </c>
      <c r="AV9" s="432">
        <v>15</v>
      </c>
      <c r="AW9" s="432">
        <v>15</v>
      </c>
      <c r="AX9" s="432">
        <v>15</v>
      </c>
      <c r="AY9" s="432">
        <v>15</v>
      </c>
      <c r="AZ9" s="432">
        <v>10</v>
      </c>
      <c r="BA9" s="442">
        <f>SUM(AT9:AZ10)</f>
        <v>100</v>
      </c>
      <c r="BB9" s="442" t="s">
        <v>142</v>
      </c>
      <c r="BC9" s="442" t="s">
        <v>521</v>
      </c>
      <c r="BD9" s="442" t="s">
        <v>142</v>
      </c>
      <c r="BE9" s="442" t="s">
        <v>142</v>
      </c>
      <c r="BF9" s="424">
        <v>100</v>
      </c>
      <c r="BG9" s="426" t="str">
        <f t="shared" si="0"/>
        <v>FUERTE</v>
      </c>
      <c r="BH9" s="428">
        <f>ROUND(AVERAGE(BF9:BF9),0)</f>
        <v>100</v>
      </c>
      <c r="BI9" s="430" t="s">
        <v>9</v>
      </c>
      <c r="BJ9" s="421">
        <v>1</v>
      </c>
      <c r="BK9" s="421">
        <f>+AI9</f>
        <v>4</v>
      </c>
      <c r="BL9" s="509">
        <f>+BJ9*BK9</f>
        <v>4</v>
      </c>
      <c r="BM9" s="530" t="s">
        <v>58</v>
      </c>
      <c r="BN9" s="549"/>
      <c r="BO9" s="551"/>
      <c r="BP9" s="125" t="s">
        <v>50</v>
      </c>
      <c r="BQ9" s="200" t="s">
        <v>321</v>
      </c>
      <c r="BR9" s="142" t="s">
        <v>322</v>
      </c>
      <c r="BS9" s="142" t="s">
        <v>656</v>
      </c>
      <c r="BT9" s="142" t="s">
        <v>659</v>
      </c>
      <c r="BU9" s="142" t="s">
        <v>660</v>
      </c>
    </row>
    <row r="10" spans="1:221" s="41" customFormat="1" ht="168.75" customHeight="1" x14ac:dyDescent="0.2">
      <c r="A10" s="381"/>
      <c r="B10" s="380"/>
      <c r="C10" s="378"/>
      <c r="D10" s="391"/>
      <c r="E10" s="453"/>
      <c r="F10" s="456"/>
      <c r="G10" s="386"/>
      <c r="H10" s="386"/>
      <c r="I10" s="386"/>
      <c r="J10" s="386"/>
      <c r="K10" s="391"/>
      <c r="L10" s="466"/>
      <c r="M10" s="411"/>
      <c r="N10" s="414"/>
      <c r="O10" s="401"/>
      <c r="P10" s="401"/>
      <c r="Q10" s="399"/>
      <c r="R10" s="399"/>
      <c r="S10" s="399"/>
      <c r="T10" s="399"/>
      <c r="U10" s="399"/>
      <c r="V10" s="399"/>
      <c r="W10" s="399"/>
      <c r="X10" s="399"/>
      <c r="Y10" s="399"/>
      <c r="Z10" s="399"/>
      <c r="AA10" s="399"/>
      <c r="AB10" s="399"/>
      <c r="AC10" s="399"/>
      <c r="AD10" s="399"/>
      <c r="AE10" s="399"/>
      <c r="AF10" s="399"/>
      <c r="AG10" s="399"/>
      <c r="AH10" s="598"/>
      <c r="AI10" s="411"/>
      <c r="AJ10" s="480"/>
      <c r="AK10" s="482"/>
      <c r="AL10" s="574"/>
      <c r="AM10" s="496"/>
      <c r="AN10" s="498"/>
      <c r="AO10" s="451"/>
      <c r="AP10" s="451"/>
      <c r="AQ10" s="435"/>
      <c r="AR10" s="393"/>
      <c r="AS10" s="393"/>
      <c r="AT10" s="433"/>
      <c r="AU10" s="433"/>
      <c r="AV10" s="433"/>
      <c r="AW10" s="433"/>
      <c r="AX10" s="433"/>
      <c r="AY10" s="433"/>
      <c r="AZ10" s="433"/>
      <c r="BA10" s="443"/>
      <c r="BB10" s="443"/>
      <c r="BC10" s="443"/>
      <c r="BD10" s="443"/>
      <c r="BE10" s="443"/>
      <c r="BF10" s="425"/>
      <c r="BG10" s="427"/>
      <c r="BH10" s="429"/>
      <c r="BI10" s="431"/>
      <c r="BJ10" s="423"/>
      <c r="BK10" s="423"/>
      <c r="BL10" s="510"/>
      <c r="BM10" s="531"/>
      <c r="BN10" s="66"/>
      <c r="BO10" s="67"/>
      <c r="BP10" s="125" t="s">
        <v>323</v>
      </c>
      <c r="BQ10" s="367" t="s">
        <v>672</v>
      </c>
      <c r="BR10" s="142" t="s">
        <v>322</v>
      </c>
      <c r="BS10" s="142" t="s">
        <v>658</v>
      </c>
      <c r="BT10" s="374" t="s">
        <v>657</v>
      </c>
      <c r="BU10" s="142" t="s">
        <v>661</v>
      </c>
    </row>
    <row r="11" spans="1:221" ht="365.25" customHeight="1" x14ac:dyDescent="0.2">
      <c r="A11" s="381" t="s">
        <v>541</v>
      </c>
      <c r="B11" s="379" t="s">
        <v>62</v>
      </c>
      <c r="C11" s="350" t="s">
        <v>47</v>
      </c>
      <c r="D11" s="118" t="s">
        <v>673</v>
      </c>
      <c r="E11" s="452" t="s">
        <v>445</v>
      </c>
      <c r="F11" s="541" t="s">
        <v>89</v>
      </c>
      <c r="G11" s="384" t="s">
        <v>8</v>
      </c>
      <c r="H11" s="384" t="s">
        <v>8</v>
      </c>
      <c r="I11" s="384" t="s">
        <v>8</v>
      </c>
      <c r="J11" s="384" t="s">
        <v>8</v>
      </c>
      <c r="K11" s="491" t="s">
        <v>576</v>
      </c>
      <c r="L11" s="465" t="s">
        <v>193</v>
      </c>
      <c r="M11" s="405">
        <v>3</v>
      </c>
      <c r="N11" s="489" t="s">
        <v>106</v>
      </c>
      <c r="O11" s="398" t="s">
        <v>8</v>
      </c>
      <c r="P11" s="398" t="s">
        <v>8</v>
      </c>
      <c r="Q11" s="398" t="s">
        <v>8</v>
      </c>
      <c r="R11" s="398"/>
      <c r="S11" s="398" t="s">
        <v>8</v>
      </c>
      <c r="T11" s="398" t="s">
        <v>8</v>
      </c>
      <c r="U11" s="398"/>
      <c r="V11" s="398"/>
      <c r="W11" s="398"/>
      <c r="X11" s="398" t="s">
        <v>8</v>
      </c>
      <c r="Y11" s="398" t="s">
        <v>8</v>
      </c>
      <c r="Z11" s="398" t="s">
        <v>8</v>
      </c>
      <c r="AA11" s="398" t="s">
        <v>8</v>
      </c>
      <c r="AB11" s="398" t="s">
        <v>8</v>
      </c>
      <c r="AC11" s="398"/>
      <c r="AD11" s="398"/>
      <c r="AE11" s="398"/>
      <c r="AF11" s="398"/>
      <c r="AG11" s="398"/>
      <c r="AH11" s="398">
        <f>COUNTIF(O11:AG12,"X")</f>
        <v>10</v>
      </c>
      <c r="AI11" s="409">
        <v>4</v>
      </c>
      <c r="AJ11" s="479" t="s">
        <v>132</v>
      </c>
      <c r="AK11" s="481">
        <v>12</v>
      </c>
      <c r="AL11" s="469" t="s">
        <v>194</v>
      </c>
      <c r="AM11" s="116" t="s">
        <v>478</v>
      </c>
      <c r="AN11" s="138" t="s">
        <v>574</v>
      </c>
      <c r="AO11" s="139" t="s">
        <v>51</v>
      </c>
      <c r="AP11" s="139" t="s">
        <v>53</v>
      </c>
      <c r="AQ11" s="205" t="s">
        <v>534</v>
      </c>
      <c r="AR11" s="224" t="s">
        <v>479</v>
      </c>
      <c r="AS11" s="137" t="s">
        <v>63</v>
      </c>
      <c r="AT11" s="34">
        <v>15</v>
      </c>
      <c r="AU11" s="33">
        <v>15</v>
      </c>
      <c r="AV11" s="34">
        <v>15</v>
      </c>
      <c r="AW11" s="86">
        <v>15</v>
      </c>
      <c r="AX11" s="34">
        <v>15</v>
      </c>
      <c r="AY11" s="86">
        <v>15</v>
      </c>
      <c r="AZ11" s="34">
        <v>10</v>
      </c>
      <c r="BA11" s="31">
        <f t="shared" ref="BA11:BA57" si="1">SUM(AT11:AZ11)</f>
        <v>100</v>
      </c>
      <c r="BB11" s="31" t="s">
        <v>142</v>
      </c>
      <c r="BC11" s="85" t="s">
        <v>521</v>
      </c>
      <c r="BD11" s="31" t="s">
        <v>142</v>
      </c>
      <c r="BE11" s="85" t="s">
        <v>142</v>
      </c>
      <c r="BF11" s="38">
        <v>100</v>
      </c>
      <c r="BG11" s="39" t="str">
        <f t="shared" si="0"/>
        <v>FUERTE</v>
      </c>
      <c r="BH11" s="430">
        <f>ROUND(AVERAGE(BF11:BF12),0)</f>
        <v>100</v>
      </c>
      <c r="BI11" s="430" t="s">
        <v>9</v>
      </c>
      <c r="BJ11" s="421">
        <v>1</v>
      </c>
      <c r="BK11" s="421">
        <f>+AI11</f>
        <v>4</v>
      </c>
      <c r="BL11" s="509">
        <f>+BJ11*BK11</f>
        <v>4</v>
      </c>
      <c r="BM11" s="530" t="s">
        <v>58</v>
      </c>
      <c r="BN11" s="547">
        <f>ROUND(AVERAGE(BL11:BL14),0)</f>
        <v>4</v>
      </c>
      <c r="BO11" s="550" t="str">
        <f>IF(BN11&lt;=2,"BAJO",IF(AND(BN11&gt;=2.1,BN11&lt;=6),"MODERADO",IF(AND(BN11&gt;=6.1,BN11&lt;=12),"ALTO", "EXTREMO")))</f>
        <v>MODERADO</v>
      </c>
      <c r="BP11" s="541" t="s">
        <v>50</v>
      </c>
      <c r="BQ11" s="201" t="s">
        <v>674</v>
      </c>
      <c r="BR11" s="366" t="s">
        <v>481</v>
      </c>
      <c r="BS11" s="366" t="s">
        <v>675</v>
      </c>
      <c r="BT11" s="366" t="s">
        <v>482</v>
      </c>
      <c r="BU11" s="366" t="s">
        <v>527</v>
      </c>
    </row>
    <row r="12" spans="1:221" ht="290.25" customHeight="1" x14ac:dyDescent="0.2">
      <c r="A12" s="381"/>
      <c r="B12" s="382"/>
      <c r="C12" s="353" t="s">
        <v>57</v>
      </c>
      <c r="D12" s="241" t="s">
        <v>526</v>
      </c>
      <c r="E12" s="453"/>
      <c r="F12" s="542"/>
      <c r="G12" s="385"/>
      <c r="H12" s="385"/>
      <c r="I12" s="385"/>
      <c r="J12" s="385"/>
      <c r="K12" s="492"/>
      <c r="L12" s="476"/>
      <c r="M12" s="406"/>
      <c r="N12" s="490"/>
      <c r="O12" s="404"/>
      <c r="P12" s="404"/>
      <c r="Q12" s="404"/>
      <c r="R12" s="404"/>
      <c r="S12" s="404"/>
      <c r="T12" s="404"/>
      <c r="U12" s="404"/>
      <c r="V12" s="404"/>
      <c r="W12" s="404"/>
      <c r="X12" s="404"/>
      <c r="Y12" s="404"/>
      <c r="Z12" s="404"/>
      <c r="AA12" s="404"/>
      <c r="AB12" s="404"/>
      <c r="AC12" s="404"/>
      <c r="AD12" s="404"/>
      <c r="AE12" s="404"/>
      <c r="AF12" s="404"/>
      <c r="AG12" s="404"/>
      <c r="AH12" s="404"/>
      <c r="AI12" s="410"/>
      <c r="AJ12" s="483"/>
      <c r="AK12" s="499"/>
      <c r="AL12" s="500"/>
      <c r="AM12" s="116" t="s">
        <v>480</v>
      </c>
      <c r="AN12" s="138" t="s">
        <v>662</v>
      </c>
      <c r="AO12" s="139" t="s">
        <v>51</v>
      </c>
      <c r="AP12" s="139" t="s">
        <v>53</v>
      </c>
      <c r="AQ12" s="205" t="s">
        <v>533</v>
      </c>
      <c r="AR12" s="224" t="s">
        <v>663</v>
      </c>
      <c r="AS12" s="204" t="s">
        <v>63</v>
      </c>
      <c r="AT12" s="34">
        <v>15</v>
      </c>
      <c r="AU12" s="86">
        <v>15</v>
      </c>
      <c r="AV12" s="34">
        <v>15</v>
      </c>
      <c r="AW12" s="86">
        <v>15</v>
      </c>
      <c r="AX12" s="34">
        <v>15</v>
      </c>
      <c r="AY12" s="86">
        <v>15</v>
      </c>
      <c r="AZ12" s="34">
        <v>10</v>
      </c>
      <c r="BA12" s="85">
        <f t="shared" si="1"/>
        <v>100</v>
      </c>
      <c r="BB12" s="85" t="s">
        <v>142</v>
      </c>
      <c r="BC12" s="85" t="s">
        <v>521</v>
      </c>
      <c r="BD12" s="85" t="s">
        <v>142</v>
      </c>
      <c r="BE12" s="85" t="s">
        <v>142</v>
      </c>
      <c r="BF12" s="38">
        <v>100</v>
      </c>
      <c r="BG12" s="39" t="str">
        <f t="shared" si="0"/>
        <v>FUERTE</v>
      </c>
      <c r="BH12" s="508"/>
      <c r="BI12" s="508"/>
      <c r="BJ12" s="422"/>
      <c r="BK12" s="422"/>
      <c r="BL12" s="581"/>
      <c r="BM12" s="546"/>
      <c r="BN12" s="548"/>
      <c r="BO12" s="552"/>
      <c r="BP12" s="542"/>
      <c r="BQ12" s="222" t="s">
        <v>528</v>
      </c>
      <c r="BR12" s="360" t="s">
        <v>664</v>
      </c>
      <c r="BS12" s="360" t="s">
        <v>484</v>
      </c>
      <c r="BT12" s="362" t="s">
        <v>483</v>
      </c>
      <c r="BU12" s="360" t="s">
        <v>529</v>
      </c>
    </row>
    <row r="13" spans="1:221" ht="290.25" customHeight="1" x14ac:dyDescent="0.2">
      <c r="A13" s="381" t="s">
        <v>542</v>
      </c>
      <c r="B13" s="379" t="s">
        <v>62</v>
      </c>
      <c r="C13" s="350" t="s">
        <v>47</v>
      </c>
      <c r="D13" s="118" t="s">
        <v>673</v>
      </c>
      <c r="E13" s="452" t="s">
        <v>530</v>
      </c>
      <c r="F13" s="541" t="s">
        <v>64</v>
      </c>
      <c r="G13" s="384" t="s">
        <v>8</v>
      </c>
      <c r="H13" s="384" t="s">
        <v>8</v>
      </c>
      <c r="I13" s="384" t="s">
        <v>8</v>
      </c>
      <c r="J13" s="384" t="s">
        <v>8</v>
      </c>
      <c r="K13" s="491" t="s">
        <v>422</v>
      </c>
      <c r="L13" s="405" t="s">
        <v>46</v>
      </c>
      <c r="M13" s="405">
        <v>1</v>
      </c>
      <c r="N13" s="402" t="s">
        <v>100</v>
      </c>
      <c r="O13" s="398" t="s">
        <v>8</v>
      </c>
      <c r="P13" s="398" t="s">
        <v>8</v>
      </c>
      <c r="Q13" s="398"/>
      <c r="R13" s="398"/>
      <c r="S13" s="398"/>
      <c r="T13" s="398" t="s">
        <v>8</v>
      </c>
      <c r="U13" s="398"/>
      <c r="V13" s="398"/>
      <c r="W13" s="398"/>
      <c r="X13" s="398"/>
      <c r="Y13" s="398" t="s">
        <v>8</v>
      </c>
      <c r="Z13" s="398" t="s">
        <v>8</v>
      </c>
      <c r="AA13" s="398"/>
      <c r="AB13" s="398"/>
      <c r="AC13" s="398"/>
      <c r="AD13" s="398"/>
      <c r="AE13" s="398"/>
      <c r="AF13" s="398"/>
      <c r="AG13" s="398"/>
      <c r="AH13" s="398">
        <f>COUNTIF(O13:AG14,"X")</f>
        <v>5</v>
      </c>
      <c r="AI13" s="409">
        <v>3</v>
      </c>
      <c r="AJ13" s="412" t="s">
        <v>59</v>
      </c>
      <c r="AK13" s="409">
        <v>3</v>
      </c>
      <c r="AL13" s="469" t="s">
        <v>59</v>
      </c>
      <c r="AM13" s="116" t="s">
        <v>531</v>
      </c>
      <c r="AN13" s="140" t="s">
        <v>575</v>
      </c>
      <c r="AO13" s="139" t="s">
        <v>51</v>
      </c>
      <c r="AP13" s="139" t="s">
        <v>53</v>
      </c>
      <c r="AQ13" s="137" t="s">
        <v>532</v>
      </c>
      <c r="AR13" s="224" t="s">
        <v>154</v>
      </c>
      <c r="AS13" s="137" t="s">
        <v>63</v>
      </c>
      <c r="AT13" s="34">
        <v>15</v>
      </c>
      <c r="AU13" s="86">
        <v>15</v>
      </c>
      <c r="AV13" s="34">
        <v>15</v>
      </c>
      <c r="AW13" s="86">
        <v>15</v>
      </c>
      <c r="AX13" s="34">
        <v>15</v>
      </c>
      <c r="AY13" s="86">
        <v>15</v>
      </c>
      <c r="AZ13" s="34">
        <v>10</v>
      </c>
      <c r="BA13" s="85">
        <f t="shared" si="1"/>
        <v>100</v>
      </c>
      <c r="BB13" s="85" t="s">
        <v>142</v>
      </c>
      <c r="BC13" s="85" t="s">
        <v>521</v>
      </c>
      <c r="BD13" s="85" t="s">
        <v>142</v>
      </c>
      <c r="BE13" s="85" t="s">
        <v>142</v>
      </c>
      <c r="BF13" s="38">
        <v>100</v>
      </c>
      <c r="BG13" s="39" t="str">
        <f t="shared" si="0"/>
        <v>FUERTE</v>
      </c>
      <c r="BH13" s="430">
        <f>ROUND(AVERAGE(BF13:BF14),0)</f>
        <v>100</v>
      </c>
      <c r="BI13" s="430" t="s">
        <v>9</v>
      </c>
      <c r="BJ13" s="421">
        <v>1</v>
      </c>
      <c r="BK13" s="421">
        <f>+AI13</f>
        <v>3</v>
      </c>
      <c r="BL13" s="421">
        <f>+BJ13*BK13</f>
        <v>3</v>
      </c>
      <c r="BM13" s="489" t="str">
        <f>IF(BL13&lt;=2,"BAJO",IF(AND(BL13&gt;=3,BL13&lt;=6),"MODERADO",IF(AND(BL13&gt;=7,BL13&lt;=12),"ALTO", "EXTREMO")))</f>
        <v>MODERADO</v>
      </c>
      <c r="BN13" s="548"/>
      <c r="BO13" s="552"/>
      <c r="BP13" s="541" t="s">
        <v>50</v>
      </c>
      <c r="BQ13" s="201" t="s">
        <v>676</v>
      </c>
      <c r="BR13" s="360" t="s">
        <v>664</v>
      </c>
      <c r="BS13" s="366" t="s">
        <v>675</v>
      </c>
      <c r="BT13" s="366" t="s">
        <v>482</v>
      </c>
      <c r="BU13" s="366" t="s">
        <v>527</v>
      </c>
    </row>
    <row r="14" spans="1:221" ht="290.25" customHeight="1" x14ac:dyDescent="0.2">
      <c r="A14" s="381"/>
      <c r="B14" s="382"/>
      <c r="C14" s="353" t="s">
        <v>57</v>
      </c>
      <c r="D14" s="241" t="s">
        <v>526</v>
      </c>
      <c r="E14" s="453"/>
      <c r="F14" s="542"/>
      <c r="G14" s="385"/>
      <c r="H14" s="385"/>
      <c r="I14" s="385"/>
      <c r="J14" s="385"/>
      <c r="K14" s="493"/>
      <c r="L14" s="406"/>
      <c r="M14" s="406"/>
      <c r="N14" s="403"/>
      <c r="O14" s="404"/>
      <c r="P14" s="404"/>
      <c r="Q14" s="404"/>
      <c r="R14" s="404"/>
      <c r="S14" s="404"/>
      <c r="T14" s="404"/>
      <c r="U14" s="404"/>
      <c r="V14" s="404"/>
      <c r="W14" s="404"/>
      <c r="X14" s="404"/>
      <c r="Y14" s="404"/>
      <c r="Z14" s="404"/>
      <c r="AA14" s="404"/>
      <c r="AB14" s="404"/>
      <c r="AC14" s="404"/>
      <c r="AD14" s="404"/>
      <c r="AE14" s="404"/>
      <c r="AF14" s="404"/>
      <c r="AG14" s="404"/>
      <c r="AH14" s="404"/>
      <c r="AI14" s="410"/>
      <c r="AJ14" s="413"/>
      <c r="AK14" s="410"/>
      <c r="AL14" s="500"/>
      <c r="AM14" s="116" t="s">
        <v>531</v>
      </c>
      <c r="AN14" s="140" t="s">
        <v>575</v>
      </c>
      <c r="AO14" s="139" t="s">
        <v>51</v>
      </c>
      <c r="AP14" s="139" t="s">
        <v>53</v>
      </c>
      <c r="AQ14" s="137" t="s">
        <v>532</v>
      </c>
      <c r="AR14" s="224" t="s">
        <v>154</v>
      </c>
      <c r="AS14" s="137" t="s">
        <v>63</v>
      </c>
      <c r="AT14" s="34">
        <v>15</v>
      </c>
      <c r="AU14" s="86">
        <v>15</v>
      </c>
      <c r="AV14" s="34">
        <v>15</v>
      </c>
      <c r="AW14" s="86">
        <v>15</v>
      </c>
      <c r="AX14" s="34">
        <v>15</v>
      </c>
      <c r="AY14" s="86">
        <v>15</v>
      </c>
      <c r="AZ14" s="34">
        <v>10</v>
      </c>
      <c r="BA14" s="85">
        <f t="shared" si="1"/>
        <v>100</v>
      </c>
      <c r="BB14" s="85" t="s">
        <v>142</v>
      </c>
      <c r="BC14" s="85" t="s">
        <v>521</v>
      </c>
      <c r="BD14" s="85" t="s">
        <v>142</v>
      </c>
      <c r="BE14" s="85" t="s">
        <v>142</v>
      </c>
      <c r="BF14" s="38">
        <v>100</v>
      </c>
      <c r="BG14" s="39" t="str">
        <f t="shared" si="0"/>
        <v>FUERTE</v>
      </c>
      <c r="BH14" s="508"/>
      <c r="BI14" s="508"/>
      <c r="BJ14" s="422"/>
      <c r="BK14" s="422"/>
      <c r="BL14" s="422"/>
      <c r="BM14" s="490"/>
      <c r="BN14" s="548"/>
      <c r="BO14" s="552"/>
      <c r="BP14" s="542"/>
      <c r="BQ14" s="201" t="s">
        <v>535</v>
      </c>
      <c r="BR14" s="366" t="s">
        <v>665</v>
      </c>
      <c r="BS14" s="366" t="s">
        <v>484</v>
      </c>
      <c r="BT14" s="139" t="s">
        <v>483</v>
      </c>
      <c r="BU14" s="366" t="s">
        <v>529</v>
      </c>
    </row>
    <row r="15" spans="1:221" ht="277.5" customHeight="1" x14ac:dyDescent="0.2">
      <c r="A15" s="345" t="s">
        <v>543</v>
      </c>
      <c r="B15" s="346" t="s">
        <v>10</v>
      </c>
      <c r="C15" s="350" t="s">
        <v>47</v>
      </c>
      <c r="D15" s="114" t="s">
        <v>446</v>
      </c>
      <c r="E15" s="115" t="s">
        <v>382</v>
      </c>
      <c r="F15" s="242" t="s">
        <v>447</v>
      </c>
      <c r="G15" s="71" t="s">
        <v>8</v>
      </c>
      <c r="H15" s="71" t="s">
        <v>8</v>
      </c>
      <c r="I15" s="71" t="s">
        <v>8</v>
      </c>
      <c r="J15" s="71" t="s">
        <v>8</v>
      </c>
      <c r="K15" s="241" t="s">
        <v>423</v>
      </c>
      <c r="L15" s="101" t="s">
        <v>191</v>
      </c>
      <c r="M15" s="293">
        <v>3</v>
      </c>
      <c r="N15" s="280" t="s">
        <v>106</v>
      </c>
      <c r="O15" s="294"/>
      <c r="P15" s="294" t="s">
        <v>8</v>
      </c>
      <c r="Q15" s="294"/>
      <c r="R15" s="294"/>
      <c r="S15" s="294" t="s">
        <v>8</v>
      </c>
      <c r="T15" s="294"/>
      <c r="U15" s="294" t="s">
        <v>8</v>
      </c>
      <c r="V15" s="294" t="s">
        <v>8</v>
      </c>
      <c r="W15" s="294"/>
      <c r="X15" s="294" t="s">
        <v>8</v>
      </c>
      <c r="Y15" s="294" t="s">
        <v>8</v>
      </c>
      <c r="Z15" s="294" t="s">
        <v>8</v>
      </c>
      <c r="AA15" s="294"/>
      <c r="AB15" s="294" t="s">
        <v>8</v>
      </c>
      <c r="AC15" s="294" t="s">
        <v>8</v>
      </c>
      <c r="AD15" s="294"/>
      <c r="AE15" s="294"/>
      <c r="AF15" s="294"/>
      <c r="AG15" s="294"/>
      <c r="AH15" s="294">
        <f>COUNTIF(O15:AG15,"X")</f>
        <v>9</v>
      </c>
      <c r="AI15" s="287">
        <v>4</v>
      </c>
      <c r="AJ15" s="290" t="s">
        <v>132</v>
      </c>
      <c r="AK15" s="291">
        <v>12</v>
      </c>
      <c r="AL15" s="295" t="s">
        <v>194</v>
      </c>
      <c r="AM15" s="120" t="s">
        <v>243</v>
      </c>
      <c r="AN15" s="141" t="s">
        <v>677</v>
      </c>
      <c r="AO15" s="139" t="s">
        <v>51</v>
      </c>
      <c r="AP15" s="139" t="s">
        <v>53</v>
      </c>
      <c r="AQ15" s="142" t="s">
        <v>65</v>
      </c>
      <c r="AR15" s="142" t="s">
        <v>11</v>
      </c>
      <c r="AS15" s="142" t="s">
        <v>11</v>
      </c>
      <c r="AT15" s="58">
        <v>15</v>
      </c>
      <c r="AU15" s="86">
        <v>15</v>
      </c>
      <c r="AV15" s="86">
        <v>15</v>
      </c>
      <c r="AW15" s="86">
        <v>15</v>
      </c>
      <c r="AX15" s="86">
        <v>15</v>
      </c>
      <c r="AY15" s="86">
        <v>15</v>
      </c>
      <c r="AZ15" s="58">
        <v>10</v>
      </c>
      <c r="BA15" s="85">
        <f t="shared" si="1"/>
        <v>100</v>
      </c>
      <c r="BB15" s="57" t="s">
        <v>142</v>
      </c>
      <c r="BC15" s="85" t="s">
        <v>521</v>
      </c>
      <c r="BD15" s="57" t="s">
        <v>142</v>
      </c>
      <c r="BE15" s="85" t="s">
        <v>142</v>
      </c>
      <c r="BF15" s="38">
        <v>100</v>
      </c>
      <c r="BG15" s="39" t="str">
        <f t="shared" si="0"/>
        <v>FUERTE</v>
      </c>
      <c r="BH15" s="276">
        <f>ROUND(AVERAGE(BF15:BF15),0)</f>
        <v>100</v>
      </c>
      <c r="BI15" s="276" t="s">
        <v>9</v>
      </c>
      <c r="BJ15" s="262">
        <v>1</v>
      </c>
      <c r="BK15" s="262">
        <v>4</v>
      </c>
      <c r="BL15" s="263">
        <v>4</v>
      </c>
      <c r="BM15" s="264" t="s">
        <v>58</v>
      </c>
      <c r="BN15" s="547">
        <v>4</v>
      </c>
      <c r="BO15" s="550" t="s">
        <v>59</v>
      </c>
      <c r="BP15" s="111" t="s">
        <v>50</v>
      </c>
      <c r="BQ15" s="367" t="s">
        <v>693</v>
      </c>
      <c r="BR15" s="366" t="s">
        <v>244</v>
      </c>
      <c r="BS15" s="139" t="s">
        <v>245</v>
      </c>
      <c r="BT15" s="366" t="s">
        <v>666</v>
      </c>
      <c r="BU15" s="366" t="s">
        <v>639</v>
      </c>
    </row>
    <row r="16" spans="1:221" ht="206.25" customHeight="1" x14ac:dyDescent="0.2">
      <c r="A16" s="345" t="s">
        <v>544</v>
      </c>
      <c r="B16" s="225" t="s">
        <v>10</v>
      </c>
      <c r="C16" s="350" t="s">
        <v>47</v>
      </c>
      <c r="D16" s="161" t="s">
        <v>242</v>
      </c>
      <c r="E16" s="238" t="s">
        <v>383</v>
      </c>
      <c r="F16" s="242" t="s">
        <v>12</v>
      </c>
      <c r="G16" s="71" t="s">
        <v>8</v>
      </c>
      <c r="H16" s="71" t="s">
        <v>8</v>
      </c>
      <c r="I16" s="71" t="s">
        <v>8</v>
      </c>
      <c r="J16" s="71" t="s">
        <v>8</v>
      </c>
      <c r="K16" s="241" t="s">
        <v>423</v>
      </c>
      <c r="L16" s="102" t="s">
        <v>46</v>
      </c>
      <c r="M16" s="293">
        <v>3</v>
      </c>
      <c r="N16" s="280" t="s">
        <v>106</v>
      </c>
      <c r="O16" s="294"/>
      <c r="P16" s="294"/>
      <c r="Q16" s="294" t="s">
        <v>8</v>
      </c>
      <c r="R16" s="294" t="s">
        <v>8</v>
      </c>
      <c r="S16" s="294" t="s">
        <v>8</v>
      </c>
      <c r="T16" s="294" t="s">
        <v>8</v>
      </c>
      <c r="U16" s="294" t="s">
        <v>8</v>
      </c>
      <c r="V16" s="294" t="s">
        <v>8</v>
      </c>
      <c r="W16" s="294"/>
      <c r="X16" s="294"/>
      <c r="Y16" s="294" t="s">
        <v>8</v>
      </c>
      <c r="Z16" s="294" t="s">
        <v>8</v>
      </c>
      <c r="AA16" s="294"/>
      <c r="AB16" s="294"/>
      <c r="AC16" s="294" t="s">
        <v>8</v>
      </c>
      <c r="AD16" s="294"/>
      <c r="AE16" s="294" t="s">
        <v>8</v>
      </c>
      <c r="AF16" s="294" t="s">
        <v>8</v>
      </c>
      <c r="AG16" s="294"/>
      <c r="AH16" s="294">
        <f>COUNTIF(O16:AG16,"X")</f>
        <v>11</v>
      </c>
      <c r="AI16" s="293">
        <v>4</v>
      </c>
      <c r="AJ16" s="296" t="s">
        <v>132</v>
      </c>
      <c r="AK16" s="297">
        <v>12</v>
      </c>
      <c r="AL16" s="298" t="s">
        <v>194</v>
      </c>
      <c r="AM16" s="120" t="s">
        <v>155</v>
      </c>
      <c r="AN16" s="148" t="s">
        <v>448</v>
      </c>
      <c r="AO16" s="139" t="s">
        <v>51</v>
      </c>
      <c r="AP16" s="139" t="s">
        <v>53</v>
      </c>
      <c r="AQ16" s="137" t="s">
        <v>54</v>
      </c>
      <c r="AR16" s="232" t="s">
        <v>156</v>
      </c>
      <c r="AS16" s="232" t="s">
        <v>11</v>
      </c>
      <c r="AT16" s="86">
        <v>15</v>
      </c>
      <c r="AU16" s="87">
        <v>15</v>
      </c>
      <c r="AV16" s="86">
        <v>15</v>
      </c>
      <c r="AW16" s="86">
        <v>15</v>
      </c>
      <c r="AX16" s="86">
        <v>15</v>
      </c>
      <c r="AY16" s="86">
        <v>15</v>
      </c>
      <c r="AZ16" s="86">
        <v>10</v>
      </c>
      <c r="BA16" s="85">
        <f t="shared" si="1"/>
        <v>100</v>
      </c>
      <c r="BB16" s="57" t="s">
        <v>142</v>
      </c>
      <c r="BC16" s="85" t="s">
        <v>521</v>
      </c>
      <c r="BD16" s="57" t="s">
        <v>142</v>
      </c>
      <c r="BE16" s="85" t="s">
        <v>142</v>
      </c>
      <c r="BF16" s="38">
        <v>100</v>
      </c>
      <c r="BG16" s="39" t="str">
        <f t="shared" si="0"/>
        <v>FUERTE</v>
      </c>
      <c r="BH16" s="274">
        <f>ROUND(AVERAGE(BF16:BF16),0)</f>
        <v>100</v>
      </c>
      <c r="BI16" s="274" t="s">
        <v>9</v>
      </c>
      <c r="BJ16" s="262">
        <v>1</v>
      </c>
      <c r="BK16" s="262">
        <v>4</v>
      </c>
      <c r="BL16" s="263">
        <v>4</v>
      </c>
      <c r="BM16" s="264" t="s">
        <v>58</v>
      </c>
      <c r="BN16" s="549"/>
      <c r="BO16" s="551"/>
      <c r="BP16" s="111" t="s">
        <v>50</v>
      </c>
      <c r="BQ16" s="367" t="s">
        <v>246</v>
      </c>
      <c r="BR16" s="366" t="s">
        <v>247</v>
      </c>
      <c r="BS16" s="139" t="s">
        <v>245</v>
      </c>
      <c r="BT16" s="366" t="s">
        <v>666</v>
      </c>
      <c r="BU16" s="366" t="s">
        <v>639</v>
      </c>
    </row>
    <row r="17" spans="1:73" ht="142.5" customHeight="1" x14ac:dyDescent="0.2">
      <c r="A17" s="381" t="s">
        <v>545</v>
      </c>
      <c r="B17" s="379" t="s">
        <v>66</v>
      </c>
      <c r="C17" s="377" t="s">
        <v>57</v>
      </c>
      <c r="D17" s="389" t="s">
        <v>607</v>
      </c>
      <c r="E17" s="452" t="s">
        <v>384</v>
      </c>
      <c r="F17" s="457" t="s">
        <v>90</v>
      </c>
      <c r="G17" s="384" t="s">
        <v>8</v>
      </c>
      <c r="H17" s="384" t="s">
        <v>8</v>
      </c>
      <c r="I17" s="384" t="s">
        <v>8</v>
      </c>
      <c r="J17" s="384" t="s">
        <v>8</v>
      </c>
      <c r="K17" s="389" t="s">
        <v>424</v>
      </c>
      <c r="L17" s="465" t="s">
        <v>46</v>
      </c>
      <c r="M17" s="409">
        <v>3</v>
      </c>
      <c r="N17" s="407" t="s">
        <v>106</v>
      </c>
      <c r="O17" s="398" t="s">
        <v>8</v>
      </c>
      <c r="P17" s="398" t="s">
        <v>8</v>
      </c>
      <c r="Q17" s="398" t="s">
        <v>8</v>
      </c>
      <c r="R17" s="398"/>
      <c r="S17" s="398" t="s">
        <v>8</v>
      </c>
      <c r="T17" s="398"/>
      <c r="U17" s="398" t="s">
        <v>8</v>
      </c>
      <c r="V17" s="398" t="s">
        <v>8</v>
      </c>
      <c r="W17" s="398"/>
      <c r="X17" s="398"/>
      <c r="Y17" s="398" t="s">
        <v>8</v>
      </c>
      <c r="Z17" s="398" t="s">
        <v>8</v>
      </c>
      <c r="AA17" s="398"/>
      <c r="AB17" s="392"/>
      <c r="AC17" s="398" t="s">
        <v>8</v>
      </c>
      <c r="AD17" s="398"/>
      <c r="AE17" s="398" t="s">
        <v>8</v>
      </c>
      <c r="AF17" s="398"/>
      <c r="AG17" s="398"/>
      <c r="AH17" s="398">
        <f>COUNTIF(O17:AG17,"X")</f>
        <v>10</v>
      </c>
      <c r="AI17" s="409">
        <f>IF(AH17&lt;=5,3,IF(AND(AH17&gt;=6,AH17&lt;=11),4,5))</f>
        <v>4</v>
      </c>
      <c r="AJ17" s="479" t="s">
        <v>132</v>
      </c>
      <c r="AK17" s="481">
        <f>+M17*AI17</f>
        <v>12</v>
      </c>
      <c r="AL17" s="573" t="s">
        <v>195</v>
      </c>
      <c r="AM17" s="123" t="s">
        <v>157</v>
      </c>
      <c r="AN17" s="143" t="s">
        <v>678</v>
      </c>
      <c r="AO17" s="123" t="s">
        <v>51</v>
      </c>
      <c r="AP17" s="144" t="s">
        <v>53</v>
      </c>
      <c r="AQ17" s="142" t="s">
        <v>69</v>
      </c>
      <c r="AR17" s="123" t="s">
        <v>158</v>
      </c>
      <c r="AS17" s="116" t="s">
        <v>67</v>
      </c>
      <c r="AT17" s="87">
        <v>15</v>
      </c>
      <c r="AU17" s="87">
        <v>15</v>
      </c>
      <c r="AV17" s="87">
        <v>15</v>
      </c>
      <c r="AW17" s="87">
        <v>15</v>
      </c>
      <c r="AX17" s="87">
        <v>15</v>
      </c>
      <c r="AY17" s="87">
        <v>15</v>
      </c>
      <c r="AZ17" s="87">
        <v>10</v>
      </c>
      <c r="BA17" s="251">
        <f t="shared" si="1"/>
        <v>100</v>
      </c>
      <c r="BB17" s="85" t="s">
        <v>142</v>
      </c>
      <c r="BC17" s="85" t="s">
        <v>521</v>
      </c>
      <c r="BD17" s="85" t="s">
        <v>142</v>
      </c>
      <c r="BE17" s="85" t="s">
        <v>142</v>
      </c>
      <c r="BF17" s="88">
        <v>100</v>
      </c>
      <c r="BG17" s="39" t="str">
        <f t="shared" si="0"/>
        <v>FUERTE</v>
      </c>
      <c r="BH17" s="430">
        <f>ROUND(AVERAGE(BF17:BF18),0)</f>
        <v>75</v>
      </c>
      <c r="BI17" s="430" t="s">
        <v>59</v>
      </c>
      <c r="BJ17" s="543">
        <v>2</v>
      </c>
      <c r="BK17" s="421">
        <f>+AI17</f>
        <v>4</v>
      </c>
      <c r="BL17" s="509">
        <f>+BJ17*BK17</f>
        <v>8</v>
      </c>
      <c r="BM17" s="530" t="s">
        <v>58</v>
      </c>
      <c r="BN17" s="547">
        <f>ROUND(AVERAGE(BL17:BL28),0)</f>
        <v>5</v>
      </c>
      <c r="BO17" s="550" t="str">
        <f>IF(BN17&lt;=2,"BAJO",IF(AND(BN17&gt;=2.1,BN17&lt;=6),"MODERADO",IF(AND(BN17&gt;=6.1,BN17&lt;=12),"ALTO", "EXTREMO")))</f>
        <v>MODERADO</v>
      </c>
      <c r="BP17" s="457" t="s">
        <v>50</v>
      </c>
      <c r="BQ17" s="367" t="s">
        <v>333</v>
      </c>
      <c r="BR17" s="366" t="s">
        <v>334</v>
      </c>
      <c r="BS17" s="366" t="s">
        <v>335</v>
      </c>
      <c r="BT17" s="369" t="s">
        <v>609</v>
      </c>
      <c r="BU17" s="202" t="s">
        <v>437</v>
      </c>
    </row>
    <row r="18" spans="1:73" ht="142.5" customHeight="1" x14ac:dyDescent="0.2">
      <c r="A18" s="381"/>
      <c r="B18" s="380"/>
      <c r="C18" s="378"/>
      <c r="D18" s="391"/>
      <c r="E18" s="453"/>
      <c r="F18" s="458"/>
      <c r="G18" s="386"/>
      <c r="H18" s="386"/>
      <c r="I18" s="386"/>
      <c r="J18" s="386"/>
      <c r="K18" s="391"/>
      <c r="L18" s="466"/>
      <c r="M18" s="411"/>
      <c r="N18" s="408"/>
      <c r="O18" s="399"/>
      <c r="P18" s="399"/>
      <c r="Q18" s="399"/>
      <c r="R18" s="399"/>
      <c r="S18" s="399"/>
      <c r="T18" s="399"/>
      <c r="U18" s="399"/>
      <c r="V18" s="399"/>
      <c r="W18" s="399"/>
      <c r="X18" s="399"/>
      <c r="Y18" s="399"/>
      <c r="Z18" s="399"/>
      <c r="AA18" s="399"/>
      <c r="AB18" s="393"/>
      <c r="AC18" s="399"/>
      <c r="AD18" s="399"/>
      <c r="AE18" s="399"/>
      <c r="AF18" s="399"/>
      <c r="AG18" s="399"/>
      <c r="AH18" s="399"/>
      <c r="AI18" s="411"/>
      <c r="AJ18" s="480"/>
      <c r="AK18" s="482"/>
      <c r="AL18" s="574"/>
      <c r="AM18" s="123" t="s">
        <v>159</v>
      </c>
      <c r="AN18" s="143" t="s">
        <v>608</v>
      </c>
      <c r="AO18" s="145" t="s">
        <v>118</v>
      </c>
      <c r="AP18" s="145" t="s">
        <v>53</v>
      </c>
      <c r="AQ18" s="142" t="s">
        <v>69</v>
      </c>
      <c r="AR18" s="123" t="s">
        <v>158</v>
      </c>
      <c r="AS18" s="234" t="s">
        <v>67</v>
      </c>
      <c r="AT18" s="87">
        <v>15</v>
      </c>
      <c r="AU18" s="87">
        <v>15</v>
      </c>
      <c r="AV18" s="87">
        <v>15</v>
      </c>
      <c r="AW18" s="87">
        <v>10</v>
      </c>
      <c r="AX18" s="87">
        <v>15</v>
      </c>
      <c r="AY18" s="87">
        <v>15</v>
      </c>
      <c r="AZ18" s="87">
        <v>10</v>
      </c>
      <c r="BA18" s="251">
        <f t="shared" si="1"/>
        <v>95</v>
      </c>
      <c r="BB18" s="85" t="s">
        <v>398</v>
      </c>
      <c r="BC18" s="85" t="s">
        <v>521</v>
      </c>
      <c r="BD18" s="85" t="s">
        <v>142</v>
      </c>
      <c r="BE18" s="252" t="s">
        <v>398</v>
      </c>
      <c r="BF18" s="253">
        <v>50</v>
      </c>
      <c r="BG18" s="39" t="s">
        <v>59</v>
      </c>
      <c r="BH18" s="431"/>
      <c r="BI18" s="431"/>
      <c r="BJ18" s="544"/>
      <c r="BK18" s="423"/>
      <c r="BL18" s="510"/>
      <c r="BM18" s="531"/>
      <c r="BN18" s="548"/>
      <c r="BO18" s="552"/>
      <c r="BP18" s="458"/>
      <c r="BQ18" s="367" t="s">
        <v>336</v>
      </c>
      <c r="BR18" s="366" t="s">
        <v>334</v>
      </c>
      <c r="BS18" s="366" t="s">
        <v>337</v>
      </c>
      <c r="BT18" s="369" t="s">
        <v>609</v>
      </c>
      <c r="BU18" s="202" t="s">
        <v>449</v>
      </c>
    </row>
    <row r="19" spans="1:73" ht="165.75" customHeight="1" x14ac:dyDescent="0.2">
      <c r="A19" s="381" t="s">
        <v>546</v>
      </c>
      <c r="B19" s="379" t="s">
        <v>66</v>
      </c>
      <c r="C19" s="377" t="s">
        <v>57</v>
      </c>
      <c r="D19" s="383" t="s">
        <v>610</v>
      </c>
      <c r="E19" s="452" t="s">
        <v>385</v>
      </c>
      <c r="F19" s="457" t="s">
        <v>91</v>
      </c>
      <c r="G19" s="384" t="s">
        <v>8</v>
      </c>
      <c r="H19" s="384" t="s">
        <v>8</v>
      </c>
      <c r="I19" s="384" t="s">
        <v>8</v>
      </c>
      <c r="J19" s="384" t="s">
        <v>8</v>
      </c>
      <c r="K19" s="383" t="s">
        <v>424</v>
      </c>
      <c r="L19" s="99" t="s">
        <v>191</v>
      </c>
      <c r="M19" s="409">
        <v>3</v>
      </c>
      <c r="N19" s="407" t="s">
        <v>106</v>
      </c>
      <c r="O19" s="398" t="s">
        <v>8</v>
      </c>
      <c r="P19" s="398" t="s">
        <v>8</v>
      </c>
      <c r="Q19" s="398" t="s">
        <v>8</v>
      </c>
      <c r="R19" s="398" t="s">
        <v>8</v>
      </c>
      <c r="S19" s="398" t="s">
        <v>8</v>
      </c>
      <c r="T19" s="398" t="s">
        <v>8</v>
      </c>
      <c r="U19" s="398" t="s">
        <v>8</v>
      </c>
      <c r="V19" s="398" t="s">
        <v>8</v>
      </c>
      <c r="W19" s="398" t="s">
        <v>8</v>
      </c>
      <c r="X19" s="398" t="s">
        <v>8</v>
      </c>
      <c r="Y19" s="398" t="s">
        <v>8</v>
      </c>
      <c r="Z19" s="398" t="s">
        <v>8</v>
      </c>
      <c r="AA19" s="398"/>
      <c r="AB19" s="398"/>
      <c r="AC19" s="398" t="s">
        <v>8</v>
      </c>
      <c r="AD19" s="398"/>
      <c r="AE19" s="398" t="s">
        <v>8</v>
      </c>
      <c r="AF19" s="398"/>
      <c r="AG19" s="398"/>
      <c r="AH19" s="398">
        <f>COUNTIF(O19:AG19,"X")</f>
        <v>14</v>
      </c>
      <c r="AI19" s="409">
        <f>IF(AH19&lt;=5,3,IF(AND(AH19&gt;=6,AH19&lt;=11),4,5))</f>
        <v>5</v>
      </c>
      <c r="AJ19" s="484" t="s">
        <v>134</v>
      </c>
      <c r="AK19" s="444">
        <f>+M19*AI19</f>
        <v>15</v>
      </c>
      <c r="AL19" s="446" t="str">
        <f>IF(AK19&lt;=2,"BAJO",IF(AND(AK19&gt;=2.1,AK19&lt;=6),"MODERADO",IF(AND(AK19&gt;=6.1,AK19&lt;=12),"ALTO", "EXTREMO")))</f>
        <v>EXTREMO</v>
      </c>
      <c r="AM19" s="123" t="s">
        <v>160</v>
      </c>
      <c r="AN19" s="143" t="s">
        <v>621</v>
      </c>
      <c r="AO19" s="145" t="s">
        <v>51</v>
      </c>
      <c r="AP19" s="145" t="s">
        <v>53</v>
      </c>
      <c r="AQ19" s="142" t="s">
        <v>54</v>
      </c>
      <c r="AR19" s="142" t="s">
        <v>161</v>
      </c>
      <c r="AS19" s="234" t="s">
        <v>67</v>
      </c>
      <c r="AT19" s="87">
        <v>15</v>
      </c>
      <c r="AU19" s="87">
        <v>15</v>
      </c>
      <c r="AV19" s="87">
        <v>15</v>
      </c>
      <c r="AW19" s="87">
        <v>15</v>
      </c>
      <c r="AX19" s="87">
        <v>15</v>
      </c>
      <c r="AY19" s="87">
        <v>15</v>
      </c>
      <c r="AZ19" s="87">
        <v>10</v>
      </c>
      <c r="BA19" s="85">
        <f t="shared" si="1"/>
        <v>100</v>
      </c>
      <c r="BB19" s="85" t="s">
        <v>142</v>
      </c>
      <c r="BC19" s="85" t="s">
        <v>521</v>
      </c>
      <c r="BD19" s="85" t="s">
        <v>142</v>
      </c>
      <c r="BE19" s="85" t="s">
        <v>142</v>
      </c>
      <c r="BF19" s="38">
        <v>100</v>
      </c>
      <c r="BG19" s="39" t="str">
        <f t="shared" si="0"/>
        <v>FUERTE</v>
      </c>
      <c r="BH19" s="430">
        <f>ROUND(AVERAGE(BF19:BF20),0)</f>
        <v>100</v>
      </c>
      <c r="BI19" s="430" t="s">
        <v>9</v>
      </c>
      <c r="BJ19" s="421">
        <v>1</v>
      </c>
      <c r="BK19" s="421">
        <f>+AI19</f>
        <v>5</v>
      </c>
      <c r="BL19" s="506">
        <f>+BJ19*BK19</f>
        <v>5</v>
      </c>
      <c r="BM19" s="577" t="s">
        <v>195</v>
      </c>
      <c r="BN19" s="548"/>
      <c r="BO19" s="552"/>
      <c r="BP19" s="457" t="s">
        <v>50</v>
      </c>
      <c r="BQ19" s="367" t="s">
        <v>338</v>
      </c>
      <c r="BR19" s="366" t="s">
        <v>161</v>
      </c>
      <c r="BS19" s="366" t="s">
        <v>339</v>
      </c>
      <c r="BT19" s="369" t="s">
        <v>609</v>
      </c>
      <c r="BU19" s="202" t="s">
        <v>438</v>
      </c>
    </row>
    <row r="20" spans="1:73" ht="165.75" customHeight="1" x14ac:dyDescent="0.2">
      <c r="A20" s="381"/>
      <c r="B20" s="380"/>
      <c r="C20" s="378"/>
      <c r="D20" s="388"/>
      <c r="E20" s="453"/>
      <c r="F20" s="458"/>
      <c r="G20" s="386"/>
      <c r="H20" s="386"/>
      <c r="I20" s="386"/>
      <c r="J20" s="386"/>
      <c r="K20" s="388"/>
      <c r="L20" s="103"/>
      <c r="M20" s="411"/>
      <c r="N20" s="408"/>
      <c r="O20" s="399"/>
      <c r="P20" s="399"/>
      <c r="Q20" s="399"/>
      <c r="R20" s="399"/>
      <c r="S20" s="399"/>
      <c r="T20" s="399"/>
      <c r="U20" s="399"/>
      <c r="V20" s="399"/>
      <c r="W20" s="399"/>
      <c r="X20" s="399"/>
      <c r="Y20" s="399"/>
      <c r="Z20" s="399"/>
      <c r="AA20" s="399"/>
      <c r="AB20" s="399"/>
      <c r="AC20" s="399"/>
      <c r="AD20" s="399"/>
      <c r="AE20" s="399"/>
      <c r="AF20" s="399"/>
      <c r="AG20" s="399"/>
      <c r="AH20" s="399"/>
      <c r="AI20" s="411"/>
      <c r="AJ20" s="485"/>
      <c r="AK20" s="445"/>
      <c r="AL20" s="447"/>
      <c r="AM20" s="123" t="s">
        <v>162</v>
      </c>
      <c r="AN20" s="143" t="s">
        <v>163</v>
      </c>
      <c r="AO20" s="145" t="s">
        <v>51</v>
      </c>
      <c r="AP20" s="145" t="s">
        <v>53</v>
      </c>
      <c r="AQ20" s="142" t="s">
        <v>69</v>
      </c>
      <c r="AR20" s="142" t="s">
        <v>164</v>
      </c>
      <c r="AS20" s="234" t="s">
        <v>67</v>
      </c>
      <c r="AT20" s="87">
        <v>15</v>
      </c>
      <c r="AU20" s="87">
        <v>15</v>
      </c>
      <c r="AV20" s="87">
        <v>15</v>
      </c>
      <c r="AW20" s="87">
        <v>15</v>
      </c>
      <c r="AX20" s="87">
        <v>15</v>
      </c>
      <c r="AY20" s="87">
        <v>15</v>
      </c>
      <c r="AZ20" s="87">
        <v>10</v>
      </c>
      <c r="BA20" s="85">
        <f t="shared" si="1"/>
        <v>100</v>
      </c>
      <c r="BB20" s="85" t="s">
        <v>142</v>
      </c>
      <c r="BC20" s="85" t="s">
        <v>521</v>
      </c>
      <c r="BD20" s="85" t="s">
        <v>142</v>
      </c>
      <c r="BE20" s="85" t="s">
        <v>142</v>
      </c>
      <c r="BF20" s="38">
        <v>100</v>
      </c>
      <c r="BG20" s="39" t="str">
        <f t="shared" si="0"/>
        <v>FUERTE</v>
      </c>
      <c r="BH20" s="431"/>
      <c r="BI20" s="431"/>
      <c r="BJ20" s="423"/>
      <c r="BK20" s="423"/>
      <c r="BL20" s="507"/>
      <c r="BM20" s="578"/>
      <c r="BN20" s="548"/>
      <c r="BO20" s="552"/>
      <c r="BP20" s="458"/>
      <c r="BQ20" s="367" t="s">
        <v>340</v>
      </c>
      <c r="BR20" s="366" t="s">
        <v>161</v>
      </c>
      <c r="BS20" s="366" t="s">
        <v>341</v>
      </c>
      <c r="BT20" s="369" t="s">
        <v>609</v>
      </c>
      <c r="BU20" s="202" t="s">
        <v>439</v>
      </c>
    </row>
    <row r="21" spans="1:73" ht="198.75" customHeight="1" x14ac:dyDescent="0.2">
      <c r="A21" s="381" t="s">
        <v>547</v>
      </c>
      <c r="B21" s="379" t="s">
        <v>66</v>
      </c>
      <c r="C21" s="377" t="s">
        <v>57</v>
      </c>
      <c r="D21" s="389" t="s">
        <v>611</v>
      </c>
      <c r="E21" s="452" t="s">
        <v>386</v>
      </c>
      <c r="F21" s="457" t="s">
        <v>121</v>
      </c>
      <c r="G21" s="384" t="s">
        <v>8</v>
      </c>
      <c r="H21" s="384" t="s">
        <v>8</v>
      </c>
      <c r="I21" s="384" t="s">
        <v>8</v>
      </c>
      <c r="J21" s="384" t="s">
        <v>8</v>
      </c>
      <c r="K21" s="389" t="s">
        <v>450</v>
      </c>
      <c r="L21" s="99" t="s">
        <v>46</v>
      </c>
      <c r="M21" s="409">
        <v>3</v>
      </c>
      <c r="N21" s="407" t="s">
        <v>106</v>
      </c>
      <c r="O21" s="398"/>
      <c r="P21" s="398" t="s">
        <v>8</v>
      </c>
      <c r="Q21" s="398" t="s">
        <v>8</v>
      </c>
      <c r="R21" s="398" t="s">
        <v>8</v>
      </c>
      <c r="S21" s="398"/>
      <c r="T21" s="398" t="s">
        <v>8</v>
      </c>
      <c r="U21" s="398" t="s">
        <v>8</v>
      </c>
      <c r="V21" s="398" t="s">
        <v>8</v>
      </c>
      <c r="W21" s="398"/>
      <c r="X21" s="398"/>
      <c r="Y21" s="398" t="s">
        <v>8</v>
      </c>
      <c r="Z21" s="398" t="s">
        <v>8</v>
      </c>
      <c r="AA21" s="398"/>
      <c r="AB21" s="398"/>
      <c r="AC21" s="398" t="s">
        <v>8</v>
      </c>
      <c r="AD21" s="398"/>
      <c r="AE21" s="398" t="s">
        <v>8</v>
      </c>
      <c r="AF21" s="398"/>
      <c r="AG21" s="398"/>
      <c r="AH21" s="398">
        <f>COUNTIF(O21:AG21,"X")</f>
        <v>10</v>
      </c>
      <c r="AI21" s="409">
        <f>IF(AH21&lt;=5,3,IF(AND(AH21&gt;=6,AH21&lt;=11),4,5))</f>
        <v>4</v>
      </c>
      <c r="AJ21" s="479" t="s">
        <v>132</v>
      </c>
      <c r="AK21" s="481">
        <f>+M21*AI21</f>
        <v>12</v>
      </c>
      <c r="AL21" s="446" t="s">
        <v>194</v>
      </c>
      <c r="AM21" s="123" t="s">
        <v>165</v>
      </c>
      <c r="AN21" s="143" t="s">
        <v>612</v>
      </c>
      <c r="AO21" s="145" t="s">
        <v>51</v>
      </c>
      <c r="AP21" s="145" t="s">
        <v>53</v>
      </c>
      <c r="AQ21" s="142" t="s">
        <v>54</v>
      </c>
      <c r="AR21" s="142" t="s">
        <v>166</v>
      </c>
      <c r="AS21" s="234" t="s">
        <v>67</v>
      </c>
      <c r="AT21" s="87">
        <v>15</v>
      </c>
      <c r="AU21" s="87">
        <v>15</v>
      </c>
      <c r="AV21" s="87">
        <v>15</v>
      </c>
      <c r="AW21" s="87">
        <v>15</v>
      </c>
      <c r="AX21" s="87">
        <v>15</v>
      </c>
      <c r="AY21" s="87">
        <v>15</v>
      </c>
      <c r="AZ21" s="87">
        <v>10</v>
      </c>
      <c r="BA21" s="85">
        <f t="shared" si="1"/>
        <v>100</v>
      </c>
      <c r="BB21" s="85" t="s">
        <v>142</v>
      </c>
      <c r="BC21" s="85" t="s">
        <v>521</v>
      </c>
      <c r="BD21" s="85" t="s">
        <v>142</v>
      </c>
      <c r="BE21" s="85" t="s">
        <v>142</v>
      </c>
      <c r="BF21" s="38">
        <v>100</v>
      </c>
      <c r="BG21" s="39" t="str">
        <f t="shared" si="0"/>
        <v>FUERTE</v>
      </c>
      <c r="BH21" s="430">
        <f>ROUND(AVERAGE(BF21:BF22),0)</f>
        <v>100</v>
      </c>
      <c r="BI21" s="430" t="s">
        <v>9</v>
      </c>
      <c r="BJ21" s="421">
        <v>1</v>
      </c>
      <c r="BK21" s="421">
        <f>+AI21</f>
        <v>4</v>
      </c>
      <c r="BL21" s="509">
        <f>+BJ21*BK21</f>
        <v>4</v>
      </c>
      <c r="BM21" s="530" t="s">
        <v>58</v>
      </c>
      <c r="BN21" s="548"/>
      <c r="BO21" s="552"/>
      <c r="BP21" s="457" t="s">
        <v>50</v>
      </c>
      <c r="BQ21" s="367" t="s">
        <v>451</v>
      </c>
      <c r="BR21" s="142" t="s">
        <v>166</v>
      </c>
      <c r="BS21" s="366" t="s">
        <v>337</v>
      </c>
      <c r="BT21" s="369" t="s">
        <v>615</v>
      </c>
      <c r="BU21" s="202" t="s">
        <v>452</v>
      </c>
    </row>
    <row r="22" spans="1:73" ht="198.75" customHeight="1" x14ac:dyDescent="0.2">
      <c r="A22" s="381"/>
      <c r="B22" s="380"/>
      <c r="C22" s="378"/>
      <c r="D22" s="391"/>
      <c r="E22" s="453"/>
      <c r="F22" s="458"/>
      <c r="G22" s="386"/>
      <c r="H22" s="386"/>
      <c r="I22" s="386"/>
      <c r="J22" s="386"/>
      <c r="K22" s="391"/>
      <c r="L22" s="104"/>
      <c r="M22" s="411"/>
      <c r="N22" s="408"/>
      <c r="O22" s="399"/>
      <c r="P22" s="399"/>
      <c r="Q22" s="399"/>
      <c r="R22" s="399"/>
      <c r="S22" s="399"/>
      <c r="T22" s="399"/>
      <c r="U22" s="399"/>
      <c r="V22" s="399"/>
      <c r="W22" s="399"/>
      <c r="X22" s="399"/>
      <c r="Y22" s="399"/>
      <c r="Z22" s="399"/>
      <c r="AA22" s="399"/>
      <c r="AB22" s="399"/>
      <c r="AC22" s="399"/>
      <c r="AD22" s="399"/>
      <c r="AE22" s="399"/>
      <c r="AF22" s="399"/>
      <c r="AG22" s="399"/>
      <c r="AH22" s="399"/>
      <c r="AI22" s="411"/>
      <c r="AJ22" s="480"/>
      <c r="AK22" s="482"/>
      <c r="AL22" s="447"/>
      <c r="AM22" s="123" t="s">
        <v>613</v>
      </c>
      <c r="AN22" s="143" t="s">
        <v>614</v>
      </c>
      <c r="AO22" s="145" t="s">
        <v>51</v>
      </c>
      <c r="AP22" s="145" t="s">
        <v>53</v>
      </c>
      <c r="AQ22" s="142" t="s">
        <v>54</v>
      </c>
      <c r="AR22" s="142" t="s">
        <v>166</v>
      </c>
      <c r="AS22" s="234" t="s">
        <v>67</v>
      </c>
      <c r="AT22" s="87">
        <v>15</v>
      </c>
      <c r="AU22" s="87">
        <v>15</v>
      </c>
      <c r="AV22" s="87">
        <v>15</v>
      </c>
      <c r="AW22" s="87">
        <v>15</v>
      </c>
      <c r="AX22" s="87">
        <v>15</v>
      </c>
      <c r="AY22" s="87">
        <v>15</v>
      </c>
      <c r="AZ22" s="87">
        <v>10</v>
      </c>
      <c r="BA22" s="85">
        <f t="shared" si="1"/>
        <v>100</v>
      </c>
      <c r="BB22" s="85" t="s">
        <v>142</v>
      </c>
      <c r="BC22" s="85" t="s">
        <v>521</v>
      </c>
      <c r="BD22" s="85" t="s">
        <v>142</v>
      </c>
      <c r="BE22" s="85" t="s">
        <v>142</v>
      </c>
      <c r="BF22" s="38">
        <v>100</v>
      </c>
      <c r="BG22" s="39" t="str">
        <f t="shared" si="0"/>
        <v>FUERTE</v>
      </c>
      <c r="BH22" s="431"/>
      <c r="BI22" s="431"/>
      <c r="BJ22" s="423"/>
      <c r="BK22" s="423"/>
      <c r="BL22" s="510"/>
      <c r="BM22" s="531"/>
      <c r="BN22" s="548"/>
      <c r="BO22" s="552"/>
      <c r="BP22" s="458"/>
      <c r="BQ22" s="367" t="s">
        <v>453</v>
      </c>
      <c r="BR22" s="142" t="s">
        <v>166</v>
      </c>
      <c r="BS22" s="366" t="s">
        <v>337</v>
      </c>
      <c r="BT22" s="369" t="s">
        <v>615</v>
      </c>
      <c r="BU22" s="202" t="s">
        <v>452</v>
      </c>
    </row>
    <row r="23" spans="1:73" ht="221.25" customHeight="1" x14ac:dyDescent="0.2">
      <c r="A23" s="345" t="s">
        <v>548</v>
      </c>
      <c r="B23" s="346" t="s">
        <v>66</v>
      </c>
      <c r="C23" s="122" t="s">
        <v>57</v>
      </c>
      <c r="D23" s="240" t="s">
        <v>616</v>
      </c>
      <c r="E23" s="238" t="s">
        <v>622</v>
      </c>
      <c r="F23" s="243" t="s">
        <v>92</v>
      </c>
      <c r="G23" s="244" t="s">
        <v>8</v>
      </c>
      <c r="H23" s="244" t="s">
        <v>8</v>
      </c>
      <c r="I23" s="244" t="s">
        <v>8</v>
      </c>
      <c r="J23" s="244" t="s">
        <v>8</v>
      </c>
      <c r="K23" s="240" t="s">
        <v>617</v>
      </c>
      <c r="L23" s="105" t="s">
        <v>46</v>
      </c>
      <c r="M23" s="287">
        <v>3</v>
      </c>
      <c r="N23" s="280" t="s">
        <v>106</v>
      </c>
      <c r="O23" s="294" t="s">
        <v>8</v>
      </c>
      <c r="P23" s="294" t="s">
        <v>8</v>
      </c>
      <c r="Q23" s="294" t="s">
        <v>8</v>
      </c>
      <c r="R23" s="294" t="s">
        <v>8</v>
      </c>
      <c r="S23" s="294" t="s">
        <v>8</v>
      </c>
      <c r="T23" s="294" t="s">
        <v>8</v>
      </c>
      <c r="U23" s="294" t="s">
        <v>8</v>
      </c>
      <c r="V23" s="294"/>
      <c r="W23" s="294" t="s">
        <v>8</v>
      </c>
      <c r="X23" s="294" t="s">
        <v>8</v>
      </c>
      <c r="Y23" s="294" t="s">
        <v>8</v>
      </c>
      <c r="Z23" s="294" t="s">
        <v>8</v>
      </c>
      <c r="AA23" s="294" t="s">
        <v>8</v>
      </c>
      <c r="AB23" s="294" t="s">
        <v>8</v>
      </c>
      <c r="AC23" s="294" t="s">
        <v>8</v>
      </c>
      <c r="AD23" s="299"/>
      <c r="AE23" s="294" t="s">
        <v>8</v>
      </c>
      <c r="AF23" s="294"/>
      <c r="AG23" s="294"/>
      <c r="AH23" s="300">
        <f>COUNTIF(O23:AG23,"X")</f>
        <v>15</v>
      </c>
      <c r="AI23" s="287">
        <f>IF(AH23&lt;=5,3,IF(AND(AH23&gt;=6,AH23&lt;=11),4,5))</f>
        <v>5</v>
      </c>
      <c r="AJ23" s="301" t="s">
        <v>134</v>
      </c>
      <c r="AK23" s="302">
        <f>+M23*AI23</f>
        <v>15</v>
      </c>
      <c r="AL23" s="292" t="str">
        <f>IF(AK23&lt;=2,"BAJO",IF(AND(AK23&gt;=2.1,AK23&lt;=6),"MODERADO",IF(AND(AK23&gt;=6.1,AK23&lt;=12),"ALTO", "EXTREMO")))</f>
        <v>EXTREMO</v>
      </c>
      <c r="AM23" s="123" t="s">
        <v>167</v>
      </c>
      <c r="AN23" s="143" t="s">
        <v>623</v>
      </c>
      <c r="AO23" s="145" t="s">
        <v>51</v>
      </c>
      <c r="AP23" s="145" t="s">
        <v>53</v>
      </c>
      <c r="AQ23" s="142" t="s">
        <v>618</v>
      </c>
      <c r="AR23" s="142" t="s">
        <v>168</v>
      </c>
      <c r="AS23" s="142" t="s">
        <v>67</v>
      </c>
      <c r="AT23" s="86">
        <v>15</v>
      </c>
      <c r="AU23" s="86">
        <v>15</v>
      </c>
      <c r="AV23" s="86">
        <v>15</v>
      </c>
      <c r="AW23" s="86">
        <v>15</v>
      </c>
      <c r="AX23" s="86">
        <v>15</v>
      </c>
      <c r="AY23" s="86">
        <v>15</v>
      </c>
      <c r="AZ23" s="86">
        <v>10</v>
      </c>
      <c r="BA23" s="85">
        <f t="shared" si="1"/>
        <v>100</v>
      </c>
      <c r="BB23" s="85" t="s">
        <v>142</v>
      </c>
      <c r="BC23" s="85" t="s">
        <v>521</v>
      </c>
      <c r="BD23" s="85" t="s">
        <v>142</v>
      </c>
      <c r="BE23" s="85" t="s">
        <v>142</v>
      </c>
      <c r="BF23" s="38">
        <v>100</v>
      </c>
      <c r="BG23" s="39" t="str">
        <f t="shared" si="0"/>
        <v>FUERTE</v>
      </c>
      <c r="BH23" s="275">
        <f>ROUND(AVERAGE(BF23:BF23),0)</f>
        <v>100</v>
      </c>
      <c r="BI23" s="276" t="s">
        <v>9</v>
      </c>
      <c r="BJ23" s="262">
        <v>1</v>
      </c>
      <c r="BK23" s="262">
        <f>+AI23</f>
        <v>5</v>
      </c>
      <c r="BL23" s="265">
        <f>+BJ23*BK23</f>
        <v>5</v>
      </c>
      <c r="BM23" s="266" t="s">
        <v>195</v>
      </c>
      <c r="BN23" s="548"/>
      <c r="BO23" s="552"/>
      <c r="BP23" s="233" t="s">
        <v>50</v>
      </c>
      <c r="BQ23" s="367" t="s">
        <v>624</v>
      </c>
      <c r="BR23" s="142" t="s">
        <v>168</v>
      </c>
      <c r="BS23" s="139" t="s">
        <v>342</v>
      </c>
      <c r="BT23" s="369" t="s">
        <v>609</v>
      </c>
      <c r="BU23" s="202" t="s">
        <v>619</v>
      </c>
    </row>
    <row r="24" spans="1:73" ht="198.75" customHeight="1" x14ac:dyDescent="0.2">
      <c r="A24" s="345" t="s">
        <v>549</v>
      </c>
      <c r="B24" s="346" t="s">
        <v>66</v>
      </c>
      <c r="C24" s="354" t="s">
        <v>57</v>
      </c>
      <c r="D24" s="240" t="s">
        <v>324</v>
      </c>
      <c r="E24" s="113" t="s">
        <v>218</v>
      </c>
      <c r="F24" s="243" t="s">
        <v>115</v>
      </c>
      <c r="G24" s="44" t="s">
        <v>8</v>
      </c>
      <c r="H24" s="44" t="s">
        <v>8</v>
      </c>
      <c r="I24" s="44" t="s">
        <v>8</v>
      </c>
      <c r="J24" s="44" t="s">
        <v>8</v>
      </c>
      <c r="K24" s="236" t="s">
        <v>430</v>
      </c>
      <c r="L24" s="106" t="s">
        <v>46</v>
      </c>
      <c r="M24" s="287">
        <v>3</v>
      </c>
      <c r="N24" s="303" t="s">
        <v>106</v>
      </c>
      <c r="O24" s="289" t="s">
        <v>8</v>
      </c>
      <c r="P24" s="289" t="s">
        <v>8</v>
      </c>
      <c r="Q24" s="289" t="s">
        <v>8</v>
      </c>
      <c r="R24" s="289"/>
      <c r="S24" s="289" t="s">
        <v>8</v>
      </c>
      <c r="T24" s="289" t="s">
        <v>8</v>
      </c>
      <c r="U24" s="289"/>
      <c r="V24" s="289"/>
      <c r="W24" s="289" t="s">
        <v>8</v>
      </c>
      <c r="X24" s="289" t="s">
        <v>8</v>
      </c>
      <c r="Y24" s="289" t="s">
        <v>8</v>
      </c>
      <c r="Z24" s="289" t="s">
        <v>8</v>
      </c>
      <c r="AA24" s="289" t="s">
        <v>8</v>
      </c>
      <c r="AB24" s="289" t="s">
        <v>8</v>
      </c>
      <c r="AC24" s="289"/>
      <c r="AD24" s="289"/>
      <c r="AE24" s="289"/>
      <c r="AF24" s="289"/>
      <c r="AG24" s="289"/>
      <c r="AH24" s="300">
        <f>COUNTIF(O24:AG24,"X")</f>
        <v>11</v>
      </c>
      <c r="AI24" s="304">
        <f>IF(AH24&lt;=5,3,IF(AND(AH24&gt;=6,AH24&lt;=11),4,5))</f>
        <v>4</v>
      </c>
      <c r="AJ24" s="304" t="s">
        <v>132</v>
      </c>
      <c r="AK24" s="291">
        <f>+M24*AI24</f>
        <v>12</v>
      </c>
      <c r="AL24" s="302" t="s">
        <v>194</v>
      </c>
      <c r="AM24" s="123" t="s">
        <v>219</v>
      </c>
      <c r="AN24" s="140" t="s">
        <v>263</v>
      </c>
      <c r="AO24" s="139" t="s">
        <v>51</v>
      </c>
      <c r="AP24" s="137" t="s">
        <v>53</v>
      </c>
      <c r="AQ24" s="137" t="s">
        <v>54</v>
      </c>
      <c r="AR24" s="130" t="s">
        <v>265</v>
      </c>
      <c r="AS24" s="130" t="s">
        <v>264</v>
      </c>
      <c r="AT24" s="86">
        <v>15</v>
      </c>
      <c r="AU24" s="86">
        <v>15</v>
      </c>
      <c r="AV24" s="86">
        <v>15</v>
      </c>
      <c r="AW24" s="86">
        <v>15</v>
      </c>
      <c r="AX24" s="86">
        <v>15</v>
      </c>
      <c r="AY24" s="86">
        <v>15</v>
      </c>
      <c r="AZ24" s="86">
        <v>10</v>
      </c>
      <c r="BA24" s="85">
        <f t="shared" si="1"/>
        <v>100</v>
      </c>
      <c r="BB24" s="85" t="s">
        <v>142</v>
      </c>
      <c r="BC24" s="85" t="s">
        <v>521</v>
      </c>
      <c r="BD24" s="85" t="s">
        <v>142</v>
      </c>
      <c r="BE24" s="85" t="s">
        <v>142</v>
      </c>
      <c r="BF24" s="38">
        <v>100</v>
      </c>
      <c r="BG24" s="39" t="str">
        <f t="shared" si="0"/>
        <v>FUERTE</v>
      </c>
      <c r="BH24" s="276">
        <f>ROUND(AVERAGE(BF24:BF24),0)</f>
        <v>100</v>
      </c>
      <c r="BI24" s="276" t="s">
        <v>9</v>
      </c>
      <c r="BJ24" s="267">
        <v>1</v>
      </c>
      <c r="BK24" s="267">
        <f>+AI24</f>
        <v>4</v>
      </c>
      <c r="BL24" s="268">
        <f>+BJ24*BK24</f>
        <v>4</v>
      </c>
      <c r="BM24" s="269" t="s">
        <v>58</v>
      </c>
      <c r="BN24" s="548"/>
      <c r="BO24" s="552"/>
      <c r="BP24" s="166" t="s">
        <v>50</v>
      </c>
      <c r="BQ24" s="367" t="s">
        <v>454</v>
      </c>
      <c r="BR24" s="366" t="s">
        <v>231</v>
      </c>
      <c r="BS24" s="366" t="s">
        <v>455</v>
      </c>
      <c r="BT24" s="370" t="s">
        <v>266</v>
      </c>
      <c r="BU24" s="366" t="s">
        <v>456</v>
      </c>
    </row>
    <row r="25" spans="1:73" ht="300" customHeight="1" x14ac:dyDescent="0.2">
      <c r="A25" s="381" t="s">
        <v>550</v>
      </c>
      <c r="B25" s="379" t="s">
        <v>66</v>
      </c>
      <c r="C25" s="469" t="s">
        <v>47</v>
      </c>
      <c r="D25" s="471" t="s">
        <v>288</v>
      </c>
      <c r="E25" s="463" t="s">
        <v>289</v>
      </c>
      <c r="F25" s="457" t="s">
        <v>457</v>
      </c>
      <c r="G25" s="44" t="s">
        <v>8</v>
      </c>
      <c r="H25" s="44" t="s">
        <v>8</v>
      </c>
      <c r="I25" s="44" t="s">
        <v>8</v>
      </c>
      <c r="J25" s="44" t="s">
        <v>8</v>
      </c>
      <c r="K25" s="389" t="s">
        <v>592</v>
      </c>
      <c r="L25" s="106" t="s">
        <v>46</v>
      </c>
      <c r="M25" s="409">
        <v>3</v>
      </c>
      <c r="N25" s="487" t="s">
        <v>106</v>
      </c>
      <c r="O25" s="398"/>
      <c r="P25" s="398" t="s">
        <v>8</v>
      </c>
      <c r="Q25" s="398" t="s">
        <v>8</v>
      </c>
      <c r="R25" s="398" t="s">
        <v>8</v>
      </c>
      <c r="S25" s="398" t="s">
        <v>8</v>
      </c>
      <c r="T25" s="398" t="s">
        <v>8</v>
      </c>
      <c r="U25" s="398" t="s">
        <v>8</v>
      </c>
      <c r="V25" s="398" t="s">
        <v>8</v>
      </c>
      <c r="W25" s="398"/>
      <c r="X25" s="398"/>
      <c r="Y25" s="398" t="s">
        <v>8</v>
      </c>
      <c r="Z25" s="398" t="s">
        <v>8</v>
      </c>
      <c r="AA25" s="398"/>
      <c r="AB25" s="398"/>
      <c r="AC25" s="398"/>
      <c r="AD25" s="398"/>
      <c r="AE25" s="398"/>
      <c r="AF25" s="398"/>
      <c r="AG25" s="398"/>
      <c r="AH25" s="398">
        <f>COUNTIF(O25:AG26,"X")</f>
        <v>9</v>
      </c>
      <c r="AI25" s="409">
        <v>4</v>
      </c>
      <c r="AJ25" s="479" t="s">
        <v>132</v>
      </c>
      <c r="AK25" s="481">
        <v>12</v>
      </c>
      <c r="AL25" s="446" t="s">
        <v>194</v>
      </c>
      <c r="AM25" s="123" t="s">
        <v>169</v>
      </c>
      <c r="AN25" s="135" t="s">
        <v>291</v>
      </c>
      <c r="AO25" s="139" t="s">
        <v>51</v>
      </c>
      <c r="AP25" s="139" t="s">
        <v>53</v>
      </c>
      <c r="AQ25" s="137" t="s">
        <v>69</v>
      </c>
      <c r="AR25" s="130" t="s">
        <v>292</v>
      </c>
      <c r="AS25" s="130" t="s">
        <v>70</v>
      </c>
      <c r="AT25" s="86">
        <v>15</v>
      </c>
      <c r="AU25" s="86">
        <v>15</v>
      </c>
      <c r="AV25" s="86">
        <v>15</v>
      </c>
      <c r="AW25" s="86">
        <v>15</v>
      </c>
      <c r="AX25" s="86">
        <v>15</v>
      </c>
      <c r="AY25" s="86">
        <v>15</v>
      </c>
      <c r="AZ25" s="86">
        <v>10</v>
      </c>
      <c r="BA25" s="85">
        <f t="shared" si="1"/>
        <v>100</v>
      </c>
      <c r="BB25" s="85" t="s">
        <v>142</v>
      </c>
      <c r="BC25" s="85" t="s">
        <v>521</v>
      </c>
      <c r="BD25" s="85" t="s">
        <v>142</v>
      </c>
      <c r="BE25" s="85" t="s">
        <v>142</v>
      </c>
      <c r="BF25" s="38">
        <v>100</v>
      </c>
      <c r="BG25" s="39" t="str">
        <f t="shared" si="0"/>
        <v>FUERTE</v>
      </c>
      <c r="BH25" s="428">
        <f>+(100+50)/2</f>
        <v>75</v>
      </c>
      <c r="BI25" s="430" t="s">
        <v>59</v>
      </c>
      <c r="BJ25" s="543">
        <v>2</v>
      </c>
      <c r="BK25" s="421">
        <f>+AI25</f>
        <v>4</v>
      </c>
      <c r="BL25" s="509">
        <f>+BJ25*BK25</f>
        <v>8</v>
      </c>
      <c r="BM25" s="530" t="s">
        <v>58</v>
      </c>
      <c r="BN25" s="548"/>
      <c r="BO25" s="552"/>
      <c r="BP25" s="457" t="s">
        <v>50</v>
      </c>
      <c r="BQ25" s="558" t="s">
        <v>279</v>
      </c>
      <c r="BR25" s="559" t="s">
        <v>170</v>
      </c>
      <c r="BS25" s="560" t="s">
        <v>293</v>
      </c>
      <c r="BT25" s="561" t="s">
        <v>294</v>
      </c>
      <c r="BU25" s="561" t="s">
        <v>667</v>
      </c>
    </row>
    <row r="26" spans="1:73" ht="300" customHeight="1" x14ac:dyDescent="0.2">
      <c r="A26" s="381"/>
      <c r="B26" s="380"/>
      <c r="C26" s="470"/>
      <c r="D26" s="472"/>
      <c r="E26" s="464"/>
      <c r="F26" s="458"/>
      <c r="G26" s="45"/>
      <c r="H26" s="45"/>
      <c r="I26" s="45"/>
      <c r="J26" s="45"/>
      <c r="K26" s="390"/>
      <c r="L26" s="101"/>
      <c r="M26" s="411"/>
      <c r="N26" s="488"/>
      <c r="O26" s="399"/>
      <c r="P26" s="399"/>
      <c r="Q26" s="399"/>
      <c r="R26" s="399"/>
      <c r="S26" s="399"/>
      <c r="T26" s="399"/>
      <c r="U26" s="399"/>
      <c r="V26" s="399"/>
      <c r="W26" s="399"/>
      <c r="X26" s="399"/>
      <c r="Y26" s="399"/>
      <c r="Z26" s="399"/>
      <c r="AA26" s="399"/>
      <c r="AB26" s="399"/>
      <c r="AC26" s="399"/>
      <c r="AD26" s="399"/>
      <c r="AE26" s="399"/>
      <c r="AF26" s="399"/>
      <c r="AG26" s="399"/>
      <c r="AH26" s="399"/>
      <c r="AI26" s="411"/>
      <c r="AJ26" s="480"/>
      <c r="AK26" s="482"/>
      <c r="AL26" s="447"/>
      <c r="AM26" s="123" t="s">
        <v>171</v>
      </c>
      <c r="AN26" s="135" t="s">
        <v>290</v>
      </c>
      <c r="AO26" s="139" t="s">
        <v>68</v>
      </c>
      <c r="AP26" s="139" t="s">
        <v>53</v>
      </c>
      <c r="AQ26" s="137" t="s">
        <v>69</v>
      </c>
      <c r="AR26" s="130" t="s">
        <v>170</v>
      </c>
      <c r="AS26" s="130" t="s">
        <v>70</v>
      </c>
      <c r="AT26" s="86">
        <v>15</v>
      </c>
      <c r="AU26" s="86">
        <v>15</v>
      </c>
      <c r="AV26" s="86">
        <v>15</v>
      </c>
      <c r="AW26" s="86">
        <v>10</v>
      </c>
      <c r="AX26" s="86">
        <v>15</v>
      </c>
      <c r="AY26" s="86">
        <v>15</v>
      </c>
      <c r="AZ26" s="86">
        <v>10</v>
      </c>
      <c r="BA26" s="85">
        <f t="shared" si="1"/>
        <v>95</v>
      </c>
      <c r="BB26" s="31" t="s">
        <v>398</v>
      </c>
      <c r="BC26" s="85" t="s">
        <v>521</v>
      </c>
      <c r="BD26" s="85" t="s">
        <v>142</v>
      </c>
      <c r="BE26" s="85" t="s">
        <v>398</v>
      </c>
      <c r="BF26" s="38">
        <v>50</v>
      </c>
      <c r="BG26" s="39" t="s">
        <v>59</v>
      </c>
      <c r="BH26" s="429"/>
      <c r="BI26" s="431"/>
      <c r="BJ26" s="544"/>
      <c r="BK26" s="423"/>
      <c r="BL26" s="510"/>
      <c r="BM26" s="531"/>
      <c r="BN26" s="548"/>
      <c r="BO26" s="552"/>
      <c r="BP26" s="458"/>
      <c r="BQ26" s="558"/>
      <c r="BR26" s="559"/>
      <c r="BS26" s="560"/>
      <c r="BT26" s="561"/>
      <c r="BU26" s="561"/>
    </row>
    <row r="27" spans="1:73" ht="300" customHeight="1" x14ac:dyDescent="0.2">
      <c r="A27" s="345" t="s">
        <v>551</v>
      </c>
      <c r="B27" s="346" t="s">
        <v>66</v>
      </c>
      <c r="C27" s="350" t="s">
        <v>57</v>
      </c>
      <c r="D27" s="116" t="s">
        <v>325</v>
      </c>
      <c r="E27" s="115" t="s">
        <v>224</v>
      </c>
      <c r="F27" s="117" t="s">
        <v>228</v>
      </c>
      <c r="G27" s="71" t="s">
        <v>8</v>
      </c>
      <c r="H27" s="71" t="s">
        <v>8</v>
      </c>
      <c r="I27" s="71" t="s">
        <v>8</v>
      </c>
      <c r="J27" s="72" t="s">
        <v>8</v>
      </c>
      <c r="K27" s="258" t="s">
        <v>458</v>
      </c>
      <c r="L27" s="101" t="s">
        <v>46</v>
      </c>
      <c r="M27" s="293">
        <v>3</v>
      </c>
      <c r="N27" s="280" t="s">
        <v>106</v>
      </c>
      <c r="O27" s="289" t="s">
        <v>8</v>
      </c>
      <c r="P27" s="289"/>
      <c r="Q27" s="289"/>
      <c r="R27" s="289"/>
      <c r="S27" s="289" t="s">
        <v>8</v>
      </c>
      <c r="T27" s="289"/>
      <c r="U27" s="289" t="s">
        <v>8</v>
      </c>
      <c r="V27" s="289"/>
      <c r="W27" s="305"/>
      <c r="X27" s="305"/>
      <c r="Y27" s="289" t="s">
        <v>8</v>
      </c>
      <c r="Z27" s="289" t="s">
        <v>8</v>
      </c>
      <c r="AA27" s="305"/>
      <c r="AB27" s="305"/>
      <c r="AC27" s="289" t="s">
        <v>8</v>
      </c>
      <c r="AD27" s="305"/>
      <c r="AE27" s="305"/>
      <c r="AF27" s="305"/>
      <c r="AG27" s="305"/>
      <c r="AH27" s="300">
        <f t="shared" ref="AH27:AH34" si="2">COUNTIF(O27:AG27,"X")</f>
        <v>6</v>
      </c>
      <c r="AI27" s="287">
        <f t="shared" ref="AI27:AI33" si="3">IF(AH27&lt;=5,3,IF(AND(AH27&gt;=6,AH27&lt;=11),4,5))</f>
        <v>4</v>
      </c>
      <c r="AJ27" s="290" t="s">
        <v>132</v>
      </c>
      <c r="AK27" s="291">
        <f t="shared" ref="AK27:AK34" si="4">+M27*AI27</f>
        <v>12</v>
      </c>
      <c r="AL27" s="292" t="s">
        <v>194</v>
      </c>
      <c r="AM27" s="123" t="s">
        <v>172</v>
      </c>
      <c r="AN27" s="135" t="s">
        <v>327</v>
      </c>
      <c r="AO27" s="139" t="s">
        <v>51</v>
      </c>
      <c r="AP27" s="139" t="s">
        <v>53</v>
      </c>
      <c r="AQ27" s="137" t="s">
        <v>54</v>
      </c>
      <c r="AR27" s="146" t="s">
        <v>326</v>
      </c>
      <c r="AS27" s="130" t="s">
        <v>267</v>
      </c>
      <c r="AT27" s="86">
        <v>15</v>
      </c>
      <c r="AU27" s="86">
        <v>15</v>
      </c>
      <c r="AV27" s="86">
        <v>15</v>
      </c>
      <c r="AW27" s="86">
        <v>15</v>
      </c>
      <c r="AX27" s="86">
        <v>15</v>
      </c>
      <c r="AY27" s="86">
        <v>15</v>
      </c>
      <c r="AZ27" s="86">
        <v>10</v>
      </c>
      <c r="BA27" s="85">
        <f t="shared" si="1"/>
        <v>100</v>
      </c>
      <c r="BB27" s="31" t="s">
        <v>142</v>
      </c>
      <c r="BC27" s="85" t="s">
        <v>521</v>
      </c>
      <c r="BD27" s="85" t="s">
        <v>142</v>
      </c>
      <c r="BE27" s="85" t="s">
        <v>142</v>
      </c>
      <c r="BF27" s="38">
        <v>100</v>
      </c>
      <c r="BG27" s="39" t="str">
        <f t="shared" si="0"/>
        <v>FUERTE</v>
      </c>
      <c r="BH27" s="276">
        <f>+BF27</f>
        <v>100</v>
      </c>
      <c r="BI27" s="276" t="s">
        <v>9</v>
      </c>
      <c r="BJ27" s="262">
        <v>1</v>
      </c>
      <c r="BK27" s="262">
        <f>+AI27</f>
        <v>4</v>
      </c>
      <c r="BL27" s="263">
        <f>+BJ27*BK27</f>
        <v>4</v>
      </c>
      <c r="BM27" s="264" t="s">
        <v>58</v>
      </c>
      <c r="BN27" s="548"/>
      <c r="BO27" s="552"/>
      <c r="BP27" s="117" t="s">
        <v>50</v>
      </c>
      <c r="BQ27" s="367" t="s">
        <v>328</v>
      </c>
      <c r="BR27" s="366" t="s">
        <v>225</v>
      </c>
      <c r="BS27" s="366" t="s">
        <v>226</v>
      </c>
      <c r="BT27" s="371" t="s">
        <v>459</v>
      </c>
      <c r="BU27" s="366" t="s">
        <v>329</v>
      </c>
    </row>
    <row r="28" spans="1:73" ht="187.5" customHeight="1" x14ac:dyDescent="0.2">
      <c r="A28" s="345" t="s">
        <v>552</v>
      </c>
      <c r="B28" s="346" t="s">
        <v>66</v>
      </c>
      <c r="C28" s="350" t="s">
        <v>47</v>
      </c>
      <c r="D28" s="116" t="s">
        <v>460</v>
      </c>
      <c r="E28" s="115" t="s">
        <v>227</v>
      </c>
      <c r="F28" s="117" t="s">
        <v>229</v>
      </c>
      <c r="G28" s="71" t="s">
        <v>8</v>
      </c>
      <c r="H28" s="71" t="s">
        <v>8</v>
      </c>
      <c r="I28" s="71" t="s">
        <v>8</v>
      </c>
      <c r="J28" s="72" t="s">
        <v>8</v>
      </c>
      <c r="K28" s="123" t="s">
        <v>431</v>
      </c>
      <c r="L28" s="102" t="s">
        <v>191</v>
      </c>
      <c r="M28" s="293">
        <v>3</v>
      </c>
      <c r="N28" s="280" t="s">
        <v>106</v>
      </c>
      <c r="O28" s="289" t="s">
        <v>8</v>
      </c>
      <c r="P28" s="289" t="s">
        <v>8</v>
      </c>
      <c r="Q28" s="289" t="s">
        <v>8</v>
      </c>
      <c r="R28" s="289" t="s">
        <v>8</v>
      </c>
      <c r="S28" s="289" t="s">
        <v>8</v>
      </c>
      <c r="T28" s="289" t="s">
        <v>8</v>
      </c>
      <c r="U28" s="289" t="s">
        <v>8</v>
      </c>
      <c r="V28" s="289" t="s">
        <v>8</v>
      </c>
      <c r="W28" s="289" t="s">
        <v>8</v>
      </c>
      <c r="X28" s="289" t="s">
        <v>8</v>
      </c>
      <c r="Y28" s="289" t="s">
        <v>8</v>
      </c>
      <c r="Z28" s="289" t="s">
        <v>8</v>
      </c>
      <c r="AA28" s="289"/>
      <c r="AB28" s="289"/>
      <c r="AC28" s="289" t="s">
        <v>8</v>
      </c>
      <c r="AD28" s="289" t="s">
        <v>8</v>
      </c>
      <c r="AE28" s="289" t="s">
        <v>8</v>
      </c>
      <c r="AF28" s="294"/>
      <c r="AG28" s="289" t="s">
        <v>8</v>
      </c>
      <c r="AH28" s="300">
        <f t="shared" si="2"/>
        <v>16</v>
      </c>
      <c r="AI28" s="287">
        <f t="shared" si="3"/>
        <v>5</v>
      </c>
      <c r="AJ28" s="301" t="s">
        <v>134</v>
      </c>
      <c r="AK28" s="302">
        <f t="shared" si="4"/>
        <v>15</v>
      </c>
      <c r="AL28" s="292" t="str">
        <f>IF(AK28&lt;=2,"BAJO",IF(AND(AK28&gt;=2.1,AK28&lt;=6),"MODERADO",IF(AND(AK28&gt;=6.1,AK28&lt;=12),"ALTO", "EXTREMO")))</f>
        <v>EXTREMO</v>
      </c>
      <c r="AM28" s="123" t="s">
        <v>230</v>
      </c>
      <c r="AN28" s="147" t="s">
        <v>330</v>
      </c>
      <c r="AO28" s="139" t="s">
        <v>51</v>
      </c>
      <c r="AP28" s="139" t="s">
        <v>53</v>
      </c>
      <c r="AQ28" s="137" t="s">
        <v>69</v>
      </c>
      <c r="AR28" s="146" t="s">
        <v>331</v>
      </c>
      <c r="AS28" s="137" t="s">
        <v>268</v>
      </c>
      <c r="AT28" s="86">
        <v>15</v>
      </c>
      <c r="AU28" s="86">
        <v>15</v>
      </c>
      <c r="AV28" s="86">
        <v>15</v>
      </c>
      <c r="AW28" s="86">
        <v>15</v>
      </c>
      <c r="AX28" s="86">
        <v>15</v>
      </c>
      <c r="AY28" s="86">
        <v>15</v>
      </c>
      <c r="AZ28" s="86">
        <v>10</v>
      </c>
      <c r="BA28" s="85">
        <f t="shared" si="1"/>
        <v>100</v>
      </c>
      <c r="BB28" s="85" t="s">
        <v>142</v>
      </c>
      <c r="BC28" s="85" t="s">
        <v>521</v>
      </c>
      <c r="BD28" s="85" t="s">
        <v>142</v>
      </c>
      <c r="BE28" s="85" t="s">
        <v>142</v>
      </c>
      <c r="BF28" s="38">
        <v>100</v>
      </c>
      <c r="BG28" s="39" t="str">
        <f t="shared" si="0"/>
        <v>FUERTE</v>
      </c>
      <c r="BH28" s="276">
        <f>+BF28</f>
        <v>100</v>
      </c>
      <c r="BI28" s="276" t="s">
        <v>9</v>
      </c>
      <c r="BJ28" s="262">
        <v>1</v>
      </c>
      <c r="BK28" s="262">
        <f>+AI28</f>
        <v>5</v>
      </c>
      <c r="BL28" s="265">
        <f>+BJ28*BK28</f>
        <v>5</v>
      </c>
      <c r="BM28" s="266" t="s">
        <v>195</v>
      </c>
      <c r="BN28" s="548"/>
      <c r="BO28" s="552"/>
      <c r="BP28" s="117" t="s">
        <v>50</v>
      </c>
      <c r="BQ28" s="367" t="s">
        <v>332</v>
      </c>
      <c r="BR28" s="366" t="s">
        <v>225</v>
      </c>
      <c r="BS28" s="366" t="s">
        <v>455</v>
      </c>
      <c r="BT28" s="370" t="s">
        <v>266</v>
      </c>
      <c r="BU28" s="366" t="s">
        <v>456</v>
      </c>
    </row>
    <row r="29" spans="1:73" s="68" customFormat="1" ht="221.25" customHeight="1" x14ac:dyDescent="0.2">
      <c r="A29" s="345" t="s">
        <v>553</v>
      </c>
      <c r="B29" s="225" t="s">
        <v>66</v>
      </c>
      <c r="C29" s="350" t="s">
        <v>57</v>
      </c>
      <c r="D29" s="118" t="s">
        <v>387</v>
      </c>
      <c r="E29" s="115" t="s">
        <v>388</v>
      </c>
      <c r="F29" s="117" t="s">
        <v>389</v>
      </c>
      <c r="G29" s="71" t="s">
        <v>8</v>
      </c>
      <c r="H29" s="71" t="s">
        <v>8</v>
      </c>
      <c r="I29" s="71" t="s">
        <v>8</v>
      </c>
      <c r="J29" s="72" t="s">
        <v>8</v>
      </c>
      <c r="K29" s="231" t="s">
        <v>425</v>
      </c>
      <c r="L29" s="102" t="s">
        <v>46</v>
      </c>
      <c r="M29" s="306">
        <v>3</v>
      </c>
      <c r="N29" s="280" t="s">
        <v>106</v>
      </c>
      <c r="O29" s="294" t="s">
        <v>8</v>
      </c>
      <c r="P29" s="294" t="s">
        <v>8</v>
      </c>
      <c r="Q29" s="294" t="s">
        <v>8</v>
      </c>
      <c r="R29" s="294"/>
      <c r="S29" s="294" t="s">
        <v>8</v>
      </c>
      <c r="T29" s="294"/>
      <c r="U29" s="294" t="s">
        <v>8</v>
      </c>
      <c r="V29" s="294"/>
      <c r="W29" s="294"/>
      <c r="X29" s="294" t="s">
        <v>8</v>
      </c>
      <c r="Y29" s="294" t="s">
        <v>8</v>
      </c>
      <c r="Z29" s="294" t="s">
        <v>8</v>
      </c>
      <c r="AA29" s="294"/>
      <c r="AB29" s="294" t="s">
        <v>8</v>
      </c>
      <c r="AC29" s="294"/>
      <c r="AD29" s="294" t="s">
        <v>8</v>
      </c>
      <c r="AE29" s="294" t="s">
        <v>8</v>
      </c>
      <c r="AF29" s="294"/>
      <c r="AG29" s="294"/>
      <c r="AH29" s="300">
        <f t="shared" si="2"/>
        <v>11</v>
      </c>
      <c r="AI29" s="296">
        <v>4</v>
      </c>
      <c r="AJ29" s="296" t="s">
        <v>132</v>
      </c>
      <c r="AK29" s="291">
        <f t="shared" si="4"/>
        <v>12</v>
      </c>
      <c r="AL29" s="292" t="s">
        <v>194</v>
      </c>
      <c r="AM29" s="123" t="s">
        <v>679</v>
      </c>
      <c r="AN29" s="143" t="s">
        <v>668</v>
      </c>
      <c r="AO29" s="139" t="s">
        <v>51</v>
      </c>
      <c r="AP29" s="139" t="s">
        <v>53</v>
      </c>
      <c r="AQ29" s="137" t="s">
        <v>390</v>
      </c>
      <c r="AR29" s="137" t="s">
        <v>593</v>
      </c>
      <c r="AS29" s="130" t="s">
        <v>295</v>
      </c>
      <c r="AT29" s="86">
        <v>15</v>
      </c>
      <c r="AU29" s="86">
        <v>15</v>
      </c>
      <c r="AV29" s="86">
        <v>15</v>
      </c>
      <c r="AW29" s="86">
        <v>15</v>
      </c>
      <c r="AX29" s="86">
        <v>15</v>
      </c>
      <c r="AY29" s="86">
        <v>15</v>
      </c>
      <c r="AZ29" s="86">
        <v>10</v>
      </c>
      <c r="BA29" s="85">
        <f t="shared" si="1"/>
        <v>100</v>
      </c>
      <c r="BB29" s="85" t="s">
        <v>142</v>
      </c>
      <c r="BC29" s="85" t="s">
        <v>521</v>
      </c>
      <c r="BD29" s="85" t="s">
        <v>142</v>
      </c>
      <c r="BE29" s="85" t="s">
        <v>142</v>
      </c>
      <c r="BF29" s="69">
        <v>100</v>
      </c>
      <c r="BG29" s="70" t="s">
        <v>9</v>
      </c>
      <c r="BH29" s="276">
        <v>100</v>
      </c>
      <c r="BI29" s="276" t="s">
        <v>9</v>
      </c>
      <c r="BJ29" s="262">
        <v>1</v>
      </c>
      <c r="BK29" s="262">
        <v>4</v>
      </c>
      <c r="BL29" s="263">
        <v>4</v>
      </c>
      <c r="BM29" s="264" t="s">
        <v>58</v>
      </c>
      <c r="BN29" s="74"/>
      <c r="BO29" s="73"/>
      <c r="BP29" s="111" t="s">
        <v>50</v>
      </c>
      <c r="BQ29" s="367" t="s">
        <v>407</v>
      </c>
      <c r="BR29" s="366" t="s">
        <v>408</v>
      </c>
      <c r="BS29" s="366" t="s">
        <v>461</v>
      </c>
      <c r="BT29" s="372" t="s">
        <v>666</v>
      </c>
      <c r="BU29" s="366" t="s">
        <v>669</v>
      </c>
    </row>
    <row r="30" spans="1:73" ht="285" customHeight="1" x14ac:dyDescent="0.2">
      <c r="A30" s="345" t="s">
        <v>554</v>
      </c>
      <c r="B30" s="346" t="s">
        <v>71</v>
      </c>
      <c r="C30" s="355" t="s">
        <v>370</v>
      </c>
      <c r="D30" s="116" t="s">
        <v>371</v>
      </c>
      <c r="E30" s="115" t="s">
        <v>396</v>
      </c>
      <c r="F30" s="117" t="s">
        <v>372</v>
      </c>
      <c r="G30" s="71" t="s">
        <v>8</v>
      </c>
      <c r="H30" s="71" t="s">
        <v>8</v>
      </c>
      <c r="I30" s="71" t="s">
        <v>8</v>
      </c>
      <c r="J30" s="71" t="s">
        <v>8</v>
      </c>
      <c r="K30" s="231" t="s">
        <v>432</v>
      </c>
      <c r="L30" s="102" t="s">
        <v>46</v>
      </c>
      <c r="M30" s="293">
        <v>2</v>
      </c>
      <c r="N30" s="284" t="s">
        <v>103</v>
      </c>
      <c r="O30" s="289" t="s">
        <v>8</v>
      </c>
      <c r="P30" s="294" t="s">
        <v>8</v>
      </c>
      <c r="Q30" s="294"/>
      <c r="R30" s="294"/>
      <c r="S30" s="294" t="s">
        <v>8</v>
      </c>
      <c r="T30" s="294"/>
      <c r="U30" s="294"/>
      <c r="V30" s="294"/>
      <c r="W30" s="294"/>
      <c r="X30" s="294" t="s">
        <v>8</v>
      </c>
      <c r="Y30" s="294" t="s">
        <v>8</v>
      </c>
      <c r="Z30" s="294" t="s">
        <v>8</v>
      </c>
      <c r="AA30" s="294"/>
      <c r="AB30" s="294"/>
      <c r="AC30" s="294"/>
      <c r="AD30" s="294"/>
      <c r="AE30" s="294"/>
      <c r="AF30" s="294"/>
      <c r="AG30" s="294"/>
      <c r="AH30" s="300">
        <f t="shared" si="2"/>
        <v>6</v>
      </c>
      <c r="AI30" s="287">
        <f t="shared" si="3"/>
        <v>4</v>
      </c>
      <c r="AJ30" s="290" t="s">
        <v>132</v>
      </c>
      <c r="AK30" s="302">
        <f t="shared" si="4"/>
        <v>8</v>
      </c>
      <c r="AL30" s="292" t="str">
        <f>IF(AK30&lt;=2,"BAJO",IF(AND(AK30&gt;=2.1,AK30&lt;=6),"MODERADO",IF(AND(AK30&gt;=6.1,AK30&lt;=12),"ALTO", "EXTREMO")))</f>
        <v>ALTO</v>
      </c>
      <c r="AM30" s="116" t="s">
        <v>378</v>
      </c>
      <c r="AN30" s="140" t="s">
        <v>462</v>
      </c>
      <c r="AO30" s="139" t="s">
        <v>51</v>
      </c>
      <c r="AP30" s="139" t="s">
        <v>53</v>
      </c>
      <c r="AQ30" s="234" t="s">
        <v>54</v>
      </c>
      <c r="AR30" s="136" t="s">
        <v>373</v>
      </c>
      <c r="AS30" s="136" t="s">
        <v>72</v>
      </c>
      <c r="AT30" s="86">
        <v>15</v>
      </c>
      <c r="AU30" s="86">
        <v>15</v>
      </c>
      <c r="AV30" s="86">
        <v>15</v>
      </c>
      <c r="AW30" s="86">
        <v>15</v>
      </c>
      <c r="AX30" s="86">
        <v>15</v>
      </c>
      <c r="AY30" s="86">
        <v>15</v>
      </c>
      <c r="AZ30" s="86">
        <v>10</v>
      </c>
      <c r="BA30" s="85">
        <f t="shared" si="1"/>
        <v>100</v>
      </c>
      <c r="BB30" s="85" t="s">
        <v>142</v>
      </c>
      <c r="BC30" s="85" t="s">
        <v>521</v>
      </c>
      <c r="BD30" s="85" t="s">
        <v>142</v>
      </c>
      <c r="BE30" s="85" t="s">
        <v>142</v>
      </c>
      <c r="BF30" s="38">
        <v>100</v>
      </c>
      <c r="BG30" s="39" t="str">
        <f t="shared" si="0"/>
        <v>FUERTE</v>
      </c>
      <c r="BH30" s="276">
        <f>ROUND(AVERAGE(BF30:BF31),0)</f>
        <v>100</v>
      </c>
      <c r="BI30" s="276" t="s">
        <v>9</v>
      </c>
      <c r="BJ30" s="262">
        <v>1</v>
      </c>
      <c r="BK30" s="262">
        <f t="shared" ref="BK30:BK35" si="5">+AI30</f>
        <v>4</v>
      </c>
      <c r="BL30" s="263">
        <f t="shared" ref="BL30:BL35" si="6">+BJ30*BK30</f>
        <v>4</v>
      </c>
      <c r="BM30" s="264" t="s">
        <v>58</v>
      </c>
      <c r="BN30" s="547">
        <f>ROUND(AVERAGE(BL30:BL34),0)</f>
        <v>4</v>
      </c>
      <c r="BO30" s="550" t="str">
        <f>IF(BN30&lt;=2,"BAJO",IF(AND(BN30&gt;=2.1,BN30&lt;=6),"MODERADO",IF(AND(BN30&gt;=6.1,BN30&lt;=12),"ALTO", "EXTREMO")))</f>
        <v>MODERADO</v>
      </c>
      <c r="BP30" s="125" t="s">
        <v>50</v>
      </c>
      <c r="BQ30" s="367" t="s">
        <v>463</v>
      </c>
      <c r="BR30" s="366" t="s">
        <v>374</v>
      </c>
      <c r="BS30" s="139" t="s">
        <v>375</v>
      </c>
      <c r="BT30" s="366" t="s">
        <v>376</v>
      </c>
      <c r="BU30" s="366" t="s">
        <v>377</v>
      </c>
    </row>
    <row r="31" spans="1:73" ht="232.5" customHeight="1" x14ac:dyDescent="0.2">
      <c r="A31" s="345" t="s">
        <v>555</v>
      </c>
      <c r="B31" s="346" t="s">
        <v>71</v>
      </c>
      <c r="C31" s="350" t="s">
        <v>57</v>
      </c>
      <c r="D31" s="116" t="s">
        <v>409</v>
      </c>
      <c r="E31" s="238" t="s">
        <v>410</v>
      </c>
      <c r="F31" s="117" t="s">
        <v>411</v>
      </c>
      <c r="G31" s="71" t="s">
        <v>8</v>
      </c>
      <c r="H31" s="71" t="s">
        <v>8</v>
      </c>
      <c r="I31" s="71" t="s">
        <v>8</v>
      </c>
      <c r="J31" s="71" t="s">
        <v>8</v>
      </c>
      <c r="K31" s="123" t="s">
        <v>594</v>
      </c>
      <c r="L31" s="102" t="s">
        <v>46</v>
      </c>
      <c r="M31" s="293">
        <v>2</v>
      </c>
      <c r="N31" s="284" t="s">
        <v>103</v>
      </c>
      <c r="O31" s="294" t="s">
        <v>8</v>
      </c>
      <c r="P31" s="294" t="s">
        <v>8</v>
      </c>
      <c r="Q31" s="294"/>
      <c r="R31" s="294"/>
      <c r="S31" s="294"/>
      <c r="T31" s="294" t="s">
        <v>8</v>
      </c>
      <c r="U31" s="294"/>
      <c r="V31" s="294"/>
      <c r="W31" s="294"/>
      <c r="X31" s="294"/>
      <c r="Y31" s="294" t="s">
        <v>8</v>
      </c>
      <c r="Z31" s="294" t="s">
        <v>8</v>
      </c>
      <c r="AA31" s="294" t="s">
        <v>8</v>
      </c>
      <c r="AB31" s="294" t="s">
        <v>8</v>
      </c>
      <c r="AC31" s="294"/>
      <c r="AD31" s="294"/>
      <c r="AE31" s="294"/>
      <c r="AF31" s="294"/>
      <c r="AG31" s="294"/>
      <c r="AH31" s="300">
        <f t="shared" si="2"/>
        <v>7</v>
      </c>
      <c r="AI31" s="287">
        <f t="shared" si="3"/>
        <v>4</v>
      </c>
      <c r="AJ31" s="290" t="s">
        <v>132</v>
      </c>
      <c r="AK31" s="302">
        <f t="shared" si="4"/>
        <v>8</v>
      </c>
      <c r="AL31" s="292" t="str">
        <f>IF(AK31&lt;=2,"BAJO",IF(AND(AK31&gt;=2.1,AK31&lt;=6),"MODERADO",IF(AND(AK31&gt;=6.1,AK31&lt;=12),"ALTO", "EXTREMO")))</f>
        <v>ALTO</v>
      </c>
      <c r="AM31" s="116" t="s">
        <v>412</v>
      </c>
      <c r="AN31" s="143" t="s">
        <v>413</v>
      </c>
      <c r="AO31" s="139" t="s">
        <v>51</v>
      </c>
      <c r="AP31" s="139" t="s">
        <v>53</v>
      </c>
      <c r="AQ31" s="137" t="s">
        <v>54</v>
      </c>
      <c r="AR31" s="136" t="s">
        <v>414</v>
      </c>
      <c r="AS31" s="114" t="s">
        <v>72</v>
      </c>
      <c r="AT31" s="86">
        <v>15</v>
      </c>
      <c r="AU31" s="86">
        <v>15</v>
      </c>
      <c r="AV31" s="86">
        <v>15</v>
      </c>
      <c r="AW31" s="86">
        <v>15</v>
      </c>
      <c r="AX31" s="86">
        <v>15</v>
      </c>
      <c r="AY31" s="86">
        <v>15</v>
      </c>
      <c r="AZ31" s="86">
        <v>10</v>
      </c>
      <c r="BA31" s="85">
        <f t="shared" si="1"/>
        <v>100</v>
      </c>
      <c r="BB31" s="85" t="s">
        <v>142</v>
      </c>
      <c r="BC31" s="85" t="s">
        <v>521</v>
      </c>
      <c r="BD31" s="85" t="s">
        <v>142</v>
      </c>
      <c r="BE31" s="85" t="s">
        <v>142</v>
      </c>
      <c r="BF31" s="38">
        <v>100</v>
      </c>
      <c r="BG31" s="39" t="str">
        <f t="shared" si="0"/>
        <v>FUERTE</v>
      </c>
      <c r="BH31" s="275">
        <f>ROUND(AVERAGE(BF31:BF31),0)</f>
        <v>100</v>
      </c>
      <c r="BI31" s="276" t="s">
        <v>9</v>
      </c>
      <c r="BJ31" s="262">
        <v>1</v>
      </c>
      <c r="BK31" s="262">
        <f t="shared" si="5"/>
        <v>4</v>
      </c>
      <c r="BL31" s="263">
        <f>+BJ31*BK31</f>
        <v>4</v>
      </c>
      <c r="BM31" s="264" t="s">
        <v>58</v>
      </c>
      <c r="BN31" s="548"/>
      <c r="BO31" s="552"/>
      <c r="BP31" s="125" t="s">
        <v>50</v>
      </c>
      <c r="BQ31" s="143" t="s">
        <v>419</v>
      </c>
      <c r="BR31" s="366" t="s">
        <v>415</v>
      </c>
      <c r="BS31" s="139" t="s">
        <v>416</v>
      </c>
      <c r="BT31" s="366" t="s">
        <v>417</v>
      </c>
      <c r="BU31" s="366" t="s">
        <v>418</v>
      </c>
    </row>
    <row r="32" spans="1:73" ht="409.6" customHeight="1" x14ac:dyDescent="0.2">
      <c r="A32" s="345" t="s">
        <v>556</v>
      </c>
      <c r="B32" s="346" t="s">
        <v>71</v>
      </c>
      <c r="C32" s="350" t="s">
        <v>57</v>
      </c>
      <c r="D32" s="123" t="s">
        <v>55</v>
      </c>
      <c r="E32" s="112" t="s">
        <v>595</v>
      </c>
      <c r="F32" s="117" t="s">
        <v>596</v>
      </c>
      <c r="G32" s="71" t="s">
        <v>8</v>
      </c>
      <c r="H32" s="71" t="s">
        <v>8</v>
      </c>
      <c r="I32" s="71" t="s">
        <v>8</v>
      </c>
      <c r="J32" s="71" t="s">
        <v>8</v>
      </c>
      <c r="K32" s="123" t="s">
        <v>433</v>
      </c>
      <c r="L32" s="102" t="s">
        <v>46</v>
      </c>
      <c r="M32" s="293">
        <v>1</v>
      </c>
      <c r="N32" s="284" t="s">
        <v>100</v>
      </c>
      <c r="O32" s="294" t="s">
        <v>8</v>
      </c>
      <c r="P32" s="294" t="s">
        <v>8</v>
      </c>
      <c r="Q32" s="294"/>
      <c r="R32" s="294"/>
      <c r="S32" s="294" t="s">
        <v>8</v>
      </c>
      <c r="T32" s="294"/>
      <c r="U32" s="294" t="s">
        <v>8</v>
      </c>
      <c r="V32" s="294"/>
      <c r="W32" s="294"/>
      <c r="X32" s="294"/>
      <c r="Y32" s="294"/>
      <c r="Z32" s="294" t="s">
        <v>8</v>
      </c>
      <c r="AA32" s="294"/>
      <c r="AB32" s="294"/>
      <c r="AC32" s="294"/>
      <c r="AD32" s="294"/>
      <c r="AE32" s="294"/>
      <c r="AF32" s="294"/>
      <c r="AG32" s="294"/>
      <c r="AH32" s="300">
        <f t="shared" si="2"/>
        <v>5</v>
      </c>
      <c r="AI32" s="287">
        <f t="shared" si="3"/>
        <v>3</v>
      </c>
      <c r="AJ32" s="307" t="s">
        <v>59</v>
      </c>
      <c r="AK32" s="302">
        <f t="shared" si="4"/>
        <v>3</v>
      </c>
      <c r="AL32" s="292" t="str">
        <f>IF(AK32&lt;=2,"BAJO",IF(AND(AK32&gt;=2.1,AK32&lt;=6),"MODERADO",IF(AND(AK32&gt;=6.1,AK32&lt;=12),"ALTO", "EXTREMO")))</f>
        <v>MODERADO</v>
      </c>
      <c r="AM32" s="116" t="s">
        <v>173</v>
      </c>
      <c r="AN32" s="143" t="s">
        <v>680</v>
      </c>
      <c r="AO32" s="139" t="s">
        <v>51</v>
      </c>
      <c r="AP32" s="139" t="s">
        <v>53</v>
      </c>
      <c r="AQ32" s="234" t="s">
        <v>54</v>
      </c>
      <c r="AR32" s="136" t="s">
        <v>597</v>
      </c>
      <c r="AS32" s="136" t="s">
        <v>72</v>
      </c>
      <c r="AT32" s="86">
        <v>15</v>
      </c>
      <c r="AU32" s="86">
        <v>15</v>
      </c>
      <c r="AV32" s="86">
        <v>15</v>
      </c>
      <c r="AW32" s="86">
        <v>15</v>
      </c>
      <c r="AX32" s="86">
        <v>15</v>
      </c>
      <c r="AY32" s="86">
        <v>15</v>
      </c>
      <c r="AZ32" s="86">
        <v>10</v>
      </c>
      <c r="BA32" s="85">
        <f t="shared" si="1"/>
        <v>100</v>
      </c>
      <c r="BB32" s="221" t="s">
        <v>142</v>
      </c>
      <c r="BC32" s="85" t="s">
        <v>521</v>
      </c>
      <c r="BD32" s="85" t="s">
        <v>142</v>
      </c>
      <c r="BE32" s="85" t="s">
        <v>142</v>
      </c>
      <c r="BF32" s="38">
        <v>100</v>
      </c>
      <c r="BG32" s="39" t="str">
        <f t="shared" si="0"/>
        <v>FUERTE</v>
      </c>
      <c r="BH32" s="275">
        <f>ROUND(AVERAGE(BF32:BF32),0)</f>
        <v>100</v>
      </c>
      <c r="BI32" s="276" t="s">
        <v>9</v>
      </c>
      <c r="BJ32" s="262">
        <v>1</v>
      </c>
      <c r="BK32" s="262">
        <f t="shared" si="5"/>
        <v>3</v>
      </c>
      <c r="BL32" s="262">
        <f t="shared" si="6"/>
        <v>3</v>
      </c>
      <c r="BM32" s="270" t="str">
        <f>IF(BL32&lt;=2,"BAJO",IF(AND(BL32&gt;=3,BL32&lt;=6),"MODERADO",IF(AND(BL32&gt;=7,BL32&lt;=12),"ALTO", "EXTREMO")))</f>
        <v>MODERADO</v>
      </c>
      <c r="BN32" s="548"/>
      <c r="BO32" s="552"/>
      <c r="BP32" s="125" t="s">
        <v>50</v>
      </c>
      <c r="BQ32" s="201" t="s">
        <v>598</v>
      </c>
      <c r="BR32" s="366" t="s">
        <v>599</v>
      </c>
      <c r="BS32" s="139" t="s">
        <v>600</v>
      </c>
      <c r="BT32" s="139" t="s">
        <v>640</v>
      </c>
      <c r="BU32" s="366" t="s">
        <v>601</v>
      </c>
    </row>
    <row r="33" spans="1:73" ht="366" customHeight="1" x14ac:dyDescent="0.2">
      <c r="A33" s="345" t="s">
        <v>557</v>
      </c>
      <c r="B33" s="346" t="s">
        <v>71</v>
      </c>
      <c r="C33" s="350" t="s">
        <v>57</v>
      </c>
      <c r="D33" s="119" t="s">
        <v>365</v>
      </c>
      <c r="E33" s="115" t="s">
        <v>366</v>
      </c>
      <c r="F33" s="117" t="s">
        <v>93</v>
      </c>
      <c r="G33" s="71" t="s">
        <v>8</v>
      </c>
      <c r="H33" s="71" t="s">
        <v>8</v>
      </c>
      <c r="I33" s="71" t="s">
        <v>8</v>
      </c>
      <c r="J33" s="71" t="s">
        <v>8</v>
      </c>
      <c r="K33" s="119" t="s">
        <v>426</v>
      </c>
      <c r="L33" s="102" t="s">
        <v>191</v>
      </c>
      <c r="M33" s="293">
        <v>3</v>
      </c>
      <c r="N33" s="280" t="s">
        <v>106</v>
      </c>
      <c r="O33" s="294" t="s">
        <v>8</v>
      </c>
      <c r="P33" s="294" t="s">
        <v>8</v>
      </c>
      <c r="Q33" s="294"/>
      <c r="R33" s="294"/>
      <c r="S33" s="294" t="s">
        <v>8</v>
      </c>
      <c r="T33" s="294" t="s">
        <v>8</v>
      </c>
      <c r="U33" s="294"/>
      <c r="V33" s="294"/>
      <c r="W33" s="294"/>
      <c r="X33" s="294" t="s">
        <v>8</v>
      </c>
      <c r="Y33" s="294" t="s">
        <v>8</v>
      </c>
      <c r="Z33" s="294" t="s">
        <v>8</v>
      </c>
      <c r="AA33" s="294"/>
      <c r="AB33" s="294"/>
      <c r="AC33" s="294"/>
      <c r="AD33" s="294"/>
      <c r="AE33" s="294"/>
      <c r="AF33" s="294"/>
      <c r="AG33" s="294"/>
      <c r="AH33" s="300">
        <f t="shared" si="2"/>
        <v>7</v>
      </c>
      <c r="AI33" s="287">
        <f t="shared" si="3"/>
        <v>4</v>
      </c>
      <c r="AJ33" s="290" t="s">
        <v>132</v>
      </c>
      <c r="AK33" s="291">
        <f t="shared" si="4"/>
        <v>12</v>
      </c>
      <c r="AL33" s="292" t="s">
        <v>194</v>
      </c>
      <c r="AM33" s="116" t="s">
        <v>174</v>
      </c>
      <c r="AN33" s="143" t="s">
        <v>681</v>
      </c>
      <c r="AO33" s="139" t="s">
        <v>51</v>
      </c>
      <c r="AP33" s="139" t="s">
        <v>53</v>
      </c>
      <c r="AQ33" s="137" t="s">
        <v>69</v>
      </c>
      <c r="AR33" s="149" t="s">
        <v>367</v>
      </c>
      <c r="AS33" s="149" t="s">
        <v>72</v>
      </c>
      <c r="AT33" s="86">
        <v>15</v>
      </c>
      <c r="AU33" s="86">
        <v>15</v>
      </c>
      <c r="AV33" s="86">
        <v>15</v>
      </c>
      <c r="AW33" s="86">
        <v>15</v>
      </c>
      <c r="AX33" s="86">
        <v>15</v>
      </c>
      <c r="AY33" s="86">
        <v>15</v>
      </c>
      <c r="AZ33" s="86">
        <v>10</v>
      </c>
      <c r="BA33" s="85">
        <f t="shared" si="1"/>
        <v>100</v>
      </c>
      <c r="BB33" s="85" t="s">
        <v>142</v>
      </c>
      <c r="BC33" s="85" t="s">
        <v>521</v>
      </c>
      <c r="BD33" s="85" t="s">
        <v>142</v>
      </c>
      <c r="BE33" s="85" t="s">
        <v>142</v>
      </c>
      <c r="BF33" s="38">
        <v>100</v>
      </c>
      <c r="BG33" s="39" t="str">
        <f t="shared" si="0"/>
        <v>FUERTE</v>
      </c>
      <c r="BH33" s="275">
        <f>ROUND(AVERAGE(BF33:BF33),0)</f>
        <v>100</v>
      </c>
      <c r="BI33" s="276" t="s">
        <v>9</v>
      </c>
      <c r="BJ33" s="262">
        <v>1</v>
      </c>
      <c r="BK33" s="262">
        <f t="shared" si="5"/>
        <v>4</v>
      </c>
      <c r="BL33" s="263">
        <f t="shared" si="6"/>
        <v>4</v>
      </c>
      <c r="BM33" s="264" t="s">
        <v>58</v>
      </c>
      <c r="BN33" s="548"/>
      <c r="BO33" s="552"/>
      <c r="BP33" s="125" t="s">
        <v>50</v>
      </c>
      <c r="BQ33" s="367" t="s">
        <v>474</v>
      </c>
      <c r="BR33" s="366" t="s">
        <v>175</v>
      </c>
      <c r="BS33" s="139" t="s">
        <v>368</v>
      </c>
      <c r="BT33" s="366" t="s">
        <v>369</v>
      </c>
      <c r="BU33" s="366" t="s">
        <v>475</v>
      </c>
    </row>
    <row r="34" spans="1:73" s="55" customFormat="1" ht="228.75" customHeight="1" x14ac:dyDescent="0.2">
      <c r="A34" s="345" t="s">
        <v>558</v>
      </c>
      <c r="B34" s="225" t="s">
        <v>71</v>
      </c>
      <c r="C34" s="350" t="s">
        <v>47</v>
      </c>
      <c r="D34" s="116" t="s">
        <v>210</v>
      </c>
      <c r="E34" s="238" t="s">
        <v>209</v>
      </c>
      <c r="F34" s="117" t="s">
        <v>123</v>
      </c>
      <c r="G34" s="65" t="s">
        <v>8</v>
      </c>
      <c r="H34" s="65" t="s">
        <v>8</v>
      </c>
      <c r="I34" s="65" t="s">
        <v>8</v>
      </c>
      <c r="J34" s="65" t="s">
        <v>8</v>
      </c>
      <c r="K34" s="116" t="s">
        <v>476</v>
      </c>
      <c r="L34" s="102" t="s">
        <v>191</v>
      </c>
      <c r="M34" s="308">
        <v>3</v>
      </c>
      <c r="N34" s="308" t="s">
        <v>106</v>
      </c>
      <c r="O34" s="294" t="s">
        <v>8</v>
      </c>
      <c r="P34" s="294" t="s">
        <v>8</v>
      </c>
      <c r="Q34" s="294" t="s">
        <v>8</v>
      </c>
      <c r="R34" s="294"/>
      <c r="S34" s="294"/>
      <c r="T34" s="294" t="s">
        <v>8</v>
      </c>
      <c r="U34" s="294" t="s">
        <v>8</v>
      </c>
      <c r="V34" s="294"/>
      <c r="W34" s="294"/>
      <c r="X34" s="294"/>
      <c r="Y34" s="294" t="s">
        <v>8</v>
      </c>
      <c r="Z34" s="294" t="s">
        <v>8</v>
      </c>
      <c r="AA34" s="294"/>
      <c r="AB34" s="294"/>
      <c r="AC34" s="294"/>
      <c r="AD34" s="294"/>
      <c r="AE34" s="294"/>
      <c r="AF34" s="294"/>
      <c r="AG34" s="294"/>
      <c r="AH34" s="300">
        <f t="shared" si="2"/>
        <v>7</v>
      </c>
      <c r="AI34" s="293">
        <v>4</v>
      </c>
      <c r="AJ34" s="296" t="s">
        <v>132</v>
      </c>
      <c r="AK34" s="297">
        <f t="shared" si="4"/>
        <v>12</v>
      </c>
      <c r="AL34" s="286" t="s">
        <v>194</v>
      </c>
      <c r="AM34" s="116" t="s">
        <v>211</v>
      </c>
      <c r="AN34" s="143" t="s">
        <v>477</v>
      </c>
      <c r="AO34" s="150" t="s">
        <v>51</v>
      </c>
      <c r="AP34" s="150" t="s">
        <v>53</v>
      </c>
      <c r="AQ34" s="151" t="s">
        <v>212</v>
      </c>
      <c r="AR34" s="149" t="s">
        <v>213</v>
      </c>
      <c r="AS34" s="149" t="s">
        <v>72</v>
      </c>
      <c r="AT34" s="86">
        <v>15</v>
      </c>
      <c r="AU34" s="86">
        <v>15</v>
      </c>
      <c r="AV34" s="86">
        <v>15</v>
      </c>
      <c r="AW34" s="86">
        <v>15</v>
      </c>
      <c r="AX34" s="86">
        <v>15</v>
      </c>
      <c r="AY34" s="86">
        <v>15</v>
      </c>
      <c r="AZ34" s="86">
        <v>10</v>
      </c>
      <c r="BA34" s="85">
        <f t="shared" si="1"/>
        <v>100</v>
      </c>
      <c r="BB34" s="85" t="s">
        <v>142</v>
      </c>
      <c r="BC34" s="85" t="s">
        <v>521</v>
      </c>
      <c r="BD34" s="85" t="s">
        <v>142</v>
      </c>
      <c r="BE34" s="85" t="s">
        <v>142</v>
      </c>
      <c r="BF34" s="53">
        <v>100</v>
      </c>
      <c r="BG34" s="54" t="str">
        <f>VLOOKUP(BF34,CLASIFICACIÓNCONTROLES,2)</f>
        <v>FUERTE</v>
      </c>
      <c r="BH34" s="274">
        <f>ROUND(AVERAGE(BF34:BF34),0)</f>
        <v>100</v>
      </c>
      <c r="BI34" s="274" t="s">
        <v>9</v>
      </c>
      <c r="BJ34" s="262">
        <v>1</v>
      </c>
      <c r="BK34" s="262">
        <f t="shared" si="5"/>
        <v>4</v>
      </c>
      <c r="BL34" s="263">
        <f t="shared" si="6"/>
        <v>4</v>
      </c>
      <c r="BM34" s="264" t="s">
        <v>58</v>
      </c>
      <c r="BN34" s="548"/>
      <c r="BO34" s="552"/>
      <c r="BP34" s="125" t="s">
        <v>50</v>
      </c>
      <c r="BQ34" s="367" t="s">
        <v>214</v>
      </c>
      <c r="BR34" s="149" t="s">
        <v>213</v>
      </c>
      <c r="BS34" s="149" t="s">
        <v>215</v>
      </c>
      <c r="BT34" s="366" t="s">
        <v>216</v>
      </c>
      <c r="BU34" s="366" t="s">
        <v>217</v>
      </c>
    </row>
    <row r="35" spans="1:73" ht="332.25" customHeight="1" x14ac:dyDescent="0.2">
      <c r="A35" s="381" t="s">
        <v>559</v>
      </c>
      <c r="B35" s="379" t="s">
        <v>73</v>
      </c>
      <c r="C35" s="377" t="s">
        <v>47</v>
      </c>
      <c r="D35" s="392" t="s">
        <v>272</v>
      </c>
      <c r="E35" s="452" t="s">
        <v>270</v>
      </c>
      <c r="F35" s="467" t="s">
        <v>271</v>
      </c>
      <c r="G35" s="384" t="s">
        <v>8</v>
      </c>
      <c r="H35" s="384" t="s">
        <v>8</v>
      </c>
      <c r="I35" s="384" t="s">
        <v>8</v>
      </c>
      <c r="J35" s="384" t="s">
        <v>8</v>
      </c>
      <c r="K35" s="392" t="s">
        <v>579</v>
      </c>
      <c r="L35" s="99" t="s">
        <v>46</v>
      </c>
      <c r="M35" s="409">
        <v>3</v>
      </c>
      <c r="N35" s="412" t="s">
        <v>106</v>
      </c>
      <c r="O35" s="398" t="s">
        <v>8</v>
      </c>
      <c r="P35" s="398" t="s">
        <v>8</v>
      </c>
      <c r="Q35" s="398" t="s">
        <v>8</v>
      </c>
      <c r="R35" s="398"/>
      <c r="S35" s="398" t="s">
        <v>8</v>
      </c>
      <c r="T35" s="398" t="s">
        <v>8</v>
      </c>
      <c r="U35" s="398"/>
      <c r="V35" s="398"/>
      <c r="W35" s="398"/>
      <c r="X35" s="398"/>
      <c r="Y35" s="398" t="s">
        <v>8</v>
      </c>
      <c r="Z35" s="398" t="s">
        <v>8</v>
      </c>
      <c r="AA35" s="398" t="s">
        <v>8</v>
      </c>
      <c r="AB35" s="398" t="s">
        <v>8</v>
      </c>
      <c r="AC35" s="398"/>
      <c r="AD35" s="398"/>
      <c r="AE35" s="398" t="s">
        <v>8</v>
      </c>
      <c r="AF35" s="398" t="s">
        <v>8</v>
      </c>
      <c r="AG35" s="398"/>
      <c r="AH35" s="398">
        <f>COUNTIF(O35:AG36,"X")</f>
        <v>11</v>
      </c>
      <c r="AI35" s="409">
        <v>4</v>
      </c>
      <c r="AJ35" s="479" t="s">
        <v>132</v>
      </c>
      <c r="AK35" s="481">
        <v>12</v>
      </c>
      <c r="AL35" s="446" t="s">
        <v>194</v>
      </c>
      <c r="AM35" s="120" t="s">
        <v>273</v>
      </c>
      <c r="AN35" s="148" t="s">
        <v>682</v>
      </c>
      <c r="AO35" s="139" t="s">
        <v>51</v>
      </c>
      <c r="AP35" s="139" t="s">
        <v>53</v>
      </c>
      <c r="AQ35" s="142" t="s">
        <v>65</v>
      </c>
      <c r="AR35" s="142" t="s">
        <v>278</v>
      </c>
      <c r="AS35" s="137" t="s">
        <v>276</v>
      </c>
      <c r="AT35" s="86">
        <v>15</v>
      </c>
      <c r="AU35" s="86">
        <v>15</v>
      </c>
      <c r="AV35" s="86">
        <v>15</v>
      </c>
      <c r="AW35" s="86">
        <v>15</v>
      </c>
      <c r="AX35" s="86">
        <v>15</v>
      </c>
      <c r="AY35" s="86">
        <v>15</v>
      </c>
      <c r="AZ35" s="86">
        <v>10</v>
      </c>
      <c r="BA35" s="85">
        <f t="shared" si="1"/>
        <v>100</v>
      </c>
      <c r="BB35" s="85" t="s">
        <v>142</v>
      </c>
      <c r="BC35" s="85" t="s">
        <v>521</v>
      </c>
      <c r="BD35" s="85" t="s">
        <v>142</v>
      </c>
      <c r="BE35" s="85" t="s">
        <v>142</v>
      </c>
      <c r="BF35" s="38">
        <v>100</v>
      </c>
      <c r="BG35" s="39" t="str">
        <f t="shared" si="0"/>
        <v>FUERTE</v>
      </c>
      <c r="BH35" s="430">
        <f>ROUND(AVERAGE(BF35:BF36),0)</f>
        <v>100</v>
      </c>
      <c r="BI35" s="430" t="s">
        <v>9</v>
      </c>
      <c r="BJ35" s="568">
        <v>1</v>
      </c>
      <c r="BK35" s="421">
        <f t="shared" si="5"/>
        <v>4</v>
      </c>
      <c r="BL35" s="509">
        <f t="shared" si="6"/>
        <v>4</v>
      </c>
      <c r="BM35" s="509" t="s">
        <v>58</v>
      </c>
      <c r="BN35" s="547">
        <v>0</v>
      </c>
      <c r="BO35" s="550" t="s">
        <v>269</v>
      </c>
      <c r="BP35" s="467" t="s">
        <v>50</v>
      </c>
      <c r="BQ35" s="562" t="s">
        <v>700</v>
      </c>
      <c r="BR35" s="564" t="s">
        <v>701</v>
      </c>
      <c r="BS35" s="434" t="s">
        <v>239</v>
      </c>
      <c r="BT35" s="566">
        <v>44561</v>
      </c>
      <c r="BU35" s="434" t="s">
        <v>253</v>
      </c>
    </row>
    <row r="36" spans="1:73" ht="255" customHeight="1" x14ac:dyDescent="0.2">
      <c r="A36" s="381"/>
      <c r="B36" s="380"/>
      <c r="C36" s="378"/>
      <c r="D36" s="393"/>
      <c r="E36" s="453"/>
      <c r="F36" s="468"/>
      <c r="G36" s="386"/>
      <c r="H36" s="386"/>
      <c r="I36" s="386"/>
      <c r="J36" s="386"/>
      <c r="K36" s="393"/>
      <c r="L36" s="104"/>
      <c r="M36" s="411"/>
      <c r="N36" s="414"/>
      <c r="O36" s="399"/>
      <c r="P36" s="399"/>
      <c r="Q36" s="399"/>
      <c r="R36" s="399"/>
      <c r="S36" s="399"/>
      <c r="T36" s="399"/>
      <c r="U36" s="399"/>
      <c r="V36" s="399"/>
      <c r="W36" s="399"/>
      <c r="X36" s="399"/>
      <c r="Y36" s="399"/>
      <c r="Z36" s="399"/>
      <c r="AA36" s="399"/>
      <c r="AB36" s="399"/>
      <c r="AC36" s="399"/>
      <c r="AD36" s="399"/>
      <c r="AE36" s="399"/>
      <c r="AF36" s="399"/>
      <c r="AG36" s="399"/>
      <c r="AH36" s="399"/>
      <c r="AI36" s="411"/>
      <c r="AJ36" s="480"/>
      <c r="AK36" s="482"/>
      <c r="AL36" s="447"/>
      <c r="AM36" s="120" t="s">
        <v>274</v>
      </c>
      <c r="AN36" s="148" t="s">
        <v>275</v>
      </c>
      <c r="AO36" s="139" t="s">
        <v>51</v>
      </c>
      <c r="AP36" s="139" t="s">
        <v>53</v>
      </c>
      <c r="AQ36" s="142" t="s">
        <v>65</v>
      </c>
      <c r="AR36" s="142" t="s">
        <v>277</v>
      </c>
      <c r="AS36" s="137" t="s">
        <v>276</v>
      </c>
      <c r="AT36" s="86">
        <v>15</v>
      </c>
      <c r="AU36" s="86">
        <v>15</v>
      </c>
      <c r="AV36" s="86">
        <v>15</v>
      </c>
      <c r="AW36" s="86">
        <v>15</v>
      </c>
      <c r="AX36" s="86">
        <v>15</v>
      </c>
      <c r="AY36" s="86">
        <v>15</v>
      </c>
      <c r="AZ36" s="86">
        <v>10</v>
      </c>
      <c r="BA36" s="85">
        <f t="shared" si="1"/>
        <v>100</v>
      </c>
      <c r="BB36" s="85" t="s">
        <v>142</v>
      </c>
      <c r="BC36" s="85" t="s">
        <v>521</v>
      </c>
      <c r="BD36" s="85" t="s">
        <v>142</v>
      </c>
      <c r="BE36" s="85" t="s">
        <v>142</v>
      </c>
      <c r="BF36" s="38">
        <v>100</v>
      </c>
      <c r="BG36" s="39" t="str">
        <f t="shared" si="0"/>
        <v>FUERTE</v>
      </c>
      <c r="BH36" s="431"/>
      <c r="BI36" s="431"/>
      <c r="BJ36" s="569"/>
      <c r="BK36" s="423"/>
      <c r="BL36" s="510"/>
      <c r="BM36" s="510"/>
      <c r="BN36" s="549"/>
      <c r="BO36" s="551"/>
      <c r="BP36" s="468"/>
      <c r="BQ36" s="563"/>
      <c r="BR36" s="565"/>
      <c r="BS36" s="435"/>
      <c r="BT36" s="567"/>
      <c r="BU36" s="435"/>
    </row>
    <row r="37" spans="1:73" ht="249" customHeight="1" x14ac:dyDescent="0.2">
      <c r="A37" s="381" t="s">
        <v>560</v>
      </c>
      <c r="B37" s="379" t="s">
        <v>74</v>
      </c>
      <c r="C37" s="377" t="s">
        <v>57</v>
      </c>
      <c r="D37" s="394" t="s">
        <v>343</v>
      </c>
      <c r="E37" s="463" t="s">
        <v>397</v>
      </c>
      <c r="F37" s="457" t="s">
        <v>344</v>
      </c>
      <c r="G37" s="384" t="s">
        <v>8</v>
      </c>
      <c r="H37" s="384" t="s">
        <v>8</v>
      </c>
      <c r="I37" s="384" t="s">
        <v>8</v>
      </c>
      <c r="J37" s="384" t="s">
        <v>8</v>
      </c>
      <c r="K37" s="394" t="s">
        <v>579</v>
      </c>
      <c r="L37" s="465" t="s">
        <v>193</v>
      </c>
      <c r="M37" s="440">
        <v>3</v>
      </c>
      <c r="N37" s="487" t="s">
        <v>106</v>
      </c>
      <c r="O37" s="400" t="s">
        <v>8</v>
      </c>
      <c r="P37" s="400" t="s">
        <v>8</v>
      </c>
      <c r="Q37" s="400" t="s">
        <v>8</v>
      </c>
      <c r="R37" s="400" t="s">
        <v>8</v>
      </c>
      <c r="S37" s="400" t="s">
        <v>8</v>
      </c>
      <c r="T37" s="400" t="s">
        <v>8</v>
      </c>
      <c r="U37" s="400" t="s">
        <v>8</v>
      </c>
      <c r="V37" s="400"/>
      <c r="W37" s="400"/>
      <c r="X37" s="400" t="s">
        <v>8</v>
      </c>
      <c r="Y37" s="400" t="s">
        <v>8</v>
      </c>
      <c r="Z37" s="400" t="s">
        <v>8</v>
      </c>
      <c r="AA37" s="400" t="s">
        <v>8</v>
      </c>
      <c r="AB37" s="400" t="s">
        <v>8</v>
      </c>
      <c r="AC37" s="400" t="s">
        <v>8</v>
      </c>
      <c r="AD37" s="400"/>
      <c r="AE37" s="400"/>
      <c r="AF37" s="400"/>
      <c r="AG37" s="400"/>
      <c r="AH37" s="398">
        <f>COUNTIF(O37:AG38,"X")</f>
        <v>13</v>
      </c>
      <c r="AI37" s="440">
        <v>5</v>
      </c>
      <c r="AJ37" s="484" t="s">
        <v>134</v>
      </c>
      <c r="AK37" s="481">
        <f>+M37*AI37</f>
        <v>15</v>
      </c>
      <c r="AL37" s="446" t="s">
        <v>194</v>
      </c>
      <c r="AM37" s="123" t="s">
        <v>176</v>
      </c>
      <c r="AN37" s="152" t="s">
        <v>602</v>
      </c>
      <c r="AO37" s="153" t="s">
        <v>51</v>
      </c>
      <c r="AP37" s="154" t="s">
        <v>53</v>
      </c>
      <c r="AQ37" s="142" t="s">
        <v>345</v>
      </c>
      <c r="AR37" s="146" t="s">
        <v>177</v>
      </c>
      <c r="AS37" s="146" t="s">
        <v>72</v>
      </c>
      <c r="AT37" s="86">
        <v>15</v>
      </c>
      <c r="AU37" s="86">
        <v>15</v>
      </c>
      <c r="AV37" s="86">
        <v>15</v>
      </c>
      <c r="AW37" s="86">
        <v>15</v>
      </c>
      <c r="AX37" s="86">
        <v>15</v>
      </c>
      <c r="AY37" s="86">
        <v>15</v>
      </c>
      <c r="AZ37" s="86">
        <v>10</v>
      </c>
      <c r="BA37" s="85">
        <f t="shared" si="1"/>
        <v>100</v>
      </c>
      <c r="BB37" s="85" t="s">
        <v>142</v>
      </c>
      <c r="BC37" s="85" t="s">
        <v>521</v>
      </c>
      <c r="BD37" s="85" t="s">
        <v>142</v>
      </c>
      <c r="BE37" s="85" t="s">
        <v>142</v>
      </c>
      <c r="BF37" s="38">
        <v>100</v>
      </c>
      <c r="BG37" s="39" t="str">
        <f t="shared" ref="BG37:BG57" si="7">VLOOKUP(BF37,CLASIFICACIÓNCONTROLES,2)</f>
        <v>FUERTE</v>
      </c>
      <c r="BH37" s="430">
        <f>ROUND(AVERAGE(BF37:BF38),0)</f>
        <v>100</v>
      </c>
      <c r="BI37" s="430" t="s">
        <v>9</v>
      </c>
      <c r="BJ37" s="543">
        <v>1</v>
      </c>
      <c r="BK37" s="421">
        <f>+AI37</f>
        <v>5</v>
      </c>
      <c r="BL37" s="506">
        <f>+BJ37*BK37</f>
        <v>5</v>
      </c>
      <c r="BM37" s="577" t="s">
        <v>194</v>
      </c>
      <c r="BN37" s="547">
        <f>ROUND(AVERAGE(BL37:BL39),0)</f>
        <v>5</v>
      </c>
      <c r="BO37" s="550" t="str">
        <f>IF(BN37&lt;=2,"BAJO",IF(AND(BN37&gt;=2.1,BN37&lt;=6),"MODERADO",IF(AND(BN37&gt;=6.1,BN37&lt;=12),"ALTO", "EXTREMO")))</f>
        <v>MODERADO</v>
      </c>
      <c r="BP37" s="541" t="s">
        <v>50</v>
      </c>
      <c r="BQ37" s="593" t="s">
        <v>625</v>
      </c>
      <c r="BR37" s="564" t="s">
        <v>605</v>
      </c>
      <c r="BS37" s="564" t="s">
        <v>346</v>
      </c>
      <c r="BT37" s="595" t="s">
        <v>626</v>
      </c>
      <c r="BU37" s="564" t="s">
        <v>683</v>
      </c>
    </row>
    <row r="38" spans="1:73" ht="296.25" customHeight="1" x14ac:dyDescent="0.2">
      <c r="A38" s="381"/>
      <c r="B38" s="380"/>
      <c r="C38" s="378"/>
      <c r="D38" s="395"/>
      <c r="E38" s="464"/>
      <c r="F38" s="458"/>
      <c r="G38" s="386"/>
      <c r="H38" s="386"/>
      <c r="I38" s="386"/>
      <c r="J38" s="386"/>
      <c r="K38" s="395"/>
      <c r="L38" s="466"/>
      <c r="M38" s="441"/>
      <c r="N38" s="488"/>
      <c r="O38" s="401"/>
      <c r="P38" s="401"/>
      <c r="Q38" s="401"/>
      <c r="R38" s="401"/>
      <c r="S38" s="401"/>
      <c r="T38" s="401"/>
      <c r="U38" s="401"/>
      <c r="V38" s="401"/>
      <c r="W38" s="401"/>
      <c r="X38" s="401"/>
      <c r="Y38" s="401"/>
      <c r="Z38" s="401"/>
      <c r="AA38" s="401"/>
      <c r="AB38" s="401"/>
      <c r="AC38" s="401"/>
      <c r="AD38" s="401"/>
      <c r="AE38" s="401"/>
      <c r="AF38" s="401"/>
      <c r="AG38" s="401"/>
      <c r="AH38" s="399"/>
      <c r="AI38" s="441"/>
      <c r="AJ38" s="485"/>
      <c r="AK38" s="482"/>
      <c r="AL38" s="447"/>
      <c r="AM38" s="123" t="s">
        <v>178</v>
      </c>
      <c r="AN38" s="152" t="s">
        <v>603</v>
      </c>
      <c r="AO38" s="153" t="s">
        <v>51</v>
      </c>
      <c r="AP38" s="154" t="s">
        <v>53</v>
      </c>
      <c r="AQ38" s="142" t="s">
        <v>684</v>
      </c>
      <c r="AR38" s="146" t="s">
        <v>604</v>
      </c>
      <c r="AS38" s="146" t="s">
        <v>72</v>
      </c>
      <c r="AT38" s="86">
        <v>15</v>
      </c>
      <c r="AU38" s="86">
        <v>15</v>
      </c>
      <c r="AV38" s="86">
        <v>15</v>
      </c>
      <c r="AW38" s="86">
        <v>15</v>
      </c>
      <c r="AX38" s="86">
        <v>15</v>
      </c>
      <c r="AY38" s="86">
        <v>15</v>
      </c>
      <c r="AZ38" s="86">
        <v>10</v>
      </c>
      <c r="BA38" s="85">
        <f t="shared" si="1"/>
        <v>100</v>
      </c>
      <c r="BB38" s="85" t="s">
        <v>142</v>
      </c>
      <c r="BC38" s="85" t="s">
        <v>521</v>
      </c>
      <c r="BD38" s="85" t="s">
        <v>142</v>
      </c>
      <c r="BE38" s="85" t="s">
        <v>142</v>
      </c>
      <c r="BF38" s="38">
        <v>100</v>
      </c>
      <c r="BG38" s="89" t="str">
        <f t="shared" si="7"/>
        <v>FUERTE</v>
      </c>
      <c r="BH38" s="431"/>
      <c r="BI38" s="431"/>
      <c r="BJ38" s="544"/>
      <c r="BK38" s="423"/>
      <c r="BL38" s="507"/>
      <c r="BM38" s="578"/>
      <c r="BN38" s="548"/>
      <c r="BO38" s="552"/>
      <c r="BP38" s="556"/>
      <c r="BQ38" s="594"/>
      <c r="BR38" s="395"/>
      <c r="BS38" s="395"/>
      <c r="BT38" s="596"/>
      <c r="BU38" s="395"/>
    </row>
    <row r="39" spans="1:73" ht="385.5" customHeight="1" x14ac:dyDescent="0.2">
      <c r="A39" s="345" t="s">
        <v>561</v>
      </c>
      <c r="B39" s="346" t="s">
        <v>74</v>
      </c>
      <c r="C39" s="356" t="s">
        <v>57</v>
      </c>
      <c r="D39" s="120" t="s">
        <v>55</v>
      </c>
      <c r="E39" s="112" t="s">
        <v>347</v>
      </c>
      <c r="F39" s="242" t="s">
        <v>94</v>
      </c>
      <c r="G39" s="71" t="s">
        <v>8</v>
      </c>
      <c r="H39" s="71" t="s">
        <v>8</v>
      </c>
      <c r="I39" s="71" t="s">
        <v>8</v>
      </c>
      <c r="J39" s="71" t="s">
        <v>8</v>
      </c>
      <c r="K39" s="118" t="s">
        <v>577</v>
      </c>
      <c r="L39" s="102" t="s">
        <v>191</v>
      </c>
      <c r="M39" s="309">
        <v>1</v>
      </c>
      <c r="N39" s="310" t="s">
        <v>100</v>
      </c>
      <c r="O39" s="311" t="s">
        <v>8</v>
      </c>
      <c r="P39" s="311" t="s">
        <v>8</v>
      </c>
      <c r="Q39" s="311" t="s">
        <v>8</v>
      </c>
      <c r="R39" s="311"/>
      <c r="S39" s="311" t="s">
        <v>8</v>
      </c>
      <c r="T39" s="311" t="s">
        <v>8</v>
      </c>
      <c r="U39" s="311"/>
      <c r="V39" s="311"/>
      <c r="W39" s="311"/>
      <c r="X39" s="311" t="s">
        <v>8</v>
      </c>
      <c r="Y39" s="311" t="s">
        <v>8</v>
      </c>
      <c r="Z39" s="311" t="s">
        <v>8</v>
      </c>
      <c r="AA39" s="311" t="s">
        <v>8</v>
      </c>
      <c r="AB39" s="311"/>
      <c r="AC39" s="311"/>
      <c r="AD39" s="311"/>
      <c r="AE39" s="311"/>
      <c r="AF39" s="311"/>
      <c r="AG39" s="311"/>
      <c r="AH39" s="311">
        <f>COUNTIF(O39:AG39,"X")</f>
        <v>9</v>
      </c>
      <c r="AI39" s="312">
        <v>4</v>
      </c>
      <c r="AJ39" s="313" t="s">
        <v>132</v>
      </c>
      <c r="AK39" s="314">
        <v>4</v>
      </c>
      <c r="AL39" s="292" t="s">
        <v>58</v>
      </c>
      <c r="AM39" s="120" t="s">
        <v>179</v>
      </c>
      <c r="AN39" s="148" t="s">
        <v>525</v>
      </c>
      <c r="AO39" s="145" t="s">
        <v>51</v>
      </c>
      <c r="AP39" s="139" t="s">
        <v>53</v>
      </c>
      <c r="AQ39" s="142" t="s">
        <v>69</v>
      </c>
      <c r="AR39" s="142" t="s">
        <v>180</v>
      </c>
      <c r="AS39" s="142" t="s">
        <v>117</v>
      </c>
      <c r="AT39" s="86">
        <v>15</v>
      </c>
      <c r="AU39" s="86">
        <v>15</v>
      </c>
      <c r="AV39" s="86">
        <v>15</v>
      </c>
      <c r="AW39" s="87">
        <v>15</v>
      </c>
      <c r="AX39" s="86">
        <v>15</v>
      </c>
      <c r="AY39" s="86">
        <v>15</v>
      </c>
      <c r="AZ39" s="86">
        <v>10</v>
      </c>
      <c r="BA39" s="85">
        <f t="shared" si="1"/>
        <v>100</v>
      </c>
      <c r="BB39" s="85" t="s">
        <v>142</v>
      </c>
      <c r="BC39" s="85" t="s">
        <v>521</v>
      </c>
      <c r="BD39" s="85" t="s">
        <v>142</v>
      </c>
      <c r="BE39" s="85" t="s">
        <v>142</v>
      </c>
      <c r="BF39" s="38">
        <v>100</v>
      </c>
      <c r="BG39" s="39" t="s">
        <v>9</v>
      </c>
      <c r="BH39" s="275">
        <f>+BF39</f>
        <v>100</v>
      </c>
      <c r="BI39" s="277" t="s">
        <v>9</v>
      </c>
      <c r="BJ39" s="262">
        <v>1</v>
      </c>
      <c r="BK39" s="262">
        <f>+AI39</f>
        <v>4</v>
      </c>
      <c r="BL39" s="263">
        <f>+BJ39*BK39</f>
        <v>4</v>
      </c>
      <c r="BM39" s="264" t="s">
        <v>58</v>
      </c>
      <c r="BN39" s="548"/>
      <c r="BO39" s="552"/>
      <c r="BP39" s="235" t="s">
        <v>50</v>
      </c>
      <c r="BQ39" s="200" t="s">
        <v>627</v>
      </c>
      <c r="BR39" s="142" t="s">
        <v>464</v>
      </c>
      <c r="BS39" s="142" t="s">
        <v>348</v>
      </c>
      <c r="BT39" s="145" t="s">
        <v>702</v>
      </c>
      <c r="BU39" s="142" t="s">
        <v>628</v>
      </c>
    </row>
    <row r="40" spans="1:73" ht="225" customHeight="1" x14ac:dyDescent="0.2">
      <c r="A40" s="345" t="s">
        <v>562</v>
      </c>
      <c r="B40" s="346" t="s">
        <v>75</v>
      </c>
      <c r="C40" s="122" t="s">
        <v>47</v>
      </c>
      <c r="D40" s="121" t="s">
        <v>300</v>
      </c>
      <c r="E40" s="237" t="s">
        <v>296</v>
      </c>
      <c r="F40" s="239" t="s">
        <v>95</v>
      </c>
      <c r="G40" s="71" t="s">
        <v>8</v>
      </c>
      <c r="H40" s="71" t="s">
        <v>8</v>
      </c>
      <c r="I40" s="71" t="s">
        <v>8</v>
      </c>
      <c r="J40" s="71" t="s">
        <v>8</v>
      </c>
      <c r="K40" s="249" t="s">
        <v>583</v>
      </c>
      <c r="L40" s="106" t="s">
        <v>46</v>
      </c>
      <c r="M40" s="287">
        <v>3</v>
      </c>
      <c r="N40" s="303" t="s">
        <v>106</v>
      </c>
      <c r="O40" s="289"/>
      <c r="P40" s="289" t="s">
        <v>8</v>
      </c>
      <c r="Q40" s="289" t="s">
        <v>8</v>
      </c>
      <c r="R40" s="289" t="s">
        <v>8</v>
      </c>
      <c r="S40" s="289" t="s">
        <v>8</v>
      </c>
      <c r="T40" s="289" t="s">
        <v>8</v>
      </c>
      <c r="U40" s="289" t="s">
        <v>8</v>
      </c>
      <c r="V40" s="289"/>
      <c r="W40" s="289"/>
      <c r="X40" s="289" t="s">
        <v>8</v>
      </c>
      <c r="Y40" s="289" t="s">
        <v>8</v>
      </c>
      <c r="Z40" s="289" t="s">
        <v>8</v>
      </c>
      <c r="AA40" s="289" t="s">
        <v>8</v>
      </c>
      <c r="AB40" s="289" t="s">
        <v>8</v>
      </c>
      <c r="AC40" s="289" t="s">
        <v>8</v>
      </c>
      <c r="AD40" s="289"/>
      <c r="AE40" s="289" t="s">
        <v>8</v>
      </c>
      <c r="AF40" s="289" t="s">
        <v>8</v>
      </c>
      <c r="AG40" s="289"/>
      <c r="AH40" s="289">
        <f>COUNTIF(O40:AG40,"X")</f>
        <v>14</v>
      </c>
      <c r="AI40" s="287">
        <v>5</v>
      </c>
      <c r="AJ40" s="301" t="s">
        <v>134</v>
      </c>
      <c r="AK40" s="302">
        <v>15</v>
      </c>
      <c r="AL40" s="292" t="s">
        <v>194</v>
      </c>
      <c r="AM40" s="124" t="s">
        <v>403</v>
      </c>
      <c r="AN40" s="155" t="s">
        <v>465</v>
      </c>
      <c r="AO40" s="156" t="s">
        <v>51</v>
      </c>
      <c r="AP40" s="139" t="s">
        <v>53</v>
      </c>
      <c r="AQ40" s="157" t="s">
        <v>54</v>
      </c>
      <c r="AR40" s="158" t="s">
        <v>580</v>
      </c>
      <c r="AS40" s="159" t="s">
        <v>76</v>
      </c>
      <c r="AT40" s="86">
        <v>15</v>
      </c>
      <c r="AU40" s="86">
        <v>15</v>
      </c>
      <c r="AV40" s="86">
        <v>15</v>
      </c>
      <c r="AW40" s="86">
        <v>15</v>
      </c>
      <c r="AX40" s="86">
        <v>15</v>
      </c>
      <c r="AY40" s="86">
        <v>15</v>
      </c>
      <c r="AZ40" s="86">
        <v>10</v>
      </c>
      <c r="BA40" s="85">
        <f t="shared" si="1"/>
        <v>100</v>
      </c>
      <c r="BB40" s="85" t="s">
        <v>142</v>
      </c>
      <c r="BC40" s="85" t="s">
        <v>521</v>
      </c>
      <c r="BD40" s="85" t="s">
        <v>142</v>
      </c>
      <c r="BE40" s="85" t="s">
        <v>142</v>
      </c>
      <c r="BF40" s="75">
        <v>100</v>
      </c>
      <c r="BG40" s="76" t="s">
        <v>9</v>
      </c>
      <c r="BH40" s="275">
        <v>100</v>
      </c>
      <c r="BI40" s="276" t="s">
        <v>9</v>
      </c>
      <c r="BJ40" s="267">
        <v>1</v>
      </c>
      <c r="BK40" s="267">
        <v>5</v>
      </c>
      <c r="BL40" s="271">
        <v>5</v>
      </c>
      <c r="BM40" s="272" t="s">
        <v>194</v>
      </c>
      <c r="BN40" s="547">
        <f>ROUND(AVERAGE(BL40:BL41),0)</f>
        <v>5</v>
      </c>
      <c r="BO40" s="550" t="str">
        <f>IF(BN40&lt;=2,"BAJO",IF(AND(BN40&gt;=2.1,BN40&lt;=6),"MODERADO",IF(AND(BN40&gt;=6.1,BN40&lt;=12),"ALTO", "EXTREMO")))</f>
        <v>MODERADO</v>
      </c>
      <c r="BP40" s="164" t="s">
        <v>50</v>
      </c>
      <c r="BQ40" s="368" t="s">
        <v>297</v>
      </c>
      <c r="BR40" s="365" t="s">
        <v>298</v>
      </c>
      <c r="BS40" s="368" t="s">
        <v>466</v>
      </c>
      <c r="BT40" s="365" t="s">
        <v>299</v>
      </c>
      <c r="BU40" s="365" t="s">
        <v>467</v>
      </c>
    </row>
    <row r="41" spans="1:73" ht="348.75" customHeight="1" x14ac:dyDescent="0.2">
      <c r="A41" s="459" t="s">
        <v>563</v>
      </c>
      <c r="B41" s="461" t="s">
        <v>75</v>
      </c>
      <c r="C41" s="383" t="s">
        <v>47</v>
      </c>
      <c r="D41" s="389" t="s">
        <v>301</v>
      </c>
      <c r="E41" s="463" t="s">
        <v>302</v>
      </c>
      <c r="F41" s="396" t="s">
        <v>303</v>
      </c>
      <c r="G41" s="396" t="s">
        <v>8</v>
      </c>
      <c r="H41" s="396" t="s">
        <v>8</v>
      </c>
      <c r="I41" s="396" t="s">
        <v>8</v>
      </c>
      <c r="J41" s="396" t="s">
        <v>8</v>
      </c>
      <c r="K41" s="396" t="s">
        <v>582</v>
      </c>
      <c r="L41" s="107" t="s">
        <v>46</v>
      </c>
      <c r="M41" s="409">
        <v>3</v>
      </c>
      <c r="N41" s="407" t="s">
        <v>106</v>
      </c>
      <c r="O41" s="398" t="s">
        <v>8</v>
      </c>
      <c r="P41" s="398" t="s">
        <v>8</v>
      </c>
      <c r="Q41" s="398" t="s">
        <v>8</v>
      </c>
      <c r="R41" s="398"/>
      <c r="S41" s="398" t="s">
        <v>8</v>
      </c>
      <c r="T41" s="398" t="s">
        <v>8</v>
      </c>
      <c r="U41" s="398"/>
      <c r="V41" s="398"/>
      <c r="W41" s="398"/>
      <c r="X41" s="398" t="s">
        <v>8</v>
      </c>
      <c r="Y41" s="398"/>
      <c r="Z41" s="398" t="s">
        <v>8</v>
      </c>
      <c r="AA41" s="398" t="s">
        <v>8</v>
      </c>
      <c r="AB41" s="398" t="s">
        <v>8</v>
      </c>
      <c r="AC41" s="398" t="s">
        <v>8</v>
      </c>
      <c r="AD41" s="398"/>
      <c r="AE41" s="398" t="s">
        <v>8</v>
      </c>
      <c r="AF41" s="398" t="s">
        <v>8</v>
      </c>
      <c r="AG41" s="398"/>
      <c r="AH41" s="398">
        <f>COUNTIF(O41:AG41,"X")</f>
        <v>12</v>
      </c>
      <c r="AI41" s="409">
        <v>4</v>
      </c>
      <c r="AJ41" s="479" t="s">
        <v>132</v>
      </c>
      <c r="AK41" s="481">
        <v>12</v>
      </c>
      <c r="AL41" s="446" t="s">
        <v>194</v>
      </c>
      <c r="AM41" s="495" t="s">
        <v>181</v>
      </c>
      <c r="AN41" s="155" t="s">
        <v>637</v>
      </c>
      <c r="AO41" s="436" t="s">
        <v>51</v>
      </c>
      <c r="AP41" s="436" t="s">
        <v>53</v>
      </c>
      <c r="AQ41" s="434" t="s">
        <v>54</v>
      </c>
      <c r="AR41" s="438" t="s">
        <v>304</v>
      </c>
      <c r="AS41" s="438" t="s">
        <v>468</v>
      </c>
      <c r="AT41" s="603">
        <v>15</v>
      </c>
      <c r="AU41" s="603">
        <v>15</v>
      </c>
      <c r="AV41" s="603">
        <v>15</v>
      </c>
      <c r="AW41" s="603">
        <v>15</v>
      </c>
      <c r="AX41" s="603">
        <v>15</v>
      </c>
      <c r="AY41" s="603">
        <v>15</v>
      </c>
      <c r="AZ41" s="603">
        <v>10</v>
      </c>
      <c r="BA41" s="603">
        <f t="shared" si="1"/>
        <v>100</v>
      </c>
      <c r="BB41" s="442" t="s">
        <v>142</v>
      </c>
      <c r="BC41" s="442" t="s">
        <v>521</v>
      </c>
      <c r="BD41" s="442" t="s">
        <v>142</v>
      </c>
      <c r="BE41" s="442" t="s">
        <v>142</v>
      </c>
      <c r="BF41" s="442">
        <v>100</v>
      </c>
      <c r="BG41" s="426" t="str">
        <f t="shared" si="7"/>
        <v>FUERTE</v>
      </c>
      <c r="BH41" s="430">
        <f>ROUND(AVERAGE(BF41:BF41),0)</f>
        <v>100</v>
      </c>
      <c r="BI41" s="430" t="s">
        <v>9</v>
      </c>
      <c r="BJ41" s="421">
        <v>1</v>
      </c>
      <c r="BK41" s="421">
        <v>4</v>
      </c>
      <c r="BL41" s="509">
        <v>4</v>
      </c>
      <c r="BM41" s="530" t="s">
        <v>58</v>
      </c>
      <c r="BN41" s="548"/>
      <c r="BO41" s="552"/>
      <c r="BP41" s="454" t="s">
        <v>50</v>
      </c>
      <c r="BQ41" s="601" t="s">
        <v>469</v>
      </c>
      <c r="BR41" s="605" t="s">
        <v>305</v>
      </c>
      <c r="BS41" s="605" t="s">
        <v>470</v>
      </c>
      <c r="BT41" s="605" t="s">
        <v>299</v>
      </c>
      <c r="BU41" s="605" t="s">
        <v>306</v>
      </c>
    </row>
    <row r="42" spans="1:73" s="90" customFormat="1" ht="243.75" customHeight="1" x14ac:dyDescent="0.2">
      <c r="A42" s="460"/>
      <c r="B42" s="462"/>
      <c r="C42" s="388"/>
      <c r="D42" s="391"/>
      <c r="E42" s="464"/>
      <c r="F42" s="397"/>
      <c r="G42" s="397"/>
      <c r="H42" s="397"/>
      <c r="I42" s="397"/>
      <c r="J42" s="397"/>
      <c r="K42" s="397"/>
      <c r="L42" s="322"/>
      <c r="M42" s="411"/>
      <c r="N42" s="408"/>
      <c r="O42" s="399"/>
      <c r="P42" s="399"/>
      <c r="Q42" s="399"/>
      <c r="R42" s="399"/>
      <c r="S42" s="399"/>
      <c r="T42" s="399"/>
      <c r="U42" s="399"/>
      <c r="V42" s="399"/>
      <c r="W42" s="399"/>
      <c r="X42" s="399"/>
      <c r="Y42" s="399"/>
      <c r="Z42" s="399"/>
      <c r="AA42" s="399"/>
      <c r="AB42" s="399"/>
      <c r="AC42" s="399"/>
      <c r="AD42" s="399"/>
      <c r="AE42" s="399"/>
      <c r="AF42" s="399"/>
      <c r="AG42" s="399"/>
      <c r="AH42" s="399"/>
      <c r="AI42" s="411"/>
      <c r="AJ42" s="480"/>
      <c r="AK42" s="482"/>
      <c r="AL42" s="447"/>
      <c r="AM42" s="496"/>
      <c r="AN42" s="325" t="s">
        <v>638</v>
      </c>
      <c r="AO42" s="437"/>
      <c r="AP42" s="437"/>
      <c r="AQ42" s="435"/>
      <c r="AR42" s="439"/>
      <c r="AS42" s="439"/>
      <c r="AT42" s="604"/>
      <c r="AU42" s="604"/>
      <c r="AV42" s="604"/>
      <c r="AW42" s="604"/>
      <c r="AX42" s="604"/>
      <c r="AY42" s="604"/>
      <c r="AZ42" s="604"/>
      <c r="BA42" s="604"/>
      <c r="BB42" s="443"/>
      <c r="BC42" s="443"/>
      <c r="BD42" s="443"/>
      <c r="BE42" s="443"/>
      <c r="BF42" s="443"/>
      <c r="BG42" s="427"/>
      <c r="BH42" s="431"/>
      <c r="BI42" s="431"/>
      <c r="BJ42" s="423"/>
      <c r="BK42" s="423"/>
      <c r="BL42" s="510"/>
      <c r="BM42" s="531"/>
      <c r="BN42" s="324"/>
      <c r="BO42" s="323"/>
      <c r="BP42" s="456"/>
      <c r="BQ42" s="602"/>
      <c r="BR42" s="606"/>
      <c r="BS42" s="606"/>
      <c r="BT42" s="606"/>
      <c r="BU42" s="606"/>
    </row>
    <row r="43" spans="1:73" ht="408.75" customHeight="1" x14ac:dyDescent="0.2">
      <c r="A43" s="381" t="s">
        <v>564</v>
      </c>
      <c r="B43" s="379" t="s">
        <v>77</v>
      </c>
      <c r="C43" s="122" t="s">
        <v>57</v>
      </c>
      <c r="D43" s="116" t="s">
        <v>199</v>
      </c>
      <c r="E43" s="452" t="s">
        <v>236</v>
      </c>
      <c r="F43" s="457" t="s">
        <v>78</v>
      </c>
      <c r="G43" s="71" t="s">
        <v>8</v>
      </c>
      <c r="H43" s="71" t="s">
        <v>8</v>
      </c>
      <c r="I43" s="71" t="s">
        <v>8</v>
      </c>
      <c r="J43" s="71" t="s">
        <v>8</v>
      </c>
      <c r="K43" s="394" t="s">
        <v>582</v>
      </c>
      <c r="L43" s="477" t="s">
        <v>46</v>
      </c>
      <c r="M43" s="409">
        <v>3</v>
      </c>
      <c r="N43" s="407" t="s">
        <v>106</v>
      </c>
      <c r="O43" s="398" t="s">
        <v>8</v>
      </c>
      <c r="P43" s="398"/>
      <c r="Q43" s="398"/>
      <c r="R43" s="398"/>
      <c r="S43" s="398" t="s">
        <v>8</v>
      </c>
      <c r="T43" s="398" t="s">
        <v>8</v>
      </c>
      <c r="U43" s="398"/>
      <c r="V43" s="398"/>
      <c r="W43" s="398"/>
      <c r="X43" s="398" t="s">
        <v>8</v>
      </c>
      <c r="Y43" s="398"/>
      <c r="Z43" s="398" t="s">
        <v>8</v>
      </c>
      <c r="AA43" s="398" t="s">
        <v>8</v>
      </c>
      <c r="AB43" s="398" t="s">
        <v>8</v>
      </c>
      <c r="AC43" s="398"/>
      <c r="AD43" s="398"/>
      <c r="AE43" s="398"/>
      <c r="AF43" s="398"/>
      <c r="AG43" s="398"/>
      <c r="AH43" s="398">
        <f>COUNTIF(O43:AG43,"X")</f>
        <v>7</v>
      </c>
      <c r="AI43" s="409">
        <v>4</v>
      </c>
      <c r="AJ43" s="479" t="s">
        <v>132</v>
      </c>
      <c r="AK43" s="448">
        <v>12</v>
      </c>
      <c r="AL43" s="573" t="s">
        <v>194</v>
      </c>
      <c r="AM43" s="123" t="s">
        <v>232</v>
      </c>
      <c r="AN43" s="140" t="s">
        <v>233</v>
      </c>
      <c r="AO43" s="137" t="s">
        <v>51</v>
      </c>
      <c r="AP43" s="139" t="s">
        <v>52</v>
      </c>
      <c r="AQ43" s="137" t="s">
        <v>581</v>
      </c>
      <c r="AR43" s="137" t="s">
        <v>234</v>
      </c>
      <c r="AS43" s="137" t="s">
        <v>72</v>
      </c>
      <c r="AT43" s="86">
        <v>15</v>
      </c>
      <c r="AU43" s="86">
        <v>15</v>
      </c>
      <c r="AV43" s="86">
        <v>15</v>
      </c>
      <c r="AW43" s="86">
        <v>15</v>
      </c>
      <c r="AX43" s="86">
        <v>15</v>
      </c>
      <c r="AY43" s="86">
        <v>15</v>
      </c>
      <c r="AZ43" s="86">
        <v>10</v>
      </c>
      <c r="BA43" s="85">
        <f t="shared" si="1"/>
        <v>100</v>
      </c>
      <c r="BB43" s="85" t="s">
        <v>142</v>
      </c>
      <c r="BC43" s="85" t="s">
        <v>521</v>
      </c>
      <c r="BD43" s="85" t="s">
        <v>142</v>
      </c>
      <c r="BE43" s="85" t="s">
        <v>142</v>
      </c>
      <c r="BF43" s="38">
        <v>100</v>
      </c>
      <c r="BG43" s="39" t="str">
        <f t="shared" si="7"/>
        <v>FUERTE</v>
      </c>
      <c r="BH43" s="428">
        <f>+BF43</f>
        <v>100</v>
      </c>
      <c r="BI43" s="430" t="s">
        <v>9</v>
      </c>
      <c r="BJ43" s="421">
        <v>1</v>
      </c>
      <c r="BK43" s="421">
        <f>+AI43</f>
        <v>4</v>
      </c>
      <c r="BL43" s="509">
        <f t="shared" ref="BL43:BL52" si="8">+BJ43*BK43</f>
        <v>4</v>
      </c>
      <c r="BM43" s="530" t="s">
        <v>58</v>
      </c>
      <c r="BN43" s="547">
        <f>ROUND(AVERAGE(BL43:BL44),0)</f>
        <v>4</v>
      </c>
      <c r="BO43" s="550" t="str">
        <f>IF(BN43&lt;=2,"BAJO",IF(AND(BN43&gt;=2.1,BN43&lt;=6),"MODERADO",IF(AND(BN43&gt;=6.1,BN43&lt;=12),"ALTO", "EXTREMO")))</f>
        <v>MODERADO</v>
      </c>
      <c r="BP43" s="589" t="s">
        <v>50</v>
      </c>
      <c r="BQ43" s="591" t="s">
        <v>237</v>
      </c>
      <c r="BR43" s="586" t="s">
        <v>238</v>
      </c>
      <c r="BS43" s="586" t="s">
        <v>239</v>
      </c>
      <c r="BT43" s="586" t="s">
        <v>240</v>
      </c>
      <c r="BU43" s="586" t="s">
        <v>241</v>
      </c>
    </row>
    <row r="44" spans="1:73" s="56" customFormat="1" ht="408.75" hidden="1" customHeight="1" x14ac:dyDescent="0.2">
      <c r="A44" s="381"/>
      <c r="B44" s="380"/>
      <c r="C44" s="122" t="s">
        <v>57</v>
      </c>
      <c r="D44" s="110" t="s">
        <v>235</v>
      </c>
      <c r="E44" s="453"/>
      <c r="F44" s="458"/>
      <c r="G44" s="71"/>
      <c r="H44" s="71"/>
      <c r="I44" s="71"/>
      <c r="J44" s="71"/>
      <c r="K44" s="395"/>
      <c r="L44" s="478"/>
      <c r="M44" s="411"/>
      <c r="N44" s="408"/>
      <c r="O44" s="399"/>
      <c r="P44" s="399"/>
      <c r="Q44" s="399"/>
      <c r="R44" s="399"/>
      <c r="S44" s="399"/>
      <c r="T44" s="399"/>
      <c r="U44" s="399"/>
      <c r="V44" s="399"/>
      <c r="W44" s="399"/>
      <c r="X44" s="399"/>
      <c r="Y44" s="399"/>
      <c r="Z44" s="399"/>
      <c r="AA44" s="399"/>
      <c r="AB44" s="399"/>
      <c r="AC44" s="399"/>
      <c r="AD44" s="399"/>
      <c r="AE44" s="399"/>
      <c r="AF44" s="399"/>
      <c r="AG44" s="399"/>
      <c r="AH44" s="399"/>
      <c r="AI44" s="411"/>
      <c r="AJ44" s="480"/>
      <c r="AK44" s="449"/>
      <c r="AL44" s="574"/>
      <c r="AM44" s="123" t="s">
        <v>232</v>
      </c>
      <c r="AN44" s="140" t="s">
        <v>233</v>
      </c>
      <c r="AO44" s="137" t="s">
        <v>51</v>
      </c>
      <c r="AP44" s="139" t="s">
        <v>52</v>
      </c>
      <c r="AQ44" s="227" t="s">
        <v>581</v>
      </c>
      <c r="AR44" s="137" t="s">
        <v>234</v>
      </c>
      <c r="AS44" s="137" t="s">
        <v>72</v>
      </c>
      <c r="AT44" s="86">
        <v>15</v>
      </c>
      <c r="AU44" s="86">
        <v>15</v>
      </c>
      <c r="AV44" s="86">
        <v>15</v>
      </c>
      <c r="AW44" s="86">
        <v>15</v>
      </c>
      <c r="AX44" s="86">
        <v>15</v>
      </c>
      <c r="AY44" s="86">
        <v>15</v>
      </c>
      <c r="AZ44" s="86">
        <v>10</v>
      </c>
      <c r="BA44" s="85">
        <f t="shared" si="1"/>
        <v>100</v>
      </c>
      <c r="BB44" s="85" t="s">
        <v>142</v>
      </c>
      <c r="BC44" s="85" t="s">
        <v>521</v>
      </c>
      <c r="BD44" s="85" t="s">
        <v>142</v>
      </c>
      <c r="BE44" s="85" t="s">
        <v>142</v>
      </c>
      <c r="BF44" s="88">
        <v>100</v>
      </c>
      <c r="BG44" s="89" t="str">
        <f t="shared" si="7"/>
        <v>FUERTE</v>
      </c>
      <c r="BH44" s="429"/>
      <c r="BI44" s="431"/>
      <c r="BJ44" s="423"/>
      <c r="BK44" s="423"/>
      <c r="BL44" s="510"/>
      <c r="BM44" s="531"/>
      <c r="BN44" s="548"/>
      <c r="BO44" s="552"/>
      <c r="BP44" s="590"/>
      <c r="BQ44" s="592"/>
      <c r="BR44" s="587"/>
      <c r="BS44" s="587"/>
      <c r="BT44" s="587"/>
      <c r="BU44" s="587"/>
    </row>
    <row r="45" spans="1:73" ht="246.75" customHeight="1" x14ac:dyDescent="0.2">
      <c r="A45" s="345" t="s">
        <v>565</v>
      </c>
      <c r="B45" s="346" t="s">
        <v>79</v>
      </c>
      <c r="C45" s="350" t="s">
        <v>57</v>
      </c>
      <c r="D45" s="123" t="s">
        <v>349</v>
      </c>
      <c r="E45" s="112" t="s">
        <v>471</v>
      </c>
      <c r="F45" s="117" t="s">
        <v>96</v>
      </c>
      <c r="G45" s="71" t="s">
        <v>8</v>
      </c>
      <c r="H45" s="71" t="s">
        <v>8</v>
      </c>
      <c r="I45" s="71" t="s">
        <v>8</v>
      </c>
      <c r="J45" s="71" t="s">
        <v>8</v>
      </c>
      <c r="K45" s="123" t="s">
        <v>434</v>
      </c>
      <c r="L45" s="102" t="s">
        <v>193</v>
      </c>
      <c r="M45" s="293">
        <v>2</v>
      </c>
      <c r="N45" s="284" t="s">
        <v>103</v>
      </c>
      <c r="O45" s="311" t="s">
        <v>8</v>
      </c>
      <c r="P45" s="311"/>
      <c r="Q45" s="311"/>
      <c r="R45" s="311"/>
      <c r="S45" s="311" t="s">
        <v>8</v>
      </c>
      <c r="T45" s="311" t="s">
        <v>8</v>
      </c>
      <c r="U45" s="311"/>
      <c r="V45" s="311"/>
      <c r="W45" s="311"/>
      <c r="X45" s="311"/>
      <c r="Y45" s="311"/>
      <c r="Z45" s="311" t="s">
        <v>8</v>
      </c>
      <c r="AA45" s="311" t="s">
        <v>8</v>
      </c>
      <c r="AB45" s="311"/>
      <c r="AC45" s="311"/>
      <c r="AD45" s="311"/>
      <c r="AE45" s="311"/>
      <c r="AF45" s="311"/>
      <c r="AG45" s="311"/>
      <c r="AH45" s="289">
        <f>COUNTIF(O45:AG45,"X")</f>
        <v>5</v>
      </c>
      <c r="AI45" s="307">
        <f>IF(AH45&lt;=5,3,IF(AND(AH45&gt;=6,AH45&lt;=11),4,5))</f>
        <v>3</v>
      </c>
      <c r="AJ45" s="307" t="s">
        <v>59</v>
      </c>
      <c r="AK45" s="302">
        <f>+M45*AI45</f>
        <v>6</v>
      </c>
      <c r="AL45" s="292" t="str">
        <f>IF(AK45&lt;=2,"BAJO",IF(AND(AK45&gt;=2.1,AK45&lt;=6),"MODERADO",IF(AND(AK45&gt;=6.1,AK45&lt;=12),"ALTO", "EXTREMO")))</f>
        <v>MODERADO</v>
      </c>
      <c r="AM45" s="123" t="s">
        <v>182</v>
      </c>
      <c r="AN45" s="143" t="s">
        <v>524</v>
      </c>
      <c r="AO45" s="139" t="s">
        <v>51</v>
      </c>
      <c r="AP45" s="139" t="s">
        <v>53</v>
      </c>
      <c r="AQ45" s="142" t="s">
        <v>54</v>
      </c>
      <c r="AR45" s="160" t="s">
        <v>183</v>
      </c>
      <c r="AS45" s="160" t="s">
        <v>72</v>
      </c>
      <c r="AT45" s="86">
        <v>15</v>
      </c>
      <c r="AU45" s="86">
        <v>15</v>
      </c>
      <c r="AV45" s="86">
        <v>15</v>
      </c>
      <c r="AW45" s="86">
        <v>15</v>
      </c>
      <c r="AX45" s="86">
        <v>15</v>
      </c>
      <c r="AY45" s="86">
        <v>15</v>
      </c>
      <c r="AZ45" s="86">
        <v>10</v>
      </c>
      <c r="BA45" s="85">
        <f t="shared" si="1"/>
        <v>100</v>
      </c>
      <c r="BB45" s="85" t="s">
        <v>142</v>
      </c>
      <c r="BC45" s="85" t="s">
        <v>521</v>
      </c>
      <c r="BD45" s="85" t="s">
        <v>142</v>
      </c>
      <c r="BE45" s="85" t="s">
        <v>142</v>
      </c>
      <c r="BF45" s="38">
        <v>100</v>
      </c>
      <c r="BG45" s="39" t="str">
        <f t="shared" si="7"/>
        <v>FUERTE</v>
      </c>
      <c r="BH45" s="275">
        <f>+BF45</f>
        <v>100</v>
      </c>
      <c r="BI45" s="276" t="s">
        <v>9</v>
      </c>
      <c r="BJ45" s="262">
        <v>1</v>
      </c>
      <c r="BK45" s="273">
        <f>+AI45</f>
        <v>3</v>
      </c>
      <c r="BL45" s="273">
        <f t="shared" si="8"/>
        <v>3</v>
      </c>
      <c r="BM45" s="270" t="s">
        <v>59</v>
      </c>
      <c r="BN45" s="547">
        <f>ROUND(AVERAGE(BL45:BL47),0)</f>
        <v>3</v>
      </c>
      <c r="BO45" s="550" t="str">
        <f>IF(BN45&lt;=2,"BAJO",IF(AND(BN45&gt;=2.1,BN45&lt;=6),"MODERADO",IF(AND(BN45&gt;=6.1,BN45&lt;=12),"ALTO", "EXTREMO")))</f>
        <v>MODERADO</v>
      </c>
      <c r="BP45" s="117" t="s">
        <v>50</v>
      </c>
      <c r="BQ45" s="200" t="s">
        <v>350</v>
      </c>
      <c r="BR45" s="142" t="s">
        <v>351</v>
      </c>
      <c r="BS45" s="142" t="s">
        <v>352</v>
      </c>
      <c r="BT45" s="142" t="s">
        <v>699</v>
      </c>
      <c r="BU45" s="142" t="s">
        <v>353</v>
      </c>
    </row>
    <row r="46" spans="1:73" ht="246.75" customHeight="1" x14ac:dyDescent="0.2">
      <c r="A46" s="345" t="s">
        <v>566</v>
      </c>
      <c r="B46" s="346" t="s">
        <v>79</v>
      </c>
      <c r="C46" s="350" t="s">
        <v>57</v>
      </c>
      <c r="D46" s="123" t="s">
        <v>55</v>
      </c>
      <c r="E46" s="112" t="s">
        <v>391</v>
      </c>
      <c r="F46" s="117" t="s">
        <v>354</v>
      </c>
      <c r="G46" s="71" t="s">
        <v>8</v>
      </c>
      <c r="H46" s="71" t="s">
        <v>8</v>
      </c>
      <c r="I46" s="71" t="s">
        <v>8</v>
      </c>
      <c r="J46" s="71" t="s">
        <v>8</v>
      </c>
      <c r="K46" s="123" t="s">
        <v>435</v>
      </c>
      <c r="L46" s="108" t="s">
        <v>193</v>
      </c>
      <c r="M46" s="309">
        <v>1</v>
      </c>
      <c r="N46" s="310" t="s">
        <v>100</v>
      </c>
      <c r="O46" s="311" t="s">
        <v>8</v>
      </c>
      <c r="P46" s="311" t="s">
        <v>8</v>
      </c>
      <c r="Q46" s="311"/>
      <c r="R46" s="311"/>
      <c r="S46" s="311" t="s">
        <v>8</v>
      </c>
      <c r="T46" s="311" t="s">
        <v>8</v>
      </c>
      <c r="U46" s="311"/>
      <c r="V46" s="311"/>
      <c r="W46" s="311"/>
      <c r="X46" s="311"/>
      <c r="Y46" s="311" t="s">
        <v>8</v>
      </c>
      <c r="Z46" s="311" t="s">
        <v>8</v>
      </c>
      <c r="AA46" s="311" t="s">
        <v>8</v>
      </c>
      <c r="AB46" s="311"/>
      <c r="AC46" s="311"/>
      <c r="AD46" s="311"/>
      <c r="AE46" s="311"/>
      <c r="AF46" s="311"/>
      <c r="AG46" s="311"/>
      <c r="AH46" s="289">
        <f>COUNTIF(O46:AG46,"X")</f>
        <v>7</v>
      </c>
      <c r="AI46" s="287">
        <f>IF(AH46&lt;=5,3,IF(AND(AH46&gt;=6,AH46&lt;=11),4,5))</f>
        <v>4</v>
      </c>
      <c r="AJ46" s="290" t="s">
        <v>132</v>
      </c>
      <c r="AK46" s="304">
        <f>+M46*AI46</f>
        <v>4</v>
      </c>
      <c r="AL46" s="292" t="s">
        <v>58</v>
      </c>
      <c r="AM46" s="123" t="s">
        <v>355</v>
      </c>
      <c r="AN46" s="143" t="s">
        <v>356</v>
      </c>
      <c r="AO46" s="139" t="s">
        <v>51</v>
      </c>
      <c r="AP46" s="139" t="s">
        <v>53</v>
      </c>
      <c r="AQ46" s="142" t="s">
        <v>357</v>
      </c>
      <c r="AR46" s="142" t="s">
        <v>184</v>
      </c>
      <c r="AS46" s="160" t="s">
        <v>72</v>
      </c>
      <c r="AT46" s="86">
        <v>15</v>
      </c>
      <c r="AU46" s="86">
        <v>15</v>
      </c>
      <c r="AV46" s="86">
        <v>15</v>
      </c>
      <c r="AW46" s="86">
        <v>15</v>
      </c>
      <c r="AX46" s="86">
        <v>15</v>
      </c>
      <c r="AY46" s="86">
        <v>15</v>
      </c>
      <c r="AZ46" s="86">
        <v>10</v>
      </c>
      <c r="BA46" s="85">
        <f t="shared" si="1"/>
        <v>100</v>
      </c>
      <c r="BB46" s="85" t="s">
        <v>142</v>
      </c>
      <c r="BC46" s="85" t="s">
        <v>521</v>
      </c>
      <c r="BD46" s="85" t="s">
        <v>142</v>
      </c>
      <c r="BE46" s="85" t="s">
        <v>142</v>
      </c>
      <c r="BF46" s="38">
        <v>100</v>
      </c>
      <c r="BG46" s="39" t="str">
        <f t="shared" si="7"/>
        <v>FUERTE</v>
      </c>
      <c r="BH46" s="275">
        <f>+BF46</f>
        <v>100</v>
      </c>
      <c r="BI46" s="276" t="s">
        <v>9</v>
      </c>
      <c r="BJ46" s="262">
        <v>1</v>
      </c>
      <c r="BK46" s="262">
        <f>+AI46</f>
        <v>4</v>
      </c>
      <c r="BL46" s="263">
        <f t="shared" si="8"/>
        <v>4</v>
      </c>
      <c r="BM46" s="264" t="s">
        <v>58</v>
      </c>
      <c r="BN46" s="548"/>
      <c r="BO46" s="552"/>
      <c r="BP46" s="117" t="s">
        <v>50</v>
      </c>
      <c r="BQ46" s="200" t="s">
        <v>472</v>
      </c>
      <c r="BR46" s="142" t="s">
        <v>358</v>
      </c>
      <c r="BS46" s="145" t="s">
        <v>359</v>
      </c>
      <c r="BT46" s="145" t="s">
        <v>368</v>
      </c>
      <c r="BU46" s="142" t="s">
        <v>360</v>
      </c>
    </row>
    <row r="47" spans="1:73" ht="192.75" customHeight="1" x14ac:dyDescent="0.2">
      <c r="A47" s="381" t="s">
        <v>567</v>
      </c>
      <c r="B47" s="379" t="s">
        <v>79</v>
      </c>
      <c r="C47" s="383" t="s">
        <v>57</v>
      </c>
      <c r="D47" s="236" t="s">
        <v>55</v>
      </c>
      <c r="E47" s="463" t="s">
        <v>395</v>
      </c>
      <c r="F47" s="457" t="s">
        <v>120</v>
      </c>
      <c r="G47" s="384" t="s">
        <v>8</v>
      </c>
      <c r="H47" s="384" t="s">
        <v>8</v>
      </c>
      <c r="I47" s="384" t="s">
        <v>8</v>
      </c>
      <c r="J47" s="384" t="s">
        <v>8</v>
      </c>
      <c r="K47" s="396" t="s">
        <v>620</v>
      </c>
      <c r="L47" s="465" t="s">
        <v>46</v>
      </c>
      <c r="M47" s="409">
        <v>2</v>
      </c>
      <c r="N47" s="473" t="s">
        <v>103</v>
      </c>
      <c r="O47" s="396" t="s">
        <v>8</v>
      </c>
      <c r="P47" s="396" t="s">
        <v>8</v>
      </c>
      <c r="Q47" s="396"/>
      <c r="R47" s="396"/>
      <c r="S47" s="396" t="s">
        <v>8</v>
      </c>
      <c r="T47" s="396"/>
      <c r="U47" s="396"/>
      <c r="V47" s="396"/>
      <c r="W47" s="396"/>
      <c r="X47" s="396"/>
      <c r="Y47" s="396" t="s">
        <v>8</v>
      </c>
      <c r="Z47" s="396" t="s">
        <v>8</v>
      </c>
      <c r="AA47" s="396"/>
      <c r="AB47" s="396"/>
      <c r="AC47" s="396"/>
      <c r="AD47" s="396"/>
      <c r="AE47" s="396"/>
      <c r="AF47" s="396"/>
      <c r="AG47" s="396"/>
      <c r="AH47" s="398">
        <f>COUNTIF(O47:AG48,"x")</f>
        <v>5</v>
      </c>
      <c r="AI47" s="409">
        <f>IF(AH47&lt;=5,3,IF(AND(AH47&gt;=6,AH47&lt;=11),4,5))</f>
        <v>3</v>
      </c>
      <c r="AJ47" s="412" t="s">
        <v>59</v>
      </c>
      <c r="AK47" s="444">
        <f>+M47*AI47</f>
        <v>6</v>
      </c>
      <c r="AL47" s="446" t="str">
        <f>IF(AK47&lt;=2,"BAJO",IF(AND(AK47&gt;=2.1,AK47&lt;=6),"MODERADO",IF(AND(AK47&gt;=6.1,AK47&lt;=12),"ALTO", "EXTREMO")))</f>
        <v>MODERADO</v>
      </c>
      <c r="AM47" s="123" t="s">
        <v>185</v>
      </c>
      <c r="AN47" s="143" t="s">
        <v>473</v>
      </c>
      <c r="AO47" s="145" t="s">
        <v>51</v>
      </c>
      <c r="AP47" s="139" t="s">
        <v>53</v>
      </c>
      <c r="AQ47" s="142" t="s">
        <v>54</v>
      </c>
      <c r="AR47" s="161" t="s">
        <v>186</v>
      </c>
      <c r="AS47" s="161" t="s">
        <v>72</v>
      </c>
      <c r="AT47" s="86">
        <v>15</v>
      </c>
      <c r="AU47" s="86">
        <v>15</v>
      </c>
      <c r="AV47" s="86">
        <v>15</v>
      </c>
      <c r="AW47" s="86">
        <v>15</v>
      </c>
      <c r="AX47" s="86">
        <v>15</v>
      </c>
      <c r="AY47" s="86">
        <v>15</v>
      </c>
      <c r="AZ47" s="86">
        <v>10</v>
      </c>
      <c r="BA47" s="85">
        <f t="shared" si="1"/>
        <v>100</v>
      </c>
      <c r="BB47" s="85" t="s">
        <v>142</v>
      </c>
      <c r="BC47" s="85" t="s">
        <v>521</v>
      </c>
      <c r="BD47" s="85" t="s">
        <v>142</v>
      </c>
      <c r="BE47" s="85" t="s">
        <v>142</v>
      </c>
      <c r="BF47" s="424">
        <v>100</v>
      </c>
      <c r="BG47" s="426" t="s">
        <v>9</v>
      </c>
      <c r="BH47" s="579">
        <v>100</v>
      </c>
      <c r="BI47" s="276" t="s">
        <v>9</v>
      </c>
      <c r="BJ47" s="421">
        <v>1</v>
      </c>
      <c r="BK47" s="421">
        <f>+AI47</f>
        <v>3</v>
      </c>
      <c r="BL47" s="570">
        <f t="shared" si="8"/>
        <v>3</v>
      </c>
      <c r="BM47" s="489" t="s">
        <v>59</v>
      </c>
      <c r="BN47" s="549"/>
      <c r="BO47" s="551"/>
      <c r="BP47" s="457" t="s">
        <v>50</v>
      </c>
      <c r="BQ47" s="562" t="s">
        <v>685</v>
      </c>
      <c r="BR47" s="434" t="s">
        <v>642</v>
      </c>
      <c r="BS47" s="436" t="s">
        <v>641</v>
      </c>
      <c r="BT47" s="436" t="s">
        <v>364</v>
      </c>
      <c r="BU47" s="434" t="s">
        <v>643</v>
      </c>
    </row>
    <row r="48" spans="1:73" s="90" customFormat="1" ht="226.5" customHeight="1" x14ac:dyDescent="0.2">
      <c r="A48" s="381"/>
      <c r="B48" s="380"/>
      <c r="C48" s="588"/>
      <c r="D48" s="236" t="s">
        <v>606</v>
      </c>
      <c r="E48" s="395"/>
      <c r="F48" s="395"/>
      <c r="G48" s="386"/>
      <c r="H48" s="386"/>
      <c r="I48" s="386"/>
      <c r="J48" s="386"/>
      <c r="K48" s="395"/>
      <c r="L48" s="466"/>
      <c r="M48" s="411"/>
      <c r="N48" s="474"/>
      <c r="O48" s="475"/>
      <c r="P48" s="475"/>
      <c r="Q48" s="475"/>
      <c r="R48" s="475"/>
      <c r="S48" s="475"/>
      <c r="T48" s="475"/>
      <c r="U48" s="475"/>
      <c r="V48" s="475"/>
      <c r="W48" s="475"/>
      <c r="X48" s="475"/>
      <c r="Y48" s="475"/>
      <c r="Z48" s="475"/>
      <c r="AA48" s="475"/>
      <c r="AB48" s="475"/>
      <c r="AC48" s="475"/>
      <c r="AD48" s="475"/>
      <c r="AE48" s="475"/>
      <c r="AF48" s="475"/>
      <c r="AG48" s="475"/>
      <c r="AH48" s="399"/>
      <c r="AI48" s="411"/>
      <c r="AJ48" s="414"/>
      <c r="AK48" s="445"/>
      <c r="AL48" s="447"/>
      <c r="AM48" s="123" t="s">
        <v>361</v>
      </c>
      <c r="AN48" s="143" t="s">
        <v>362</v>
      </c>
      <c r="AO48" s="145" t="s">
        <v>51</v>
      </c>
      <c r="AP48" s="139" t="s">
        <v>53</v>
      </c>
      <c r="AQ48" s="142" t="s">
        <v>357</v>
      </c>
      <c r="AR48" s="161" t="s">
        <v>363</v>
      </c>
      <c r="AS48" s="161" t="s">
        <v>72</v>
      </c>
      <c r="AT48" s="86">
        <v>15</v>
      </c>
      <c r="AU48" s="86">
        <v>15</v>
      </c>
      <c r="AV48" s="86">
        <v>15</v>
      </c>
      <c r="AW48" s="86">
        <v>15</v>
      </c>
      <c r="AX48" s="86">
        <v>15</v>
      </c>
      <c r="AY48" s="86">
        <v>15</v>
      </c>
      <c r="AZ48" s="86">
        <v>10</v>
      </c>
      <c r="BA48" s="85">
        <f t="shared" si="1"/>
        <v>100</v>
      </c>
      <c r="BB48" s="85" t="s">
        <v>142</v>
      </c>
      <c r="BC48" s="85" t="s">
        <v>521</v>
      </c>
      <c r="BD48" s="85" t="s">
        <v>142</v>
      </c>
      <c r="BE48" s="85" t="s">
        <v>142</v>
      </c>
      <c r="BF48" s="575"/>
      <c r="BG48" s="576"/>
      <c r="BH48" s="580"/>
      <c r="BI48" s="276" t="s">
        <v>9</v>
      </c>
      <c r="BJ48" s="423"/>
      <c r="BK48" s="423"/>
      <c r="BL48" s="572"/>
      <c r="BM48" s="557"/>
      <c r="BN48" s="91"/>
      <c r="BO48" s="92"/>
      <c r="BP48" s="458"/>
      <c r="BQ48" s="563"/>
      <c r="BR48" s="435"/>
      <c r="BS48" s="437"/>
      <c r="BT48" s="437"/>
      <c r="BU48" s="435"/>
    </row>
    <row r="49" spans="1:73" ht="226.5" customHeight="1" x14ac:dyDescent="0.2">
      <c r="A49" s="381" t="s">
        <v>568</v>
      </c>
      <c r="B49" s="379" t="s">
        <v>80</v>
      </c>
      <c r="C49" s="350" t="s">
        <v>57</v>
      </c>
      <c r="D49" s="249" t="s">
        <v>584</v>
      </c>
      <c r="E49" s="237" t="s">
        <v>248</v>
      </c>
      <c r="F49" s="454" t="s">
        <v>249</v>
      </c>
      <c r="G49" s="384" t="s">
        <v>8</v>
      </c>
      <c r="H49" s="384" t="s">
        <v>8</v>
      </c>
      <c r="I49" s="384" t="s">
        <v>8</v>
      </c>
      <c r="J49" s="384" t="s">
        <v>8</v>
      </c>
      <c r="K49" s="383" t="s">
        <v>587</v>
      </c>
      <c r="L49" s="465" t="s">
        <v>46</v>
      </c>
      <c r="M49" s="409">
        <v>1</v>
      </c>
      <c r="N49" s="473" t="s">
        <v>100</v>
      </c>
      <c r="O49" s="289"/>
      <c r="P49" s="289" t="s">
        <v>8</v>
      </c>
      <c r="Q49" s="289"/>
      <c r="R49" s="289"/>
      <c r="S49" s="289" t="s">
        <v>8</v>
      </c>
      <c r="T49" s="289"/>
      <c r="U49" s="289"/>
      <c r="V49" s="289"/>
      <c r="W49" s="289"/>
      <c r="X49" s="289" t="s">
        <v>8</v>
      </c>
      <c r="Y49" s="289" t="s">
        <v>8</v>
      </c>
      <c r="Z49" s="289" t="s">
        <v>8</v>
      </c>
      <c r="AA49" s="289"/>
      <c r="AB49" s="289"/>
      <c r="AC49" s="289"/>
      <c r="AD49" s="289"/>
      <c r="AE49" s="289"/>
      <c r="AF49" s="289"/>
      <c r="AG49" s="289"/>
      <c r="AH49" s="398">
        <v>5</v>
      </c>
      <c r="AI49" s="409">
        <v>3</v>
      </c>
      <c r="AJ49" s="412" t="s">
        <v>59</v>
      </c>
      <c r="AK49" s="415">
        <f>+M49*AI49</f>
        <v>3</v>
      </c>
      <c r="AL49" s="418" t="str">
        <f>IF(AK49&lt;=2,"BAJO",IF(AND(AK49&gt;=2.1,AK49&lt;=6),"MODERADO",IF(AND(AK49&gt;=6.1,AK49&lt;=12),"ALTO", "EXTREMO")))</f>
        <v>MODERADO</v>
      </c>
      <c r="AM49" s="228" t="s">
        <v>636</v>
      </c>
      <c r="AN49" s="143" t="s">
        <v>686</v>
      </c>
      <c r="AO49" s="139" t="s">
        <v>51</v>
      </c>
      <c r="AP49" s="226" t="s">
        <v>53</v>
      </c>
      <c r="AQ49" s="142" t="s">
        <v>54</v>
      </c>
      <c r="AR49" s="142" t="s">
        <v>586</v>
      </c>
      <c r="AS49" s="142" t="s">
        <v>187</v>
      </c>
      <c r="AT49" s="87">
        <v>15</v>
      </c>
      <c r="AU49" s="87">
        <v>15</v>
      </c>
      <c r="AV49" s="87">
        <v>15</v>
      </c>
      <c r="AW49" s="87">
        <v>15</v>
      </c>
      <c r="AX49" s="87">
        <v>15</v>
      </c>
      <c r="AY49" s="87">
        <v>15</v>
      </c>
      <c r="AZ49" s="86">
        <v>10</v>
      </c>
      <c r="BA49" s="85">
        <f t="shared" si="1"/>
        <v>100</v>
      </c>
      <c r="BB49" s="85" t="s">
        <v>142</v>
      </c>
      <c r="BC49" s="85" t="s">
        <v>521</v>
      </c>
      <c r="BD49" s="85" t="s">
        <v>142</v>
      </c>
      <c r="BE49" s="85" t="s">
        <v>142</v>
      </c>
      <c r="BF49" s="38">
        <v>100</v>
      </c>
      <c r="BG49" s="39" t="str">
        <f t="shared" si="7"/>
        <v>FUERTE</v>
      </c>
      <c r="BH49" s="430">
        <f>ROUND(AVERAGE(BF49:BF49),0)</f>
        <v>100</v>
      </c>
      <c r="BI49" s="430" t="s">
        <v>9</v>
      </c>
      <c r="BJ49" s="421">
        <v>1</v>
      </c>
      <c r="BK49" s="421">
        <f>+AI49</f>
        <v>3</v>
      </c>
      <c r="BL49" s="570">
        <f t="shared" si="8"/>
        <v>3</v>
      </c>
      <c r="BM49" s="489" t="str">
        <f>IF(BL49&lt;=2,"BAJO",IF(AND(BL49&gt;=3,BL49&lt;=6),"MODERADO",IF(AND(BL49&gt;=7,BL49&lt;=12),"ALTO", "EXTREMO")))</f>
        <v>MODERADO</v>
      </c>
      <c r="BN49" s="547">
        <f>ROUND(AVERAGE(BL49:BL57),0)</f>
        <v>3</v>
      </c>
      <c r="BO49" s="550" t="str">
        <f>IF(BN49&lt;=2,"BAJO",IF(AND(BN49&gt;=2.1,BN49&lt;=6),"MODERADO",IF(AND(BN49&gt;=6.1,BN49&lt;=12),"ALTO", "EXTREMO")))</f>
        <v>MODERADO</v>
      </c>
      <c r="BP49" s="582" t="s">
        <v>50</v>
      </c>
      <c r="BQ49" s="584" t="s">
        <v>250</v>
      </c>
      <c r="BR49" s="434" t="s">
        <v>687</v>
      </c>
      <c r="BS49" s="436" t="s">
        <v>251</v>
      </c>
      <c r="BT49" s="436" t="s">
        <v>252</v>
      </c>
      <c r="BU49" s="434" t="s">
        <v>253</v>
      </c>
    </row>
    <row r="50" spans="1:73" s="60" customFormat="1" ht="226.5" customHeight="1" x14ac:dyDescent="0.2">
      <c r="A50" s="381"/>
      <c r="B50" s="382"/>
      <c r="C50" s="350" t="s">
        <v>57</v>
      </c>
      <c r="D50" s="249" t="s">
        <v>392</v>
      </c>
      <c r="E50" s="237" t="s">
        <v>248</v>
      </c>
      <c r="F50" s="455"/>
      <c r="G50" s="385"/>
      <c r="H50" s="385"/>
      <c r="I50" s="385"/>
      <c r="J50" s="385"/>
      <c r="K50" s="387"/>
      <c r="L50" s="476"/>
      <c r="M50" s="410"/>
      <c r="N50" s="486"/>
      <c r="O50" s="315"/>
      <c r="P50" s="315"/>
      <c r="Q50" s="315"/>
      <c r="R50" s="315"/>
      <c r="S50" s="315"/>
      <c r="T50" s="315"/>
      <c r="U50" s="315"/>
      <c r="V50" s="315"/>
      <c r="W50" s="315"/>
      <c r="X50" s="315"/>
      <c r="Y50" s="315"/>
      <c r="Z50" s="315"/>
      <c r="AA50" s="315"/>
      <c r="AB50" s="315"/>
      <c r="AC50" s="315"/>
      <c r="AD50" s="315"/>
      <c r="AE50" s="315"/>
      <c r="AF50" s="315"/>
      <c r="AG50" s="315"/>
      <c r="AH50" s="404"/>
      <c r="AI50" s="410"/>
      <c r="AJ50" s="413"/>
      <c r="AK50" s="416"/>
      <c r="AL50" s="419"/>
      <c r="AM50" s="228" t="s">
        <v>636</v>
      </c>
      <c r="AN50" s="143" t="s">
        <v>686</v>
      </c>
      <c r="AO50" s="139" t="s">
        <v>51</v>
      </c>
      <c r="AP50" s="226" t="s">
        <v>53</v>
      </c>
      <c r="AQ50" s="142" t="s">
        <v>54</v>
      </c>
      <c r="AR50" s="142" t="s">
        <v>586</v>
      </c>
      <c r="AS50" s="142" t="s">
        <v>187</v>
      </c>
      <c r="AT50" s="87">
        <v>15</v>
      </c>
      <c r="AU50" s="87">
        <v>15</v>
      </c>
      <c r="AV50" s="87">
        <v>15</v>
      </c>
      <c r="AW50" s="87">
        <v>15</v>
      </c>
      <c r="AX50" s="87">
        <v>15</v>
      </c>
      <c r="AY50" s="87">
        <v>15</v>
      </c>
      <c r="AZ50" s="86">
        <v>10</v>
      </c>
      <c r="BA50" s="85">
        <f t="shared" si="1"/>
        <v>100</v>
      </c>
      <c r="BB50" s="85" t="s">
        <v>142</v>
      </c>
      <c r="BC50" s="85" t="s">
        <v>521</v>
      </c>
      <c r="BD50" s="85" t="s">
        <v>142</v>
      </c>
      <c r="BE50" s="85" t="s">
        <v>142</v>
      </c>
      <c r="BF50" s="59">
        <v>100</v>
      </c>
      <c r="BG50" s="89" t="str">
        <f t="shared" si="7"/>
        <v>FUERTE</v>
      </c>
      <c r="BH50" s="508"/>
      <c r="BI50" s="508"/>
      <c r="BJ50" s="422"/>
      <c r="BK50" s="422"/>
      <c r="BL50" s="571"/>
      <c r="BM50" s="490"/>
      <c r="BN50" s="548"/>
      <c r="BO50" s="552"/>
      <c r="BP50" s="583"/>
      <c r="BQ50" s="585"/>
      <c r="BR50" s="435"/>
      <c r="BS50" s="437"/>
      <c r="BT50" s="437"/>
      <c r="BU50" s="435"/>
    </row>
    <row r="51" spans="1:73" ht="226.5" customHeight="1" x14ac:dyDescent="0.2">
      <c r="A51" s="381"/>
      <c r="B51" s="380"/>
      <c r="C51" s="350" t="s">
        <v>57</v>
      </c>
      <c r="D51" s="249" t="s">
        <v>393</v>
      </c>
      <c r="E51" s="115" t="s">
        <v>248</v>
      </c>
      <c r="F51" s="456"/>
      <c r="G51" s="386"/>
      <c r="H51" s="386"/>
      <c r="I51" s="386"/>
      <c r="J51" s="386"/>
      <c r="K51" s="388"/>
      <c r="L51" s="466"/>
      <c r="M51" s="411"/>
      <c r="N51" s="474"/>
      <c r="O51" s="315"/>
      <c r="P51" s="315"/>
      <c r="Q51" s="315"/>
      <c r="R51" s="315"/>
      <c r="S51" s="315"/>
      <c r="T51" s="315"/>
      <c r="U51" s="315"/>
      <c r="V51" s="315"/>
      <c r="W51" s="315"/>
      <c r="X51" s="315"/>
      <c r="Y51" s="315"/>
      <c r="Z51" s="315"/>
      <c r="AA51" s="315"/>
      <c r="AB51" s="315"/>
      <c r="AC51" s="315"/>
      <c r="AD51" s="315"/>
      <c r="AE51" s="315"/>
      <c r="AF51" s="315"/>
      <c r="AG51" s="315"/>
      <c r="AH51" s="399"/>
      <c r="AI51" s="411"/>
      <c r="AJ51" s="414"/>
      <c r="AK51" s="417"/>
      <c r="AL51" s="420"/>
      <c r="AM51" s="228" t="s">
        <v>201</v>
      </c>
      <c r="AN51" s="143" t="s">
        <v>585</v>
      </c>
      <c r="AO51" s="139" t="s">
        <v>51</v>
      </c>
      <c r="AP51" s="226" t="s">
        <v>53</v>
      </c>
      <c r="AQ51" s="145" t="s">
        <v>54</v>
      </c>
      <c r="AR51" s="142" t="s">
        <v>586</v>
      </c>
      <c r="AS51" s="142" t="s">
        <v>187</v>
      </c>
      <c r="AT51" s="86">
        <v>15</v>
      </c>
      <c r="AU51" s="86">
        <v>15</v>
      </c>
      <c r="AV51" s="86">
        <v>15</v>
      </c>
      <c r="AW51" s="86">
        <v>15</v>
      </c>
      <c r="AX51" s="86">
        <v>15</v>
      </c>
      <c r="AY51" s="87">
        <v>15</v>
      </c>
      <c r="AZ51" s="86">
        <v>10</v>
      </c>
      <c r="BA51" s="85">
        <f t="shared" si="1"/>
        <v>100</v>
      </c>
      <c r="BB51" s="85" t="s">
        <v>142</v>
      </c>
      <c r="BC51" s="85" t="s">
        <v>521</v>
      </c>
      <c r="BD51" s="85" t="s">
        <v>142</v>
      </c>
      <c r="BE51" s="85" t="s">
        <v>142</v>
      </c>
      <c r="BF51" s="88">
        <v>100</v>
      </c>
      <c r="BG51" s="39" t="s">
        <v>9</v>
      </c>
      <c r="BH51" s="431"/>
      <c r="BI51" s="431"/>
      <c r="BJ51" s="423"/>
      <c r="BK51" s="423"/>
      <c r="BL51" s="572"/>
      <c r="BM51" s="557"/>
      <c r="BN51" s="548"/>
      <c r="BO51" s="552"/>
      <c r="BP51" s="229" t="s">
        <v>50</v>
      </c>
      <c r="BQ51" s="203" t="s">
        <v>254</v>
      </c>
      <c r="BR51" s="366" t="s">
        <v>687</v>
      </c>
      <c r="BS51" s="139" t="s">
        <v>255</v>
      </c>
      <c r="BT51" s="139" t="s">
        <v>252</v>
      </c>
      <c r="BU51" s="366" t="s">
        <v>256</v>
      </c>
    </row>
    <row r="52" spans="1:73" ht="226.5" customHeight="1" x14ac:dyDescent="0.2">
      <c r="A52" s="381" t="s">
        <v>569</v>
      </c>
      <c r="B52" s="379" t="s">
        <v>80</v>
      </c>
      <c r="C52" s="122" t="s">
        <v>57</v>
      </c>
      <c r="D52" s="116" t="s">
        <v>394</v>
      </c>
      <c r="E52" s="115" t="s">
        <v>257</v>
      </c>
      <c r="F52" s="247" t="s">
        <v>258</v>
      </c>
      <c r="G52" s="384" t="s">
        <v>8</v>
      </c>
      <c r="H52" s="384" t="s">
        <v>8</v>
      </c>
      <c r="I52" s="384" t="s">
        <v>8</v>
      </c>
      <c r="J52" s="384" t="s">
        <v>8</v>
      </c>
      <c r="K52" s="389" t="s">
        <v>436</v>
      </c>
      <c r="L52" s="465" t="s">
        <v>46</v>
      </c>
      <c r="M52" s="409">
        <v>1</v>
      </c>
      <c r="N52" s="473" t="s">
        <v>100</v>
      </c>
      <c r="O52" s="398" t="s">
        <v>8</v>
      </c>
      <c r="P52" s="398"/>
      <c r="Q52" s="398"/>
      <c r="R52" s="398"/>
      <c r="S52" s="398"/>
      <c r="T52" s="398"/>
      <c r="U52" s="398"/>
      <c r="V52" s="398"/>
      <c r="W52" s="398"/>
      <c r="X52" s="398" t="s">
        <v>8</v>
      </c>
      <c r="Y52" s="398" t="s">
        <v>8</v>
      </c>
      <c r="Z52" s="398" t="s">
        <v>8</v>
      </c>
      <c r="AA52" s="398"/>
      <c r="AB52" s="398"/>
      <c r="AC52" s="398"/>
      <c r="AD52" s="398"/>
      <c r="AE52" s="398"/>
      <c r="AF52" s="398"/>
      <c r="AG52" s="398"/>
      <c r="AH52" s="398">
        <f>COUNTIF(O52:AG53,"x")</f>
        <v>4</v>
      </c>
      <c r="AI52" s="409">
        <f>IF(AH52&lt;=5,3,IF(AND(AH52&gt;=6,AH52&lt;=11),4,5))</f>
        <v>3</v>
      </c>
      <c r="AJ52" s="412" t="s">
        <v>59</v>
      </c>
      <c r="AK52" s="444">
        <f>+M52*AI52</f>
        <v>3</v>
      </c>
      <c r="AL52" s="446" t="str">
        <f>IF(AK52&lt;=2,"BAJO",IF(AND(AK52&gt;=2.1,AK52&lt;=6),"MODERADO",IF(AND(AK52&gt;=6.1,AK52&lt;=12),"ALTO", "EXTREMO")))</f>
        <v>MODERADO</v>
      </c>
      <c r="AM52" s="123" t="s">
        <v>188</v>
      </c>
      <c r="AN52" s="143" t="s">
        <v>588</v>
      </c>
      <c r="AO52" s="139" t="s">
        <v>51</v>
      </c>
      <c r="AP52" s="145" t="s">
        <v>53</v>
      </c>
      <c r="AQ52" s="142" t="s">
        <v>589</v>
      </c>
      <c r="AR52" s="142" t="s">
        <v>81</v>
      </c>
      <c r="AS52" s="142" t="s">
        <v>187</v>
      </c>
      <c r="AT52" s="87">
        <v>15</v>
      </c>
      <c r="AU52" s="87">
        <v>15</v>
      </c>
      <c r="AV52" s="87">
        <v>15</v>
      </c>
      <c r="AW52" s="87">
        <v>15</v>
      </c>
      <c r="AX52" s="87">
        <v>15</v>
      </c>
      <c r="AY52" s="86">
        <v>15</v>
      </c>
      <c r="AZ52" s="86">
        <v>10</v>
      </c>
      <c r="BA52" s="85">
        <f t="shared" si="1"/>
        <v>100</v>
      </c>
      <c r="BB52" s="85" t="s">
        <v>142</v>
      </c>
      <c r="BC52" s="85" t="s">
        <v>521</v>
      </c>
      <c r="BD52" s="85" t="s">
        <v>142</v>
      </c>
      <c r="BE52" s="85" t="s">
        <v>142</v>
      </c>
      <c r="BF52" s="38">
        <v>100</v>
      </c>
      <c r="BG52" s="39" t="str">
        <f t="shared" si="7"/>
        <v>FUERTE</v>
      </c>
      <c r="BH52" s="430">
        <f>ROUND(AVERAGE(BF52:BF53),0)</f>
        <v>100</v>
      </c>
      <c r="BI52" s="430" t="str">
        <f>VLOOKUP(BH52,CLASIFICACIÓNCONTROLES,2)</f>
        <v>FUERTE</v>
      </c>
      <c r="BJ52" s="421">
        <v>1</v>
      </c>
      <c r="BK52" s="421">
        <f>+AI52</f>
        <v>3</v>
      </c>
      <c r="BL52" s="570">
        <f t="shared" si="8"/>
        <v>3</v>
      </c>
      <c r="BM52" s="489" t="str">
        <f>IF(BL52&lt;=2,"BAJO",IF(AND(BL52&gt;=3,BL52&lt;=6),"MODERADO",IF(AND(BL52&gt;=7,BL52&lt;=12),"ALTO", "EXTREMO")))</f>
        <v>MODERADO</v>
      </c>
      <c r="BN52" s="548"/>
      <c r="BO52" s="552"/>
      <c r="BP52" s="541" t="s">
        <v>50</v>
      </c>
      <c r="BQ52" s="367" t="s">
        <v>254</v>
      </c>
      <c r="BR52" s="366" t="s">
        <v>687</v>
      </c>
      <c r="BS52" s="139" t="s">
        <v>255</v>
      </c>
      <c r="BT52" s="139" t="s">
        <v>252</v>
      </c>
      <c r="BU52" s="366" t="s">
        <v>256</v>
      </c>
    </row>
    <row r="53" spans="1:73" ht="225" customHeight="1" x14ac:dyDescent="0.2">
      <c r="A53" s="381"/>
      <c r="B53" s="380"/>
      <c r="C53" s="122" t="s">
        <v>57</v>
      </c>
      <c r="D53" s="116" t="s">
        <v>259</v>
      </c>
      <c r="E53" s="115" t="s">
        <v>257</v>
      </c>
      <c r="F53" s="125" t="s">
        <v>258</v>
      </c>
      <c r="G53" s="386"/>
      <c r="H53" s="386"/>
      <c r="I53" s="386"/>
      <c r="J53" s="386"/>
      <c r="K53" s="390"/>
      <c r="L53" s="466"/>
      <c r="M53" s="411"/>
      <c r="N53" s="474"/>
      <c r="O53" s="399"/>
      <c r="P53" s="399"/>
      <c r="Q53" s="399"/>
      <c r="R53" s="399"/>
      <c r="S53" s="399"/>
      <c r="T53" s="399"/>
      <c r="U53" s="399"/>
      <c r="V53" s="399"/>
      <c r="W53" s="399"/>
      <c r="X53" s="399"/>
      <c r="Y53" s="399"/>
      <c r="Z53" s="399"/>
      <c r="AA53" s="399"/>
      <c r="AB53" s="399"/>
      <c r="AC53" s="399"/>
      <c r="AD53" s="399"/>
      <c r="AE53" s="399"/>
      <c r="AF53" s="399"/>
      <c r="AG53" s="399"/>
      <c r="AH53" s="399"/>
      <c r="AI53" s="411"/>
      <c r="AJ53" s="414"/>
      <c r="AK53" s="445"/>
      <c r="AL53" s="447"/>
      <c r="AM53" s="123" t="s">
        <v>260</v>
      </c>
      <c r="AN53" s="143" t="s">
        <v>686</v>
      </c>
      <c r="AO53" s="139" t="s">
        <v>51</v>
      </c>
      <c r="AP53" s="145" t="s">
        <v>53</v>
      </c>
      <c r="AQ53" s="142" t="s">
        <v>54</v>
      </c>
      <c r="AR53" s="142" t="s">
        <v>586</v>
      </c>
      <c r="AS53" s="142" t="s">
        <v>187</v>
      </c>
      <c r="AT53" s="87">
        <v>15</v>
      </c>
      <c r="AU53" s="87">
        <v>15</v>
      </c>
      <c r="AV53" s="87">
        <v>15</v>
      </c>
      <c r="AW53" s="87">
        <v>15</v>
      </c>
      <c r="AX53" s="87">
        <v>15</v>
      </c>
      <c r="AY53" s="86">
        <v>15</v>
      </c>
      <c r="AZ53" s="86">
        <v>10</v>
      </c>
      <c r="BA53" s="85">
        <f t="shared" si="1"/>
        <v>100</v>
      </c>
      <c r="BB53" s="85" t="s">
        <v>142</v>
      </c>
      <c r="BC53" s="85" t="s">
        <v>521</v>
      </c>
      <c r="BD53" s="85" t="s">
        <v>142</v>
      </c>
      <c r="BE53" s="85" t="s">
        <v>142</v>
      </c>
      <c r="BF53" s="38">
        <v>100</v>
      </c>
      <c r="BG53" s="39" t="str">
        <f t="shared" si="7"/>
        <v>FUERTE</v>
      </c>
      <c r="BH53" s="431"/>
      <c r="BI53" s="431"/>
      <c r="BJ53" s="423"/>
      <c r="BK53" s="423"/>
      <c r="BL53" s="572"/>
      <c r="BM53" s="557"/>
      <c r="BN53" s="548"/>
      <c r="BO53" s="552"/>
      <c r="BP53" s="556"/>
      <c r="BQ53" s="367" t="s">
        <v>250</v>
      </c>
      <c r="BR53" s="366" t="s">
        <v>687</v>
      </c>
      <c r="BS53" s="139" t="s">
        <v>251</v>
      </c>
      <c r="BT53" s="139" t="s">
        <v>252</v>
      </c>
      <c r="BU53" s="366" t="s">
        <v>253</v>
      </c>
    </row>
    <row r="54" spans="1:73" ht="225" customHeight="1" x14ac:dyDescent="0.2">
      <c r="A54" s="381" t="s">
        <v>570</v>
      </c>
      <c r="B54" s="379" t="s">
        <v>80</v>
      </c>
      <c r="C54" s="122" t="s">
        <v>57</v>
      </c>
      <c r="D54" s="116" t="s">
        <v>401</v>
      </c>
      <c r="E54" s="115" t="s">
        <v>261</v>
      </c>
      <c r="F54" s="245" t="s">
        <v>262</v>
      </c>
      <c r="G54" s="244" t="s">
        <v>8</v>
      </c>
      <c r="H54" s="244" t="s">
        <v>8</v>
      </c>
      <c r="I54" s="244" t="s">
        <v>8</v>
      </c>
      <c r="J54" s="244" t="s">
        <v>8</v>
      </c>
      <c r="K54" s="383" t="s">
        <v>590</v>
      </c>
      <c r="L54" s="105" t="s">
        <v>46</v>
      </c>
      <c r="M54" s="409">
        <v>1</v>
      </c>
      <c r="N54" s="473" t="s">
        <v>100</v>
      </c>
      <c r="O54" s="289" t="s">
        <v>8</v>
      </c>
      <c r="P54" s="289"/>
      <c r="Q54" s="289"/>
      <c r="R54" s="289"/>
      <c r="S54" s="289" t="s">
        <v>8</v>
      </c>
      <c r="T54" s="289"/>
      <c r="U54" s="289"/>
      <c r="V54" s="289"/>
      <c r="W54" s="289"/>
      <c r="X54" s="289" t="s">
        <v>8</v>
      </c>
      <c r="Y54" s="289" t="s">
        <v>8</v>
      </c>
      <c r="Z54" s="289" t="s">
        <v>8</v>
      </c>
      <c r="AA54" s="289"/>
      <c r="AB54" s="289"/>
      <c r="AC54" s="289"/>
      <c r="AD54" s="289"/>
      <c r="AE54" s="289"/>
      <c r="AF54" s="289"/>
      <c r="AG54" s="289"/>
      <c r="AH54" s="398">
        <f>COUNTIF(O54:AG54,"x")</f>
        <v>5</v>
      </c>
      <c r="AI54" s="409">
        <f>IF(AH54&lt;=5,3,IF(AND(AH54&gt;=6,AH54&lt;=11),4,5))</f>
        <v>3</v>
      </c>
      <c r="AJ54" s="412" t="s">
        <v>59</v>
      </c>
      <c r="AK54" s="444">
        <f>+M54*AI54</f>
        <v>3</v>
      </c>
      <c r="AL54" s="446" t="str">
        <f>IF(AK54&lt;=2,"BAJO",IF(AND(AK54&gt;=2.1,AK54&lt;=6),"MODERADO",IF(AND(AK54&gt;=6.1,AK54&lt;=12),"ALTO", "EXTREMO")))</f>
        <v>MODERADO</v>
      </c>
      <c r="AM54" s="123" t="s">
        <v>260</v>
      </c>
      <c r="AN54" s="143" t="s">
        <v>688</v>
      </c>
      <c r="AO54" s="139" t="s">
        <v>51</v>
      </c>
      <c r="AP54" s="226" t="s">
        <v>53</v>
      </c>
      <c r="AQ54" s="142" t="s">
        <v>54</v>
      </c>
      <c r="AR54" s="142" t="s">
        <v>586</v>
      </c>
      <c r="AS54" s="142" t="s">
        <v>187</v>
      </c>
      <c r="AT54" s="86">
        <v>15</v>
      </c>
      <c r="AU54" s="86">
        <v>15</v>
      </c>
      <c r="AV54" s="87">
        <v>15</v>
      </c>
      <c r="AW54" s="86">
        <v>15</v>
      </c>
      <c r="AX54" s="86">
        <v>15</v>
      </c>
      <c r="AY54" s="86">
        <v>15</v>
      </c>
      <c r="AZ54" s="86">
        <v>10</v>
      </c>
      <c r="BA54" s="85">
        <f t="shared" si="1"/>
        <v>100</v>
      </c>
      <c r="BB54" s="85" t="s">
        <v>142</v>
      </c>
      <c r="BC54" s="85" t="s">
        <v>521</v>
      </c>
      <c r="BD54" s="85" t="s">
        <v>142</v>
      </c>
      <c r="BE54" s="85" t="s">
        <v>142</v>
      </c>
      <c r="BF54" s="38">
        <v>100</v>
      </c>
      <c r="BG54" s="39" t="str">
        <f t="shared" si="7"/>
        <v>FUERTE</v>
      </c>
      <c r="BH54" s="276">
        <f>ROUND(AVERAGE(BF54:BF54),0)</f>
        <v>100</v>
      </c>
      <c r="BI54" s="276" t="str">
        <f>VLOOKUP(BH54,CLASIFICACIÓNCONTROLES,2)</f>
        <v>FUERTE</v>
      </c>
      <c r="BJ54" s="421">
        <v>1</v>
      </c>
      <c r="BK54" s="421">
        <f>+AI54</f>
        <v>3</v>
      </c>
      <c r="BL54" s="570">
        <f>+BJ54*BK54</f>
        <v>3</v>
      </c>
      <c r="BM54" s="489" t="str">
        <f>IF(BL54&lt;=2,"BAJO",IF(AND(BL54&gt;=3,BL54&lt;=6),"MODERADO",IF(AND(BL54&gt;=7,BL54&lt;=12),"ALTO", "EXTREMO")))</f>
        <v>MODERADO</v>
      </c>
      <c r="BN54" s="548"/>
      <c r="BO54" s="552"/>
      <c r="BP54" s="541" t="s">
        <v>50</v>
      </c>
      <c r="BQ54" s="562" t="s">
        <v>250</v>
      </c>
      <c r="BR54" s="434" t="s">
        <v>687</v>
      </c>
      <c r="BS54" s="436" t="s">
        <v>251</v>
      </c>
      <c r="BT54" s="436" t="s">
        <v>252</v>
      </c>
      <c r="BU54" s="434" t="s">
        <v>253</v>
      </c>
    </row>
    <row r="55" spans="1:73" s="63" customFormat="1" ht="225" customHeight="1" x14ac:dyDescent="0.2">
      <c r="A55" s="381"/>
      <c r="B55" s="380"/>
      <c r="C55" s="122" t="s">
        <v>57</v>
      </c>
      <c r="D55" s="116" t="s">
        <v>402</v>
      </c>
      <c r="E55" s="115" t="s">
        <v>261</v>
      </c>
      <c r="F55" s="245" t="s">
        <v>262</v>
      </c>
      <c r="G55" s="244"/>
      <c r="H55" s="244"/>
      <c r="I55" s="244"/>
      <c r="J55" s="244"/>
      <c r="K55" s="378"/>
      <c r="L55" s="103"/>
      <c r="M55" s="411"/>
      <c r="N55" s="474"/>
      <c r="O55" s="289"/>
      <c r="P55" s="289"/>
      <c r="Q55" s="289"/>
      <c r="R55" s="289"/>
      <c r="S55" s="289"/>
      <c r="T55" s="289"/>
      <c r="U55" s="289"/>
      <c r="V55" s="289"/>
      <c r="W55" s="289"/>
      <c r="X55" s="289"/>
      <c r="Y55" s="289"/>
      <c r="Z55" s="289"/>
      <c r="AA55" s="289"/>
      <c r="AB55" s="289"/>
      <c r="AC55" s="289"/>
      <c r="AD55" s="289"/>
      <c r="AE55" s="289"/>
      <c r="AF55" s="289"/>
      <c r="AG55" s="289"/>
      <c r="AH55" s="399"/>
      <c r="AI55" s="411"/>
      <c r="AJ55" s="414"/>
      <c r="AK55" s="445"/>
      <c r="AL55" s="447"/>
      <c r="AM55" s="123" t="s">
        <v>260</v>
      </c>
      <c r="AN55" s="143" t="s">
        <v>688</v>
      </c>
      <c r="AO55" s="139" t="s">
        <v>51</v>
      </c>
      <c r="AP55" s="226" t="s">
        <v>53</v>
      </c>
      <c r="AQ55" s="142" t="s">
        <v>54</v>
      </c>
      <c r="AR55" s="142" t="s">
        <v>586</v>
      </c>
      <c r="AS55" s="142" t="s">
        <v>187</v>
      </c>
      <c r="AT55" s="86">
        <v>15</v>
      </c>
      <c r="AU55" s="86">
        <v>15</v>
      </c>
      <c r="AV55" s="87">
        <v>15</v>
      </c>
      <c r="AW55" s="86">
        <v>15</v>
      </c>
      <c r="AX55" s="86">
        <v>15</v>
      </c>
      <c r="AY55" s="86">
        <v>15</v>
      </c>
      <c r="AZ55" s="86">
        <v>10</v>
      </c>
      <c r="BA55" s="85">
        <f t="shared" si="1"/>
        <v>100</v>
      </c>
      <c r="BB55" s="85" t="s">
        <v>142</v>
      </c>
      <c r="BC55" s="85" t="s">
        <v>521</v>
      </c>
      <c r="BD55" s="85" t="s">
        <v>142</v>
      </c>
      <c r="BE55" s="85" t="s">
        <v>142</v>
      </c>
      <c r="BF55" s="61">
        <v>100</v>
      </c>
      <c r="BG55" s="62" t="str">
        <f t="shared" si="7"/>
        <v>FUERTE</v>
      </c>
      <c r="BH55" s="276">
        <f>ROUND(AVERAGE(BF55:BF55),0)</f>
        <v>100</v>
      </c>
      <c r="BI55" s="276" t="str">
        <f>VLOOKUP(BH55,CLASIFICACIÓNCONTROLES,2)</f>
        <v>FUERTE</v>
      </c>
      <c r="BJ55" s="423"/>
      <c r="BK55" s="423"/>
      <c r="BL55" s="572"/>
      <c r="BM55" s="557"/>
      <c r="BN55" s="548"/>
      <c r="BO55" s="552"/>
      <c r="BP55" s="556"/>
      <c r="BQ55" s="563"/>
      <c r="BR55" s="435"/>
      <c r="BS55" s="437"/>
      <c r="BT55" s="437"/>
      <c r="BU55" s="435"/>
    </row>
    <row r="56" spans="1:73" ht="225" customHeight="1" x14ac:dyDescent="0.2">
      <c r="A56" s="381" t="s">
        <v>571</v>
      </c>
      <c r="B56" s="379" t="s">
        <v>80</v>
      </c>
      <c r="C56" s="122" t="s">
        <v>57</v>
      </c>
      <c r="D56" s="116" t="s">
        <v>82</v>
      </c>
      <c r="E56" s="113" t="s">
        <v>689</v>
      </c>
      <c r="F56" s="245" t="s">
        <v>690</v>
      </c>
      <c r="G56" s="64" t="s">
        <v>8</v>
      </c>
      <c r="H56" s="64" t="s">
        <v>8</v>
      </c>
      <c r="I56" s="64" t="s">
        <v>8</v>
      </c>
      <c r="J56" s="64" t="s">
        <v>8</v>
      </c>
      <c r="K56" s="383" t="s">
        <v>591</v>
      </c>
      <c r="L56" s="99" t="s">
        <v>46</v>
      </c>
      <c r="M56" s="409">
        <v>1</v>
      </c>
      <c r="N56" s="473" t="s">
        <v>100</v>
      </c>
      <c r="O56" s="398" t="s">
        <v>8</v>
      </c>
      <c r="P56" s="398"/>
      <c r="Q56" s="398"/>
      <c r="R56" s="398"/>
      <c r="S56" s="398" t="s">
        <v>8</v>
      </c>
      <c r="T56" s="398"/>
      <c r="U56" s="398"/>
      <c r="V56" s="398"/>
      <c r="W56" s="398"/>
      <c r="X56" s="398" t="s">
        <v>8</v>
      </c>
      <c r="Y56" s="398" t="s">
        <v>8</v>
      </c>
      <c r="Z56" s="398" t="s">
        <v>8</v>
      </c>
      <c r="AA56" s="398"/>
      <c r="AB56" s="398"/>
      <c r="AC56" s="398"/>
      <c r="AD56" s="398"/>
      <c r="AE56" s="398"/>
      <c r="AF56" s="398"/>
      <c r="AG56" s="398"/>
      <c r="AH56" s="398">
        <f>COUNTIF(O56:AG57,"x")</f>
        <v>5</v>
      </c>
      <c r="AI56" s="409">
        <f>IF(AH56&lt;=5,3,IF(AND(AH56&gt;=6,AH56&lt;=11),4,5))</f>
        <v>3</v>
      </c>
      <c r="AJ56" s="412" t="s">
        <v>59</v>
      </c>
      <c r="AK56" s="444">
        <f>+M56*AI56</f>
        <v>3</v>
      </c>
      <c r="AL56" s="446" t="str">
        <f>IF(AK56&lt;=2,"BAJO",IF(AND(AK56&gt;=2.1,AK56&lt;=6),"MODERADO",IF(AND(AK56&gt;=6.1,AK56&lt;=12),"ALTO", "EXTREMO")))</f>
        <v>MODERADO</v>
      </c>
      <c r="AM56" s="123" t="s">
        <v>189</v>
      </c>
      <c r="AN56" s="143" t="s">
        <v>691</v>
      </c>
      <c r="AO56" s="145" t="s">
        <v>51</v>
      </c>
      <c r="AP56" s="139" t="s">
        <v>53</v>
      </c>
      <c r="AQ56" s="227" t="s">
        <v>54</v>
      </c>
      <c r="AR56" s="227" t="s">
        <v>187</v>
      </c>
      <c r="AS56" s="227" t="s">
        <v>83</v>
      </c>
      <c r="AT56" s="87">
        <v>15</v>
      </c>
      <c r="AU56" s="87">
        <v>15</v>
      </c>
      <c r="AV56" s="87">
        <v>15</v>
      </c>
      <c r="AW56" s="87">
        <v>15</v>
      </c>
      <c r="AX56" s="87">
        <v>15</v>
      </c>
      <c r="AY56" s="87">
        <v>15</v>
      </c>
      <c r="AZ56" s="87">
        <v>10</v>
      </c>
      <c r="BA56" s="31">
        <f t="shared" si="1"/>
        <v>100</v>
      </c>
      <c r="BB56" s="85" t="s">
        <v>142</v>
      </c>
      <c r="BC56" s="85" t="s">
        <v>521</v>
      </c>
      <c r="BD56" s="85" t="s">
        <v>142</v>
      </c>
      <c r="BE56" s="85" t="s">
        <v>142</v>
      </c>
      <c r="BF56" s="38">
        <v>100</v>
      </c>
      <c r="BG56" s="39" t="str">
        <f t="shared" si="7"/>
        <v>FUERTE</v>
      </c>
      <c r="BH56" s="430">
        <f>ROUND(AVERAGE(BF56:BF57),0)</f>
        <v>100</v>
      </c>
      <c r="BI56" s="430" t="str">
        <f>VLOOKUP(BH56,CLASIFICACIÓNCONTROLES,2)</f>
        <v>FUERTE</v>
      </c>
      <c r="BJ56" s="421">
        <v>1</v>
      </c>
      <c r="BK56" s="421">
        <f>+AI56</f>
        <v>3</v>
      </c>
      <c r="BL56" s="570">
        <f>+BJ56*BK56</f>
        <v>3</v>
      </c>
      <c r="BM56" s="489" t="str">
        <f>IF(BL56&lt;=2,"BAJO",IF(AND(BL56&gt;=3,BL56&lt;=6),"MODERADO",IF(AND(BL56&gt;=7,BL56&lt;=12),"ALTO", "EXTREMO")))</f>
        <v>MODERADO</v>
      </c>
      <c r="BN56" s="548"/>
      <c r="BO56" s="552"/>
      <c r="BP56" s="541" t="s">
        <v>50</v>
      </c>
      <c r="BQ56" s="434" t="s">
        <v>254</v>
      </c>
      <c r="BR56" s="434" t="s">
        <v>687</v>
      </c>
      <c r="BS56" s="436" t="s">
        <v>255</v>
      </c>
      <c r="BT56" s="436" t="s">
        <v>252</v>
      </c>
      <c r="BU56" s="434" t="s">
        <v>256</v>
      </c>
    </row>
    <row r="57" spans="1:73" ht="225" customHeight="1" x14ac:dyDescent="0.2">
      <c r="A57" s="381"/>
      <c r="B57" s="380"/>
      <c r="C57" s="347"/>
      <c r="D57" s="116" t="s">
        <v>84</v>
      </c>
      <c r="E57" s="115" t="s">
        <v>689</v>
      </c>
      <c r="F57" s="125" t="s">
        <v>690</v>
      </c>
      <c r="G57" s="65" t="s">
        <v>8</v>
      </c>
      <c r="H57" s="65" t="s">
        <v>8</v>
      </c>
      <c r="I57" s="65" t="s">
        <v>8</v>
      </c>
      <c r="J57" s="65" t="s">
        <v>8</v>
      </c>
      <c r="K57" s="378"/>
      <c r="L57" s="104"/>
      <c r="M57" s="411"/>
      <c r="N57" s="474"/>
      <c r="O57" s="399"/>
      <c r="P57" s="399"/>
      <c r="Q57" s="399"/>
      <c r="R57" s="399"/>
      <c r="S57" s="399"/>
      <c r="T57" s="399"/>
      <c r="U57" s="399"/>
      <c r="V57" s="399"/>
      <c r="W57" s="399"/>
      <c r="X57" s="399"/>
      <c r="Y57" s="399"/>
      <c r="Z57" s="399"/>
      <c r="AA57" s="399"/>
      <c r="AB57" s="399"/>
      <c r="AC57" s="399"/>
      <c r="AD57" s="399"/>
      <c r="AE57" s="399"/>
      <c r="AF57" s="399"/>
      <c r="AG57" s="399"/>
      <c r="AH57" s="399"/>
      <c r="AI57" s="411"/>
      <c r="AJ57" s="414"/>
      <c r="AK57" s="445"/>
      <c r="AL57" s="447"/>
      <c r="AM57" s="123" t="s">
        <v>202</v>
      </c>
      <c r="AN57" s="143" t="s">
        <v>692</v>
      </c>
      <c r="AO57" s="145" t="s">
        <v>51</v>
      </c>
      <c r="AP57" s="139" t="s">
        <v>53</v>
      </c>
      <c r="AQ57" s="227" t="s">
        <v>54</v>
      </c>
      <c r="AR57" s="227" t="s">
        <v>187</v>
      </c>
      <c r="AS57" s="227" t="s">
        <v>85</v>
      </c>
      <c r="AT57" s="87">
        <v>15</v>
      </c>
      <c r="AU57" s="87">
        <v>15</v>
      </c>
      <c r="AV57" s="87">
        <v>15</v>
      </c>
      <c r="AW57" s="87">
        <v>15</v>
      </c>
      <c r="AX57" s="87">
        <v>15</v>
      </c>
      <c r="AY57" s="87">
        <v>15</v>
      </c>
      <c r="AZ57" s="87">
        <v>10</v>
      </c>
      <c r="BA57" s="85">
        <f t="shared" si="1"/>
        <v>100</v>
      </c>
      <c r="BB57" s="85" t="s">
        <v>142</v>
      </c>
      <c r="BC57" s="85" t="s">
        <v>521</v>
      </c>
      <c r="BD57" s="85" t="s">
        <v>142</v>
      </c>
      <c r="BE57" s="85" t="s">
        <v>142</v>
      </c>
      <c r="BF57" s="38">
        <v>100</v>
      </c>
      <c r="BG57" s="39" t="str">
        <f t="shared" si="7"/>
        <v>FUERTE</v>
      </c>
      <c r="BH57" s="431"/>
      <c r="BI57" s="431"/>
      <c r="BJ57" s="423"/>
      <c r="BK57" s="423"/>
      <c r="BL57" s="572"/>
      <c r="BM57" s="557"/>
      <c r="BN57" s="549"/>
      <c r="BO57" s="551"/>
      <c r="BP57" s="556"/>
      <c r="BQ57" s="435"/>
      <c r="BR57" s="435"/>
      <c r="BS57" s="437"/>
      <c r="BT57" s="437"/>
      <c r="BU57" s="435"/>
    </row>
    <row r="58" spans="1:73" ht="225" customHeight="1" x14ac:dyDescent="0.2">
      <c r="A58" s="345" t="s">
        <v>572</v>
      </c>
      <c r="B58" s="225" t="s">
        <v>86</v>
      </c>
      <c r="C58" s="350" t="s">
        <v>57</v>
      </c>
      <c r="D58" s="120" t="s">
        <v>203</v>
      </c>
      <c r="E58" s="112" t="s">
        <v>200</v>
      </c>
      <c r="F58" s="117" t="s">
        <v>204</v>
      </c>
      <c r="G58" s="71" t="s">
        <v>49</v>
      </c>
      <c r="H58" s="71" t="s">
        <v>49</v>
      </c>
      <c r="I58" s="71" t="s">
        <v>49</v>
      </c>
      <c r="J58" s="71" t="s">
        <v>49</v>
      </c>
      <c r="K58" s="123" t="s">
        <v>578</v>
      </c>
      <c r="L58" s="101" t="s">
        <v>46</v>
      </c>
      <c r="M58" s="293">
        <v>2</v>
      </c>
      <c r="N58" s="284" t="s">
        <v>103</v>
      </c>
      <c r="O58" s="294" t="s">
        <v>8</v>
      </c>
      <c r="P58" s="294" t="s">
        <v>8</v>
      </c>
      <c r="Q58" s="294" t="s">
        <v>8</v>
      </c>
      <c r="R58" s="294"/>
      <c r="S58" s="294" t="s">
        <v>8</v>
      </c>
      <c r="T58" s="294"/>
      <c r="U58" s="294"/>
      <c r="V58" s="294"/>
      <c r="W58" s="294" t="s">
        <v>8</v>
      </c>
      <c r="X58" s="294" t="s">
        <v>8</v>
      </c>
      <c r="Y58" s="294"/>
      <c r="Z58" s="294" t="s">
        <v>8</v>
      </c>
      <c r="AA58" s="294"/>
      <c r="AB58" s="294" t="s">
        <v>8</v>
      </c>
      <c r="AC58" s="294"/>
      <c r="AD58" s="294"/>
      <c r="AE58" s="294"/>
      <c r="AF58" s="294"/>
      <c r="AG58" s="294"/>
      <c r="AH58" s="294">
        <f>COUNTIF(O58:AG58,"x")</f>
        <v>8</v>
      </c>
      <c r="AI58" s="296">
        <v>4</v>
      </c>
      <c r="AJ58" s="296" t="s">
        <v>132</v>
      </c>
      <c r="AK58" s="316">
        <v>8</v>
      </c>
      <c r="AL58" s="261" t="s">
        <v>58</v>
      </c>
      <c r="AM58" s="120" t="s">
        <v>220</v>
      </c>
      <c r="AN58" s="162" t="s">
        <v>221</v>
      </c>
      <c r="AO58" s="139" t="s">
        <v>51</v>
      </c>
      <c r="AP58" s="139" t="s">
        <v>53</v>
      </c>
      <c r="AQ58" s="137" t="s">
        <v>54</v>
      </c>
      <c r="AR58" s="136" t="s">
        <v>205</v>
      </c>
      <c r="AS58" s="136" t="s">
        <v>87</v>
      </c>
      <c r="AT58" s="86">
        <v>15</v>
      </c>
      <c r="AU58" s="86">
        <v>15</v>
      </c>
      <c r="AV58" s="86">
        <v>15</v>
      </c>
      <c r="AW58" s="86">
        <v>15</v>
      </c>
      <c r="AX58" s="87">
        <v>15</v>
      </c>
      <c r="AY58" s="87">
        <v>15</v>
      </c>
      <c r="AZ58" s="87">
        <v>10</v>
      </c>
      <c r="BA58" s="31">
        <f>SUM(AT58:AZ58)</f>
        <v>100</v>
      </c>
      <c r="BB58" s="85" t="s">
        <v>142</v>
      </c>
      <c r="BC58" s="85" t="s">
        <v>521</v>
      </c>
      <c r="BD58" s="85" t="s">
        <v>142</v>
      </c>
      <c r="BE58" s="85" t="s">
        <v>142</v>
      </c>
      <c r="BF58" s="38">
        <v>100</v>
      </c>
      <c r="BG58" s="39" t="str">
        <f>VLOOKUP(BF58,CLASIFICACIÓNCONTROLES,2)</f>
        <v>FUERTE</v>
      </c>
      <c r="BH58" s="274">
        <f>ROUND(AVERAGE(BF58:BF58),0)</f>
        <v>100</v>
      </c>
      <c r="BI58" s="274" t="str">
        <f>VLOOKUP(BH58,CLASIFICACIÓNCONTROLES,2)</f>
        <v>FUERTE</v>
      </c>
      <c r="BJ58" s="262">
        <v>1</v>
      </c>
      <c r="BK58" s="262">
        <f>+AI58</f>
        <v>4</v>
      </c>
      <c r="BL58" s="263">
        <f>+BJ58*BK58</f>
        <v>4</v>
      </c>
      <c r="BM58" s="264" t="s">
        <v>58</v>
      </c>
      <c r="BN58" s="37">
        <f>ROUND(AVERAGE(BL58:BL58),0)</f>
        <v>4</v>
      </c>
      <c r="BO58" s="32" t="str">
        <f>IF(BN58&lt;=2,"BAJO",IF(AND(BN58&gt;=2.1,BN58&lt;=6),"MODERADO",IF(AND(BN58&gt;=6.1,BN58&lt;=12),"ALTO", "EXTREMO")))</f>
        <v>MODERADO</v>
      </c>
      <c r="BP58" s="117" t="s">
        <v>50</v>
      </c>
      <c r="BQ58" s="367" t="s">
        <v>206</v>
      </c>
      <c r="BR58" s="366" t="s">
        <v>207</v>
      </c>
      <c r="BS58" s="366" t="s">
        <v>208</v>
      </c>
      <c r="BT58" s="366" t="s">
        <v>223</v>
      </c>
      <c r="BU58" s="366" t="s">
        <v>222</v>
      </c>
    </row>
    <row r="59" spans="1:73" ht="116.25" customHeight="1" x14ac:dyDescent="0.2">
      <c r="B59" s="223"/>
      <c r="AM59" s="163"/>
      <c r="AN59" s="163"/>
      <c r="AO59" s="163"/>
      <c r="AP59" s="163"/>
      <c r="AQ59" s="127"/>
      <c r="AR59" s="127"/>
      <c r="AS59" s="127"/>
      <c r="BH59" s="278"/>
      <c r="BI59" s="278"/>
    </row>
    <row r="60" spans="1:73" ht="116.25" customHeight="1" x14ac:dyDescent="0.2">
      <c r="BH60" s="278"/>
      <c r="BI60" s="278"/>
    </row>
    <row r="61" spans="1:73" ht="116.25" customHeight="1" x14ac:dyDescent="0.2">
      <c r="BH61" s="278"/>
      <c r="BI61" s="278"/>
    </row>
    <row r="62" spans="1:73" ht="116.25" customHeight="1" x14ac:dyDescent="0.2">
      <c r="BH62" s="278"/>
      <c r="BI62" s="278"/>
    </row>
    <row r="63" spans="1:73" ht="116.25" customHeight="1" x14ac:dyDescent="0.2">
      <c r="BH63" s="278"/>
      <c r="BI63" s="278"/>
    </row>
    <row r="64" spans="1:73" ht="116.25" customHeight="1" x14ac:dyDescent="0.2">
      <c r="BH64" s="278"/>
      <c r="BI64" s="278"/>
    </row>
    <row r="65" spans="60:61" ht="116.25" customHeight="1" x14ac:dyDescent="0.2">
      <c r="BH65" s="278"/>
      <c r="BI65" s="278"/>
    </row>
    <row r="66" spans="60:61" ht="116.25" customHeight="1" x14ac:dyDescent="0.2">
      <c r="BH66" s="278"/>
      <c r="BI66" s="278"/>
    </row>
    <row r="67" spans="60:61" ht="116.25" customHeight="1" x14ac:dyDescent="0.2">
      <c r="BH67" s="278"/>
      <c r="BI67" s="278"/>
    </row>
    <row r="68" spans="60:61" ht="116.25" customHeight="1" x14ac:dyDescent="0.2">
      <c r="BH68" s="278"/>
      <c r="BI68" s="278"/>
    </row>
    <row r="69" spans="60:61" ht="116.25" customHeight="1" x14ac:dyDescent="0.2">
      <c r="BH69" s="278"/>
      <c r="BI69" s="278"/>
    </row>
    <row r="70" spans="60:61" ht="116.25" customHeight="1" x14ac:dyDescent="0.2">
      <c r="BH70" s="278"/>
      <c r="BI70" s="278"/>
    </row>
    <row r="71" spans="60:61" ht="116.25" customHeight="1" x14ac:dyDescent="0.2">
      <c r="BH71" s="278"/>
      <c r="BI71" s="278"/>
    </row>
    <row r="72" spans="60:61" ht="116.25" customHeight="1" x14ac:dyDescent="0.2">
      <c r="BH72" s="278"/>
      <c r="BI72" s="278"/>
    </row>
    <row r="73" spans="60:61" ht="116.25" customHeight="1" x14ac:dyDescent="0.2">
      <c r="BH73" s="278"/>
      <c r="BI73" s="278"/>
    </row>
    <row r="74" spans="60:61" ht="116.25" customHeight="1" x14ac:dyDescent="0.2">
      <c r="BH74" s="278"/>
      <c r="BI74" s="278"/>
    </row>
    <row r="75" spans="60:61" ht="116.25" customHeight="1" x14ac:dyDescent="0.2">
      <c r="BH75" s="278"/>
      <c r="BI75" s="278"/>
    </row>
  </sheetData>
  <protectedRanges>
    <protectedRange password="8C66" sqref="AN19:AN20" name="Rango1_1_4_1_3_1_1_1_2"/>
    <protectedRange password="8C66" sqref="AN21:AN22" name="Rango1_5_4_1_3_1_1_1_1"/>
    <protectedRange password="8C66" sqref="F23" name="Rango1_9_1_1_1_3"/>
    <protectedRange password="8C66" sqref="AN23" name="Rango1_10_4_1_3_1_1_2_1"/>
  </protectedRanges>
  <mergeCells count="778">
    <mergeCell ref="BR41:BR42"/>
    <mergeCell ref="BS41:BS42"/>
    <mergeCell ref="BT41:BT42"/>
    <mergeCell ref="BU41:BU42"/>
    <mergeCell ref="BJ41:BJ42"/>
    <mergeCell ref="BK41:BK42"/>
    <mergeCell ref="BL41:BL42"/>
    <mergeCell ref="BM41:BM42"/>
    <mergeCell ref="BP41:BP42"/>
    <mergeCell ref="BE41:BE42"/>
    <mergeCell ref="BF41:BF42"/>
    <mergeCell ref="BG41:BG42"/>
    <mergeCell ref="BH41:BH42"/>
    <mergeCell ref="BQ41:BQ42"/>
    <mergeCell ref="BI41:BI42"/>
    <mergeCell ref="AI41:AI42"/>
    <mergeCell ref="AJ41:AJ42"/>
    <mergeCell ref="AK41:AK42"/>
    <mergeCell ref="AL41:AL42"/>
    <mergeCell ref="AM41:AM42"/>
    <mergeCell ref="AS41:AS42"/>
    <mergeCell ref="AT41:AT42"/>
    <mergeCell ref="AU41:AU42"/>
    <mergeCell ref="AV41:AV42"/>
    <mergeCell ref="AW41:AW42"/>
    <mergeCell ref="AX41:AX42"/>
    <mergeCell ref="AY41:AY42"/>
    <mergeCell ref="AZ41:AZ42"/>
    <mergeCell ref="BA41:BA42"/>
    <mergeCell ref="BB41:BB42"/>
    <mergeCell ref="N37:N38"/>
    <mergeCell ref="U43:U44"/>
    <mergeCell ref="X43:X44"/>
    <mergeCell ref="AF37:AF38"/>
    <mergeCell ref="W37:W38"/>
    <mergeCell ref="Q47:Q48"/>
    <mergeCell ref="P41:P42"/>
    <mergeCell ref="BC3:BD4"/>
    <mergeCell ref="BC9:BC10"/>
    <mergeCell ref="AD37:AD38"/>
    <mergeCell ref="AG35:AG36"/>
    <mergeCell ref="N43:N44"/>
    <mergeCell ref="AM3:AN3"/>
    <mergeCell ref="U37:U38"/>
    <mergeCell ref="V37:V38"/>
    <mergeCell ref="Y37:Y38"/>
    <mergeCell ref="R17:R18"/>
    <mergeCell ref="Q41:Q42"/>
    <mergeCell ref="R41:R42"/>
    <mergeCell ref="S41:S42"/>
    <mergeCell ref="T41:T42"/>
    <mergeCell ref="U41:U42"/>
    <mergeCell ref="V41:V42"/>
    <mergeCell ref="W41:W42"/>
    <mergeCell ref="Q37:Q38"/>
    <mergeCell ref="Z37:Z38"/>
    <mergeCell ref="AA37:AA38"/>
    <mergeCell ref="AB37:AB38"/>
    <mergeCell ref="U35:U36"/>
    <mergeCell ref="AG17:AG18"/>
    <mergeCell ref="A9:A10"/>
    <mergeCell ref="AH49:AH51"/>
    <mergeCell ref="AH9:AH10"/>
    <mergeCell ref="E9:E10"/>
    <mergeCell ref="F9:F10"/>
    <mergeCell ref="D9:D10"/>
    <mergeCell ref="V35:V36"/>
    <mergeCell ref="AH37:AH38"/>
    <mergeCell ref="AC37:AC38"/>
    <mergeCell ref="R47:R48"/>
    <mergeCell ref="C35:C36"/>
    <mergeCell ref="D35:D36"/>
    <mergeCell ref="D21:D22"/>
    <mergeCell ref="E37:E38"/>
    <mergeCell ref="T35:T36"/>
    <mergeCell ref="AG37:AG38"/>
    <mergeCell ref="M37:M38"/>
    <mergeCell ref="AE37:AE38"/>
    <mergeCell ref="BU43:BU44"/>
    <mergeCell ref="BU37:BU38"/>
    <mergeCell ref="C47:C48"/>
    <mergeCell ref="E47:E48"/>
    <mergeCell ref="F47:F48"/>
    <mergeCell ref="O47:O48"/>
    <mergeCell ref="BS43:BS44"/>
    <mergeCell ref="BT43:BT44"/>
    <mergeCell ref="BP43:BP44"/>
    <mergeCell ref="BQ43:BQ44"/>
    <mergeCell ref="BR43:BR44"/>
    <mergeCell ref="BS47:BS48"/>
    <mergeCell ref="BQ47:BQ48"/>
    <mergeCell ref="BR47:BR48"/>
    <mergeCell ref="BQ37:BQ38"/>
    <mergeCell ref="BR37:BR38"/>
    <mergeCell ref="BS37:BS38"/>
    <mergeCell ref="BT37:BT38"/>
    <mergeCell ref="R37:R38"/>
    <mergeCell ref="S37:S38"/>
    <mergeCell ref="T37:T38"/>
    <mergeCell ref="BM37:BM38"/>
    <mergeCell ref="X37:X38"/>
    <mergeCell ref="BP37:BP38"/>
    <mergeCell ref="BT49:BT50"/>
    <mergeCell ref="BH49:BH51"/>
    <mergeCell ref="BI49:BI51"/>
    <mergeCell ref="AF47:AF48"/>
    <mergeCell ref="AG47:AG48"/>
    <mergeCell ref="BT47:BT48"/>
    <mergeCell ref="BU47:BU48"/>
    <mergeCell ref="BP52:BP53"/>
    <mergeCell ref="BO45:BO47"/>
    <mergeCell ref="BO49:BO57"/>
    <mergeCell ref="BI56:BI57"/>
    <mergeCell ref="BJ56:BJ57"/>
    <mergeCell ref="BQ56:BQ57"/>
    <mergeCell ref="BR56:BR57"/>
    <mergeCell ref="BS56:BS57"/>
    <mergeCell ref="BT56:BT57"/>
    <mergeCell ref="BU56:BU57"/>
    <mergeCell ref="BP49:BP50"/>
    <mergeCell ref="BQ49:BQ50"/>
    <mergeCell ref="BR49:BR50"/>
    <mergeCell ref="BS49:BS50"/>
    <mergeCell ref="BU49:BU50"/>
    <mergeCell ref="BJ54:BJ55"/>
    <mergeCell ref="BK54:BK55"/>
    <mergeCell ref="BK17:BK18"/>
    <mergeCell ref="AD17:AD18"/>
    <mergeCell ref="AH17:AH18"/>
    <mergeCell ref="AB17:AB18"/>
    <mergeCell ref="AC17:AC18"/>
    <mergeCell ref="AE17:AE18"/>
    <mergeCell ref="S47:S48"/>
    <mergeCell ref="T47:T48"/>
    <mergeCell ref="U47:U48"/>
    <mergeCell ref="V47:V48"/>
    <mergeCell ref="W47:W48"/>
    <mergeCell ref="X47:X48"/>
    <mergeCell ref="Y47:Y48"/>
    <mergeCell ref="S35:S36"/>
    <mergeCell ref="X41:X42"/>
    <mergeCell ref="Y41:Y42"/>
    <mergeCell ref="Z41:Z42"/>
    <mergeCell ref="AA41:AA42"/>
    <mergeCell ref="AB41:AB42"/>
    <mergeCell ref="AF41:AF42"/>
    <mergeCell ref="AG41:AG42"/>
    <mergeCell ref="AH41:AH42"/>
    <mergeCell ref="BC41:BC42"/>
    <mergeCell ref="BD41:BD42"/>
    <mergeCell ref="BL13:BL14"/>
    <mergeCell ref="BH13:BH14"/>
    <mergeCell ref="BI13:BI14"/>
    <mergeCell ref="BJ13:BJ14"/>
    <mergeCell ref="U11:U12"/>
    <mergeCell ref="AL11:AL12"/>
    <mergeCell ref="AL9:AL10"/>
    <mergeCell ref="AA11:AA12"/>
    <mergeCell ref="AB11:AB12"/>
    <mergeCell ref="AC11:AC12"/>
    <mergeCell ref="AF11:AF12"/>
    <mergeCell ref="AG11:AG12"/>
    <mergeCell ref="AE11:AE12"/>
    <mergeCell ref="Y13:Y14"/>
    <mergeCell ref="Z9:Z10"/>
    <mergeCell ref="AA9:AA10"/>
    <mergeCell ref="AB9:AB10"/>
    <mergeCell ref="AC41:AC42"/>
    <mergeCell ref="AD41:AD42"/>
    <mergeCell ref="AE41:AE42"/>
    <mergeCell ref="AE43:AE44"/>
    <mergeCell ref="AC47:AC48"/>
    <mergeCell ref="AH13:AH14"/>
    <mergeCell ref="AL17:AL18"/>
    <mergeCell ref="AD13:AD14"/>
    <mergeCell ref="S13:S14"/>
    <mergeCell ref="AB13:AB14"/>
    <mergeCell ref="U19:U20"/>
    <mergeCell ref="AE19:AE20"/>
    <mergeCell ref="AH35:AH36"/>
    <mergeCell ref="AI35:AI36"/>
    <mergeCell ref="AL25:AL26"/>
    <mergeCell ref="AJ21:AJ22"/>
    <mergeCell ref="U13:U14"/>
    <mergeCell ref="V13:V14"/>
    <mergeCell ref="Z13:Z14"/>
    <mergeCell ref="W13:W14"/>
    <mergeCell ref="AC13:AC14"/>
    <mergeCell ref="W25:W26"/>
    <mergeCell ref="X25:X26"/>
    <mergeCell ref="X13:X14"/>
    <mergeCell ref="Q19:Q20"/>
    <mergeCell ref="D17:D18"/>
    <mergeCell ref="M17:M18"/>
    <mergeCell ref="BK47:BK48"/>
    <mergeCell ref="BJ47:BJ48"/>
    <mergeCell ref="BH17:BH18"/>
    <mergeCell ref="AK37:AK38"/>
    <mergeCell ref="AL37:AL38"/>
    <mergeCell ref="AG19:AG20"/>
    <mergeCell ref="AG21:AG22"/>
    <mergeCell ref="AI43:AI44"/>
    <mergeCell ref="BJ17:BJ18"/>
    <mergeCell ref="BH47:BH48"/>
    <mergeCell ref="BI17:BI18"/>
    <mergeCell ref="AH47:AH48"/>
    <mergeCell ref="AI47:AI48"/>
    <mergeCell ref="AI21:AI22"/>
    <mergeCell ref="AH19:AH20"/>
    <mergeCell ref="AH43:AH44"/>
    <mergeCell ref="AI17:AI18"/>
    <mergeCell ref="BH25:BH26"/>
    <mergeCell ref="AF17:AF18"/>
    <mergeCell ref="AD21:AD22"/>
    <mergeCell ref="AF25:AF26"/>
    <mergeCell ref="W17:W18"/>
    <mergeCell ref="X17:X18"/>
    <mergeCell ref="Y17:Y18"/>
    <mergeCell ref="Z17:Z18"/>
    <mergeCell ref="W19:W20"/>
    <mergeCell ref="X21:X22"/>
    <mergeCell ref="AD19:AD20"/>
    <mergeCell ref="S17:S18"/>
    <mergeCell ref="T17:T18"/>
    <mergeCell ref="U17:U18"/>
    <mergeCell ref="V17:V18"/>
    <mergeCell ref="Z19:Z20"/>
    <mergeCell ref="AA19:AA20"/>
    <mergeCell ref="BH37:BH38"/>
    <mergeCell ref="BM35:BM36"/>
    <mergeCell ref="BP47:BP48"/>
    <mergeCell ref="V19:V20"/>
    <mergeCell ref="BL25:BL26"/>
    <mergeCell ref="BM25:BM26"/>
    <mergeCell ref="BN17:BN28"/>
    <mergeCell ref="BL21:BL22"/>
    <mergeCell ref="BM21:BM22"/>
    <mergeCell ref="BM17:BM18"/>
    <mergeCell ref="AE25:AE26"/>
    <mergeCell ref="AD25:AD26"/>
    <mergeCell ref="Z25:Z26"/>
    <mergeCell ref="AH21:AH22"/>
    <mergeCell ref="Z21:Z22"/>
    <mergeCell ref="V21:V22"/>
    <mergeCell ref="X19:X20"/>
    <mergeCell ref="BO17:BO28"/>
    <mergeCell ref="BM19:BM20"/>
    <mergeCell ref="AL35:AL36"/>
    <mergeCell ref="BK21:BK22"/>
    <mergeCell ref="AB47:AB48"/>
    <mergeCell ref="AD47:AD48"/>
    <mergeCell ref="AE47:AE48"/>
    <mergeCell ref="Q52:Q53"/>
    <mergeCell ref="BL56:BL57"/>
    <mergeCell ref="AA52:AA53"/>
    <mergeCell ref="AB52:AB53"/>
    <mergeCell ref="AC52:AC53"/>
    <mergeCell ref="Y52:Y53"/>
    <mergeCell ref="X52:X53"/>
    <mergeCell ref="V56:V57"/>
    <mergeCell ref="T52:T53"/>
    <mergeCell ref="Z52:Z53"/>
    <mergeCell ref="AH52:AH53"/>
    <mergeCell ref="AI52:AI53"/>
    <mergeCell ref="AJ52:AJ53"/>
    <mergeCell ref="AD52:AD53"/>
    <mergeCell ref="AE52:AE53"/>
    <mergeCell ref="U52:U53"/>
    <mergeCell ref="V52:V53"/>
    <mergeCell ref="R52:R53"/>
    <mergeCell ref="AK56:AK57"/>
    <mergeCell ref="AH56:AH57"/>
    <mergeCell ref="AI56:AI57"/>
    <mergeCell ref="AJ56:AJ57"/>
    <mergeCell ref="AG52:AG53"/>
    <mergeCell ref="AE56:AE57"/>
    <mergeCell ref="M56:M57"/>
    <mergeCell ref="N56:N57"/>
    <mergeCell ref="AD56:AD57"/>
    <mergeCell ref="O56:O57"/>
    <mergeCell ref="P56:P57"/>
    <mergeCell ref="AA56:AA57"/>
    <mergeCell ref="Q56:Q57"/>
    <mergeCell ref="AB56:AB57"/>
    <mergeCell ref="AC56:AC57"/>
    <mergeCell ref="W56:W57"/>
    <mergeCell ref="X56:X57"/>
    <mergeCell ref="Z56:Z57"/>
    <mergeCell ref="R56:R57"/>
    <mergeCell ref="T56:T57"/>
    <mergeCell ref="S56:S57"/>
    <mergeCell ref="U56:U57"/>
    <mergeCell ref="Y56:Y57"/>
    <mergeCell ref="S52:S53"/>
    <mergeCell ref="W52:W53"/>
    <mergeCell ref="AL56:AL57"/>
    <mergeCell ref="BH52:BH53"/>
    <mergeCell ref="BN43:BN44"/>
    <mergeCell ref="BI52:BI53"/>
    <mergeCell ref="BJ52:BJ53"/>
    <mergeCell ref="BK52:BK53"/>
    <mergeCell ref="AL54:AL55"/>
    <mergeCell ref="AL43:AL44"/>
    <mergeCell ref="BH43:BH44"/>
    <mergeCell ref="BF47:BF48"/>
    <mergeCell ref="AL52:AL53"/>
    <mergeCell ref="BG47:BG48"/>
    <mergeCell ref="BL47:BL48"/>
    <mergeCell ref="BM47:BM48"/>
    <mergeCell ref="BH56:BH57"/>
    <mergeCell ref="BL52:BL53"/>
    <mergeCell ref="BM52:BM53"/>
    <mergeCell ref="BN45:BN47"/>
    <mergeCell ref="BN49:BN57"/>
    <mergeCell ref="AF56:AF57"/>
    <mergeCell ref="AG56:AG57"/>
    <mergeCell ref="AF52:AF53"/>
    <mergeCell ref="BP35:BP36"/>
    <mergeCell ref="BM54:BM55"/>
    <mergeCell ref="BK37:BK38"/>
    <mergeCell ref="BO37:BO39"/>
    <mergeCell ref="BO35:BO36"/>
    <mergeCell ref="BN40:BN41"/>
    <mergeCell ref="BO40:BO41"/>
    <mergeCell ref="BP54:BP55"/>
    <mergeCell ref="BM43:BM44"/>
    <mergeCell ref="BL49:BL51"/>
    <mergeCell ref="BM49:BM51"/>
    <mergeCell ref="BL54:BL55"/>
    <mergeCell ref="BO43:BO44"/>
    <mergeCell ref="BJ43:BJ44"/>
    <mergeCell ref="BJ37:BJ38"/>
    <mergeCell ref="BN37:BN39"/>
    <mergeCell ref="BK43:BK44"/>
    <mergeCell ref="BL43:BL44"/>
    <mergeCell ref="BN35:BN36"/>
    <mergeCell ref="BK35:BK36"/>
    <mergeCell ref="BJ35:BJ36"/>
    <mergeCell ref="BL37:BL38"/>
    <mergeCell ref="BK56:BK57"/>
    <mergeCell ref="BP56:BP57"/>
    <mergeCell ref="BM56:BM57"/>
    <mergeCell ref="BU35:BU36"/>
    <mergeCell ref="BQ25:BQ26"/>
    <mergeCell ref="BR25:BR26"/>
    <mergeCell ref="BS25:BS26"/>
    <mergeCell ref="BT25:BT26"/>
    <mergeCell ref="BU25:BU26"/>
    <mergeCell ref="BQ35:BQ36"/>
    <mergeCell ref="BR35:BR36"/>
    <mergeCell ref="BT35:BT36"/>
    <mergeCell ref="BS35:BS36"/>
    <mergeCell ref="BP25:BP26"/>
    <mergeCell ref="BN30:BN34"/>
    <mergeCell ref="BO30:BO34"/>
    <mergeCell ref="BK49:BK51"/>
    <mergeCell ref="BK25:BK26"/>
    <mergeCell ref="BL35:BL36"/>
    <mergeCell ref="BU54:BU55"/>
    <mergeCell ref="BQ54:BQ55"/>
    <mergeCell ref="BR54:BR55"/>
    <mergeCell ref="BS54:BS55"/>
    <mergeCell ref="BT54:BT55"/>
    <mergeCell ref="BU3:BU4"/>
    <mergeCell ref="BT3:BT4"/>
    <mergeCell ref="BR3:BR4"/>
    <mergeCell ref="BS3:BS4"/>
    <mergeCell ref="BP17:BP18"/>
    <mergeCell ref="BM11:BM12"/>
    <mergeCell ref="BN11:BN14"/>
    <mergeCell ref="BN15:BN16"/>
    <mergeCell ref="BO15:BO16"/>
    <mergeCell ref="BN8:BN9"/>
    <mergeCell ref="BO8:BO9"/>
    <mergeCell ref="BO11:BO14"/>
    <mergeCell ref="BM13:BM14"/>
    <mergeCell ref="BP3:BP4"/>
    <mergeCell ref="BQ3:BQ4"/>
    <mergeCell ref="BN5:BN6"/>
    <mergeCell ref="BO5:BO6"/>
    <mergeCell ref="BP19:BP20"/>
    <mergeCell ref="BP13:BP14"/>
    <mergeCell ref="BP11:BP12"/>
    <mergeCell ref="BP21:BP22"/>
    <mergeCell ref="R13:R14"/>
    <mergeCell ref="BJ19:BJ20"/>
    <mergeCell ref="AB21:AB22"/>
    <mergeCell ref="AC21:AC22"/>
    <mergeCell ref="AE21:AE22"/>
    <mergeCell ref="AF19:AF20"/>
    <mergeCell ref="BH19:BH20"/>
    <mergeCell ref="AI19:AI20"/>
    <mergeCell ref="BI19:BI20"/>
    <mergeCell ref="AK17:AK18"/>
    <mergeCell ref="AJ19:AJ20"/>
    <mergeCell ref="AL19:AL20"/>
    <mergeCell ref="R19:R20"/>
    <mergeCell ref="AJ13:AJ14"/>
    <mergeCell ref="AE13:AE14"/>
    <mergeCell ref="AF13:AF14"/>
    <mergeCell ref="AG13:AG14"/>
    <mergeCell ref="AI13:AI14"/>
    <mergeCell ref="BK13:BK14"/>
    <mergeCell ref="T13:T14"/>
    <mergeCell ref="R21:R22"/>
    <mergeCell ref="S21:S22"/>
    <mergeCell ref="T21:T22"/>
    <mergeCell ref="U21:U22"/>
    <mergeCell ref="AF21:AF22"/>
    <mergeCell ref="W21:W22"/>
    <mergeCell ref="AB25:AB26"/>
    <mergeCell ref="AC35:AC36"/>
    <mergeCell ref="BJ25:BJ26"/>
    <mergeCell ref="BI21:BI22"/>
    <mergeCell ref="BH21:BH22"/>
    <mergeCell ref="BI25:BI26"/>
    <mergeCell ref="BH35:BH36"/>
    <mergeCell ref="BI35:BI36"/>
    <mergeCell ref="AB35:AB36"/>
    <mergeCell ref="AA35:AA36"/>
    <mergeCell ref="AK35:AK36"/>
    <mergeCell ref="AJ25:AJ26"/>
    <mergeCell ref="W35:W36"/>
    <mergeCell ref="X35:X36"/>
    <mergeCell ref="AE35:AE36"/>
    <mergeCell ref="AI25:AI26"/>
    <mergeCell ref="Y25:Y26"/>
    <mergeCell ref="AG25:AG26"/>
    <mergeCell ref="D3:D4"/>
    <mergeCell ref="L3:L4"/>
    <mergeCell ref="C3:C4"/>
    <mergeCell ref="Q13:Q14"/>
    <mergeCell ref="E3:E4"/>
    <mergeCell ref="F3:F4"/>
    <mergeCell ref="G3:J3"/>
    <mergeCell ref="E11:E12"/>
    <mergeCell ref="G9:G10"/>
    <mergeCell ref="G11:G12"/>
    <mergeCell ref="F13:F14"/>
    <mergeCell ref="J11:J12"/>
    <mergeCell ref="J13:J14"/>
    <mergeCell ref="L11:L12"/>
    <mergeCell ref="F11:F12"/>
    <mergeCell ref="K3:K4"/>
    <mergeCell ref="K9:K10"/>
    <mergeCell ref="L9:L10"/>
    <mergeCell ref="C9:C10"/>
    <mergeCell ref="E13:E14"/>
    <mergeCell ref="M2:AJ2"/>
    <mergeCell ref="BP2:BU2"/>
    <mergeCell ref="M3:N3"/>
    <mergeCell ref="BF3:BG4"/>
    <mergeCell ref="BH3:BI4"/>
    <mergeCell ref="BJ3:BJ4"/>
    <mergeCell ref="AM2:BI2"/>
    <mergeCell ref="AH11:AH12"/>
    <mergeCell ref="AI11:AI12"/>
    <mergeCell ref="AT3:BB4"/>
    <mergeCell ref="BE3:BE4"/>
    <mergeCell ref="BK3:BK4"/>
    <mergeCell ref="AK2:AL2"/>
    <mergeCell ref="AH3:AJ3"/>
    <mergeCell ref="BM9:BM10"/>
    <mergeCell ref="BE9:BE10"/>
    <mergeCell ref="T9:T10"/>
    <mergeCell ref="U9:U10"/>
    <mergeCell ref="M9:M10"/>
    <mergeCell ref="AK3:AL4"/>
    <mergeCell ref="AF9:AF10"/>
    <mergeCell ref="N9:N10"/>
    <mergeCell ref="AG9:AG10"/>
    <mergeCell ref="Q9:Q10"/>
    <mergeCell ref="BJ2:BO2"/>
    <mergeCell ref="BK19:BK20"/>
    <mergeCell ref="AK21:AK22"/>
    <mergeCell ref="AL21:AL22"/>
    <mergeCell ref="AM9:AM10"/>
    <mergeCell ref="AN9:AN10"/>
    <mergeCell ref="AK13:AK14"/>
    <mergeCell ref="BJ9:BJ10"/>
    <mergeCell ref="BK9:BK10"/>
    <mergeCell ref="BD9:BD10"/>
    <mergeCell ref="AK11:AK12"/>
    <mergeCell ref="AL13:AL14"/>
    <mergeCell ref="BL3:BM4"/>
    <mergeCell ref="BN3:BO4"/>
    <mergeCell ref="BL19:BL20"/>
    <mergeCell ref="BH11:BH12"/>
    <mergeCell ref="AK19:AK20"/>
    <mergeCell ref="BL17:BL18"/>
    <mergeCell ref="BL9:BL10"/>
    <mergeCell ref="BJ21:BJ22"/>
    <mergeCell ref="BL11:BL12"/>
    <mergeCell ref="BI11:BI12"/>
    <mergeCell ref="BJ11:BJ12"/>
    <mergeCell ref="BK11:BK12"/>
    <mergeCell ref="N35:N36"/>
    <mergeCell ref="H21:H22"/>
    <mergeCell ref="P11:P12"/>
    <mergeCell ref="AC25:AC26"/>
    <mergeCell ref="Y11:Y12"/>
    <mergeCell ref="AA13:AA14"/>
    <mergeCell ref="AA17:AA18"/>
    <mergeCell ref="Z11:Z12"/>
    <mergeCell ref="AB19:AB20"/>
    <mergeCell ref="AC19:AC20"/>
    <mergeCell ref="M11:M12"/>
    <mergeCell ref="N11:N12"/>
    <mergeCell ref="X11:X12"/>
    <mergeCell ref="M35:M36"/>
    <mergeCell ref="O35:O36"/>
    <mergeCell ref="P35:P36"/>
    <mergeCell ref="Q35:Q36"/>
    <mergeCell ref="Y35:Y36"/>
    <mergeCell ref="Z35:Z36"/>
    <mergeCell ref="N19:N20"/>
    <mergeCell ref="K11:K12"/>
    <mergeCell ref="H11:H12"/>
    <mergeCell ref="I11:I12"/>
    <mergeCell ref="K13:K14"/>
    <mergeCell ref="M54:M55"/>
    <mergeCell ref="N54:N55"/>
    <mergeCell ref="AH54:AH55"/>
    <mergeCell ref="AI54:AI55"/>
    <mergeCell ref="T11:T12"/>
    <mergeCell ref="Q11:Q12"/>
    <mergeCell ref="R11:R12"/>
    <mergeCell ref="S11:S12"/>
    <mergeCell ref="AJ54:AJ55"/>
    <mergeCell ref="P43:P44"/>
    <mergeCell ref="N49:N51"/>
    <mergeCell ref="AJ43:AJ44"/>
    <mergeCell ref="Q43:Q44"/>
    <mergeCell ref="R35:R36"/>
    <mergeCell ref="S25:S26"/>
    <mergeCell ref="T25:T26"/>
    <mergeCell ref="U25:U26"/>
    <mergeCell ref="AJ35:AJ36"/>
    <mergeCell ref="AD35:AD36"/>
    <mergeCell ref="AF35:AF36"/>
    <mergeCell ref="AH25:AH26"/>
    <mergeCell ref="AJ17:AJ18"/>
    <mergeCell ref="P25:P26"/>
    <mergeCell ref="N25:N26"/>
    <mergeCell ref="AK54:AK55"/>
    <mergeCell ref="AI9:AI10"/>
    <mergeCell ref="AJ9:AJ10"/>
    <mergeCell ref="AK9:AK10"/>
    <mergeCell ref="V9:V10"/>
    <mergeCell ref="W9:W10"/>
    <mergeCell ref="X9:X10"/>
    <mergeCell ref="Y9:Y10"/>
    <mergeCell ref="AD9:AD10"/>
    <mergeCell ref="AE9:AE10"/>
    <mergeCell ref="V25:V26"/>
    <mergeCell ref="AK25:AK26"/>
    <mergeCell ref="AA25:AA26"/>
    <mergeCell ref="AJ11:AJ12"/>
    <mergeCell ref="W11:W12"/>
    <mergeCell ref="AD11:AD12"/>
    <mergeCell ref="V11:V12"/>
    <mergeCell ref="AJ37:AJ38"/>
    <mergeCell ref="AF43:AF44"/>
    <mergeCell ref="AG43:AG44"/>
    <mergeCell ref="AK52:AK53"/>
    <mergeCell ref="AA21:AA22"/>
    <mergeCell ref="Y19:Y20"/>
    <mergeCell ref="Y21:Y22"/>
    <mergeCell ref="F19:F20"/>
    <mergeCell ref="L13:L14"/>
    <mergeCell ref="E17:E18"/>
    <mergeCell ref="F17:F18"/>
    <mergeCell ref="L17:L18"/>
    <mergeCell ref="J19:J20"/>
    <mergeCell ref="E21:E22"/>
    <mergeCell ref="G17:G18"/>
    <mergeCell ref="G13:G14"/>
    <mergeCell ref="G19:G20"/>
    <mergeCell ref="H19:H20"/>
    <mergeCell ref="E19:E20"/>
    <mergeCell ref="V43:V44"/>
    <mergeCell ref="W43:W44"/>
    <mergeCell ref="AB43:AB44"/>
    <mergeCell ref="AC43:AC44"/>
    <mergeCell ref="AA43:AA44"/>
    <mergeCell ref="Z47:Z48"/>
    <mergeCell ref="Y43:Y44"/>
    <mergeCell ref="Z43:Z44"/>
    <mergeCell ref="AD43:AD44"/>
    <mergeCell ref="AA47:AA48"/>
    <mergeCell ref="M52:M53"/>
    <mergeCell ref="N52:N53"/>
    <mergeCell ref="L52:L53"/>
    <mergeCell ref="P47:P48"/>
    <mergeCell ref="O43:O44"/>
    <mergeCell ref="I19:I20"/>
    <mergeCell ref="N21:N22"/>
    <mergeCell ref="O52:O53"/>
    <mergeCell ref="P52:P53"/>
    <mergeCell ref="L49:L51"/>
    <mergeCell ref="M47:M48"/>
    <mergeCell ref="N47:N48"/>
    <mergeCell ref="J21:J22"/>
    <mergeCell ref="M19:M20"/>
    <mergeCell ref="O19:O20"/>
    <mergeCell ref="P19:P20"/>
    <mergeCell ref="P21:P22"/>
    <mergeCell ref="L43:L44"/>
    <mergeCell ref="O21:O22"/>
    <mergeCell ref="O25:O26"/>
    <mergeCell ref="N41:N42"/>
    <mergeCell ref="O41:O42"/>
    <mergeCell ref="O37:O38"/>
    <mergeCell ref="P37:P38"/>
    <mergeCell ref="R43:R44"/>
    <mergeCell ref="S43:S44"/>
    <mergeCell ref="T43:T44"/>
    <mergeCell ref="A19:A20"/>
    <mergeCell ref="A21:A22"/>
    <mergeCell ref="A25:A26"/>
    <mergeCell ref="A35:A36"/>
    <mergeCell ref="B35:B36"/>
    <mergeCell ref="A37:A38"/>
    <mergeCell ref="A43:A44"/>
    <mergeCell ref="E35:E36"/>
    <mergeCell ref="F35:F36"/>
    <mergeCell ref="E25:E26"/>
    <mergeCell ref="B25:B26"/>
    <mergeCell ref="C25:C26"/>
    <mergeCell ref="F25:F26"/>
    <mergeCell ref="Q25:Q26"/>
    <mergeCell ref="R25:R26"/>
    <mergeCell ref="D25:D26"/>
    <mergeCell ref="Q21:Q22"/>
    <mergeCell ref="S19:S20"/>
    <mergeCell ref="T19:T20"/>
    <mergeCell ref="B19:B20"/>
    <mergeCell ref="D19:D20"/>
    <mergeCell ref="M49:M51"/>
    <mergeCell ref="M25:M26"/>
    <mergeCell ref="M21:M22"/>
    <mergeCell ref="M43:M44"/>
    <mergeCell ref="F37:F38"/>
    <mergeCell ref="L47:L48"/>
    <mergeCell ref="K43:K44"/>
    <mergeCell ref="G21:G22"/>
    <mergeCell ref="G49:G51"/>
    <mergeCell ref="K47:K48"/>
    <mergeCell ref="G35:G36"/>
    <mergeCell ref="F41:F42"/>
    <mergeCell ref="G41:G42"/>
    <mergeCell ref="H41:H42"/>
    <mergeCell ref="M41:M42"/>
    <mergeCell ref="K41:K42"/>
    <mergeCell ref="L37:L38"/>
    <mergeCell ref="F21:F22"/>
    <mergeCell ref="A47:A48"/>
    <mergeCell ref="A49:A51"/>
    <mergeCell ref="B37:B38"/>
    <mergeCell ref="B43:B44"/>
    <mergeCell ref="E43:E44"/>
    <mergeCell ref="F49:F51"/>
    <mergeCell ref="D37:D38"/>
    <mergeCell ref="F43:F44"/>
    <mergeCell ref="A41:A42"/>
    <mergeCell ref="B41:B42"/>
    <mergeCell ref="C41:C42"/>
    <mergeCell ref="D41:D42"/>
    <mergeCell ref="E41:E42"/>
    <mergeCell ref="C37:C38"/>
    <mergeCell ref="A56:A57"/>
    <mergeCell ref="B52:B53"/>
    <mergeCell ref="B56:B57"/>
    <mergeCell ref="AC9:AC10"/>
    <mergeCell ref="A52:A53"/>
    <mergeCell ref="AZ9:AZ10"/>
    <mergeCell ref="BA9:BA10"/>
    <mergeCell ref="BB9:BB10"/>
    <mergeCell ref="AJ47:AJ48"/>
    <mergeCell ref="AK47:AK48"/>
    <mergeCell ref="AL47:AL48"/>
    <mergeCell ref="AK43:AK44"/>
    <mergeCell ref="AS9:AS10"/>
    <mergeCell ref="AO9:AO10"/>
    <mergeCell ref="AP9:AP10"/>
    <mergeCell ref="B54:B55"/>
    <mergeCell ref="A54:A55"/>
    <mergeCell ref="J52:J53"/>
    <mergeCell ref="G47:G48"/>
    <mergeCell ref="H47:H48"/>
    <mergeCell ref="I47:I48"/>
    <mergeCell ref="B49:B51"/>
    <mergeCell ref="B47:B48"/>
    <mergeCell ref="J47:J48"/>
    <mergeCell ref="AI49:AI51"/>
    <mergeCell ref="AJ49:AJ51"/>
    <mergeCell ref="AK49:AK51"/>
    <mergeCell ref="AL49:AL51"/>
    <mergeCell ref="BJ49:BJ51"/>
    <mergeCell ref="BF9:BF10"/>
    <mergeCell ref="BG9:BG10"/>
    <mergeCell ref="BH9:BH10"/>
    <mergeCell ref="BI9:BI10"/>
    <mergeCell ref="AT9:AT10"/>
    <mergeCell ref="AU9:AU10"/>
    <mergeCell ref="AV9:AV10"/>
    <mergeCell ref="AW9:AW10"/>
    <mergeCell ref="AX9:AX10"/>
    <mergeCell ref="AY9:AY10"/>
    <mergeCell ref="AQ9:AQ10"/>
    <mergeCell ref="AR9:AR10"/>
    <mergeCell ref="BI43:BI44"/>
    <mergeCell ref="BI37:BI38"/>
    <mergeCell ref="AO41:AO42"/>
    <mergeCell ref="AP41:AP42"/>
    <mergeCell ref="AQ41:AQ42"/>
    <mergeCell ref="AR41:AR42"/>
    <mergeCell ref="AI37:AI38"/>
    <mergeCell ref="S9:S10"/>
    <mergeCell ref="H9:H10"/>
    <mergeCell ref="I9:I10"/>
    <mergeCell ref="J9:J10"/>
    <mergeCell ref="P9:P10"/>
    <mergeCell ref="O9:O10"/>
    <mergeCell ref="K17:K18"/>
    <mergeCell ref="N13:N14"/>
    <mergeCell ref="O13:O14"/>
    <mergeCell ref="P13:P14"/>
    <mergeCell ref="M13:M14"/>
    <mergeCell ref="O11:O12"/>
    <mergeCell ref="H17:H18"/>
    <mergeCell ref="I17:I18"/>
    <mergeCell ref="J17:J18"/>
    <mergeCell ref="H13:H14"/>
    <mergeCell ref="I13:I14"/>
    <mergeCell ref="O17:O18"/>
    <mergeCell ref="P17:P18"/>
    <mergeCell ref="N17:N18"/>
    <mergeCell ref="Q17:Q18"/>
    <mergeCell ref="R9:R10"/>
    <mergeCell ref="G52:G53"/>
    <mergeCell ref="H52:H53"/>
    <mergeCell ref="I52:I53"/>
    <mergeCell ref="K25:K26"/>
    <mergeCell ref="K35:K36"/>
    <mergeCell ref="K37:K38"/>
    <mergeCell ref="I41:I42"/>
    <mergeCell ref="J41:J42"/>
    <mergeCell ref="I37:I38"/>
    <mergeCell ref="J37:J38"/>
    <mergeCell ref="J35:J36"/>
    <mergeCell ref="H35:H36"/>
    <mergeCell ref="I35:I36"/>
    <mergeCell ref="G37:G38"/>
    <mergeCell ref="H37:H38"/>
    <mergeCell ref="K54:K55"/>
    <mergeCell ref="K56:K57"/>
    <mergeCell ref="H49:H51"/>
    <mergeCell ref="I49:I51"/>
    <mergeCell ref="J49:J51"/>
    <mergeCell ref="K49:K51"/>
    <mergeCell ref="K52:K53"/>
    <mergeCell ref="K19:K20"/>
    <mergeCell ref="K21:K22"/>
    <mergeCell ref="I21:I22"/>
    <mergeCell ref="A3:A4"/>
    <mergeCell ref="C21:C22"/>
    <mergeCell ref="C19:C20"/>
    <mergeCell ref="B17:B18"/>
    <mergeCell ref="B21:B22"/>
    <mergeCell ref="A11:A12"/>
    <mergeCell ref="A13:A14"/>
    <mergeCell ref="B13:B14"/>
    <mergeCell ref="A17:A18"/>
    <mergeCell ref="B9:B10"/>
    <mergeCell ref="C17:C18"/>
    <mergeCell ref="B3:B4"/>
    <mergeCell ref="B11:B12"/>
  </mergeCells>
  <phoneticPr fontId="14" type="noConversion"/>
  <conditionalFormatting sqref="D8 G15:K15 G30:J30 G11:J11 G35:J35 AL49 M11 C35:D35 C43:C44 C49:C53 G8:J9 G17:J17 G19:J19 G43:J46 G40:J40">
    <cfRule type="containsText" dxfId="989" priority="1734" stopIfTrue="1" operator="containsText" text="BAJO">
      <formula>NOT(ISERROR(SEARCH("BAJO",C8)))</formula>
    </cfRule>
    <cfRule type="cellIs" dxfId="988" priority="1735" stopIfTrue="1" operator="equal">
      <formula>"MUY ALTO"</formula>
    </cfRule>
    <cfRule type="cellIs" dxfId="987" priority="1736" stopIfTrue="1" operator="equal">
      <formula>"MODERADO"</formula>
    </cfRule>
    <cfRule type="cellIs" dxfId="986" priority="1737" stopIfTrue="1" operator="equal">
      <formula>"ALTO"</formula>
    </cfRule>
  </conditionalFormatting>
  <conditionalFormatting sqref="AI8:AJ8 M8:M9 M31:M32 AI56:AJ56 AI57 AI11:AI12 AI21:AJ21 AI20 AI22 AI19:AJ19 AI35:AI36 M35:M36 M24:M25 AI40:AJ41 M40:M41 M5 AJ17 M47 AI49:AJ49 M11 M45 AI45:AJ47 M49 M52:M53 AI30:AJ31 M13:M16 AI13:AJ16 AI33:AJ33 AJ32 M43 AI43:AJ43">
    <cfRule type="cellIs" dxfId="985" priority="1724" stopIfTrue="1" operator="equal">
      <formula>4</formula>
    </cfRule>
    <cfRule type="cellIs" dxfId="984" priority="1725" stopIfTrue="1" operator="equal">
      <formula>3</formula>
    </cfRule>
    <cfRule type="cellIs" dxfId="983" priority="1726" stopIfTrue="1" operator="equal">
      <formula>2</formula>
    </cfRule>
    <cfRule type="cellIs" dxfId="982" priority="1727" stopIfTrue="1" operator="equal">
      <formula>1</formula>
    </cfRule>
    <cfRule type="cellIs" dxfId="981" priority="1728" stopIfTrue="1" operator="equal">
      <formula>5</formula>
    </cfRule>
  </conditionalFormatting>
  <conditionalFormatting sqref="BJ8:BK8 BJ13:BK13 BJ19:BK19 BJ21:BK21 BJ11:BK11 BJ15:BK16 BK9 BJ30:BK33 BJ40:BK41 BJ7 BJ35:BK35 BJ54:BK54 BJ49:BK49 BJ45:BK47 BJ52:BK52 BJ56:BK56 BK17 BJ43:BK43">
    <cfRule type="cellIs" dxfId="980" priority="1718" operator="equal">
      <formula>5</formula>
    </cfRule>
    <cfRule type="cellIs" dxfId="979" priority="1719" operator="equal">
      <formula>4</formula>
    </cfRule>
    <cfRule type="cellIs" dxfId="978" priority="1720" operator="equal">
      <formula>3</formula>
    </cfRule>
    <cfRule type="cellIs" dxfId="977" priority="1721" operator="equal">
      <formula>2</formula>
    </cfRule>
    <cfRule type="cellIs" dxfId="976" priority="1722" operator="lessThanOrEqual">
      <formula>1</formula>
    </cfRule>
  </conditionalFormatting>
  <conditionalFormatting sqref="BO35:BP36 BO54:BP54 BO49:BO53 BO56:BP57 BO55 BO40:BP40 BO21:BP22 BO15:BP16 BO11:BO14 BO41:BO45 BO23:BO33 BO17:BO20 BO8:BP10">
    <cfRule type="containsText" dxfId="975" priority="1714" stopIfTrue="1" operator="containsText" text="BAJO">
      <formula>NOT(ISERROR(SEARCH("BAJO",BO8)))</formula>
    </cfRule>
    <cfRule type="cellIs" dxfId="974" priority="1715" stopIfTrue="1" operator="equal">
      <formula>"EXTREMO"</formula>
    </cfRule>
    <cfRule type="cellIs" dxfId="973" priority="1716" stopIfTrue="1" operator="equal">
      <formula>"MODERADO"</formula>
    </cfRule>
    <cfRule type="cellIs" dxfId="972" priority="1717" stopIfTrue="1" operator="equal">
      <formula>"ALTO"</formula>
    </cfRule>
  </conditionalFormatting>
  <conditionalFormatting sqref="BO11:BO12">
    <cfRule type="containsText" dxfId="971" priority="1706" stopIfTrue="1" operator="containsText" text="BAJO">
      <formula>NOT(ISERROR(SEARCH("BAJO",BO11)))</formula>
    </cfRule>
    <cfRule type="cellIs" dxfId="970" priority="1707" stopIfTrue="1" operator="equal">
      <formula>"EXTREMO"</formula>
    </cfRule>
    <cfRule type="cellIs" dxfId="969" priority="1708" stopIfTrue="1" operator="equal">
      <formula>"MODERADO"</formula>
    </cfRule>
    <cfRule type="cellIs" dxfId="968" priority="1709" stopIfTrue="1" operator="equal">
      <formula>"ALTO"</formula>
    </cfRule>
  </conditionalFormatting>
  <conditionalFormatting sqref="BN11:BN12">
    <cfRule type="cellIs" dxfId="967" priority="1702" operator="greaterThan">
      <formula>12</formula>
    </cfRule>
    <cfRule type="cellIs" dxfId="966" priority="1703" operator="between">
      <formula>7</formula>
      <formula>12</formula>
    </cfRule>
    <cfRule type="cellIs" dxfId="965" priority="1704" operator="between">
      <formula>3</formula>
      <formula>6</formula>
    </cfRule>
    <cfRule type="cellIs" dxfId="964" priority="1705" operator="lessThanOrEqual">
      <formula>2</formula>
    </cfRule>
  </conditionalFormatting>
  <conditionalFormatting sqref="BO15:BP15">
    <cfRule type="containsText" dxfId="963" priority="1698" stopIfTrue="1" operator="containsText" text="BAJO">
      <formula>NOT(ISERROR(SEARCH("BAJO",BO15)))</formula>
    </cfRule>
    <cfRule type="cellIs" dxfId="962" priority="1699" stopIfTrue="1" operator="equal">
      <formula>"EXTREMO"</formula>
    </cfRule>
    <cfRule type="cellIs" dxfId="961" priority="1700" stopIfTrue="1" operator="equal">
      <formula>"MODERADO"</formula>
    </cfRule>
    <cfRule type="cellIs" dxfId="960" priority="1701" stopIfTrue="1" operator="equal">
      <formula>"ALTO"</formula>
    </cfRule>
  </conditionalFormatting>
  <conditionalFormatting sqref="BN15">
    <cfRule type="cellIs" dxfId="959" priority="1694" operator="greaterThan">
      <formula>12</formula>
    </cfRule>
    <cfRule type="cellIs" dxfId="958" priority="1695" operator="between">
      <formula>7</formula>
      <formula>12</formula>
    </cfRule>
    <cfRule type="cellIs" dxfId="957" priority="1696" operator="between">
      <formula>3</formula>
      <formula>6</formula>
    </cfRule>
    <cfRule type="cellIs" dxfId="956" priority="1697" operator="lessThanOrEqual">
      <formula>2</formula>
    </cfRule>
  </conditionalFormatting>
  <conditionalFormatting sqref="BO30">
    <cfRule type="containsText" dxfId="955" priority="1690" stopIfTrue="1" operator="containsText" text="BAJO">
      <formula>NOT(ISERROR(SEARCH("BAJO",BO30)))</formula>
    </cfRule>
    <cfRule type="cellIs" dxfId="954" priority="1691" stopIfTrue="1" operator="equal">
      <formula>"EXTREMO"</formula>
    </cfRule>
    <cfRule type="cellIs" dxfId="953" priority="1692" stopIfTrue="1" operator="equal">
      <formula>"MODERADO"</formula>
    </cfRule>
    <cfRule type="cellIs" dxfId="952" priority="1693" stopIfTrue="1" operator="equal">
      <formula>"ALTO"</formula>
    </cfRule>
  </conditionalFormatting>
  <conditionalFormatting sqref="BN30">
    <cfRule type="cellIs" dxfId="951" priority="1686" operator="greaterThan">
      <formula>12</formula>
    </cfRule>
    <cfRule type="cellIs" dxfId="950" priority="1687" operator="between">
      <formula>7</formula>
      <formula>12</formula>
    </cfRule>
    <cfRule type="cellIs" dxfId="949" priority="1688" operator="between">
      <formula>3</formula>
      <formula>6</formula>
    </cfRule>
    <cfRule type="cellIs" dxfId="948" priority="1689" operator="lessThanOrEqual">
      <formula>2</formula>
    </cfRule>
  </conditionalFormatting>
  <conditionalFormatting sqref="BO35:BP35">
    <cfRule type="containsText" dxfId="947" priority="1682" stopIfTrue="1" operator="containsText" text="BAJO">
      <formula>NOT(ISERROR(SEARCH("BAJO",BO35)))</formula>
    </cfRule>
    <cfRule type="cellIs" dxfId="946" priority="1683" stopIfTrue="1" operator="equal">
      <formula>"EXTREMO"</formula>
    </cfRule>
    <cfRule type="cellIs" dxfId="945" priority="1684" stopIfTrue="1" operator="equal">
      <formula>"MODERADO"</formula>
    </cfRule>
    <cfRule type="cellIs" dxfId="944" priority="1685" stopIfTrue="1" operator="equal">
      <formula>"ALTO"</formula>
    </cfRule>
  </conditionalFormatting>
  <conditionalFormatting sqref="BN35">
    <cfRule type="cellIs" dxfId="943" priority="1678" operator="greaterThan">
      <formula>12</formula>
    </cfRule>
    <cfRule type="cellIs" dxfId="942" priority="1679" operator="between">
      <formula>7</formula>
      <formula>12</formula>
    </cfRule>
    <cfRule type="cellIs" dxfId="941" priority="1680" operator="between">
      <formula>3</formula>
      <formula>6</formula>
    </cfRule>
    <cfRule type="cellIs" dxfId="940" priority="1681" operator="lessThanOrEqual">
      <formula>2</formula>
    </cfRule>
  </conditionalFormatting>
  <conditionalFormatting sqref="BO40:BP40">
    <cfRule type="containsText" dxfId="939" priority="1674" stopIfTrue="1" operator="containsText" text="BAJO">
      <formula>NOT(ISERROR(SEARCH("BAJO",BO40)))</formula>
    </cfRule>
    <cfRule type="cellIs" dxfId="938" priority="1675" stopIfTrue="1" operator="equal">
      <formula>"EXTREMO"</formula>
    </cfRule>
    <cfRule type="cellIs" dxfId="937" priority="1676" stopIfTrue="1" operator="equal">
      <formula>"MODERADO"</formula>
    </cfRule>
    <cfRule type="cellIs" dxfId="936" priority="1677" stopIfTrue="1" operator="equal">
      <formula>"ALTO"</formula>
    </cfRule>
  </conditionalFormatting>
  <conditionalFormatting sqref="BN40">
    <cfRule type="cellIs" dxfId="935" priority="1670" operator="greaterThan">
      <formula>12</formula>
    </cfRule>
    <cfRule type="cellIs" dxfId="934" priority="1671" operator="between">
      <formula>7</formula>
      <formula>12</formula>
    </cfRule>
    <cfRule type="cellIs" dxfId="933" priority="1672" operator="between">
      <formula>3</formula>
      <formula>6</formula>
    </cfRule>
    <cfRule type="cellIs" dxfId="932" priority="1673" operator="lessThanOrEqual">
      <formula>2</formula>
    </cfRule>
  </conditionalFormatting>
  <conditionalFormatting sqref="BO43:BO44">
    <cfRule type="containsText" dxfId="931" priority="1666" stopIfTrue="1" operator="containsText" text="BAJO">
      <formula>NOT(ISERROR(SEARCH("BAJO",BO43)))</formula>
    </cfRule>
    <cfRule type="cellIs" dxfId="930" priority="1667" stopIfTrue="1" operator="equal">
      <formula>"EXTREMO"</formula>
    </cfRule>
    <cfRule type="cellIs" dxfId="929" priority="1668" stopIfTrue="1" operator="equal">
      <formula>"MODERADO"</formula>
    </cfRule>
    <cfRule type="cellIs" dxfId="928" priority="1669" stopIfTrue="1" operator="equal">
      <formula>"ALTO"</formula>
    </cfRule>
  </conditionalFormatting>
  <conditionalFormatting sqref="BN43:BN44">
    <cfRule type="cellIs" dxfId="927" priority="1662" operator="greaterThan">
      <formula>12</formula>
    </cfRule>
    <cfRule type="cellIs" dxfId="926" priority="1663" operator="between">
      <formula>7</formula>
      <formula>12</formula>
    </cfRule>
    <cfRule type="cellIs" dxfId="925" priority="1664" operator="between">
      <formula>3</formula>
      <formula>6</formula>
    </cfRule>
    <cfRule type="cellIs" dxfId="924" priority="1665" operator="lessThanOrEqual">
      <formula>2</formula>
    </cfRule>
  </conditionalFormatting>
  <conditionalFormatting sqref="BO45">
    <cfRule type="containsText" dxfId="923" priority="1658" stopIfTrue="1" operator="containsText" text="BAJO">
      <formula>NOT(ISERROR(SEARCH("BAJO",BO45)))</formula>
    </cfRule>
    <cfRule type="cellIs" dxfId="922" priority="1659" stopIfTrue="1" operator="equal">
      <formula>"EXTREMO"</formula>
    </cfRule>
    <cfRule type="cellIs" dxfId="921" priority="1660" stopIfTrue="1" operator="equal">
      <formula>"MODERADO"</formula>
    </cfRule>
    <cfRule type="cellIs" dxfId="920" priority="1661" stopIfTrue="1" operator="equal">
      <formula>"ALTO"</formula>
    </cfRule>
  </conditionalFormatting>
  <conditionalFormatting sqref="BN45">
    <cfRule type="cellIs" dxfId="919" priority="1654" operator="greaterThan">
      <formula>12</formula>
    </cfRule>
    <cfRule type="cellIs" dxfId="918" priority="1655" operator="between">
      <formula>7</formula>
      <formula>12</formula>
    </cfRule>
    <cfRule type="cellIs" dxfId="917" priority="1656" operator="between">
      <formula>3</formula>
      <formula>6</formula>
    </cfRule>
    <cfRule type="cellIs" dxfId="916" priority="1657" operator="lessThanOrEqual">
      <formula>2</formula>
    </cfRule>
  </conditionalFormatting>
  <conditionalFormatting sqref="BO49:BO51">
    <cfRule type="containsText" dxfId="915" priority="1650" stopIfTrue="1" operator="containsText" text="BAJO">
      <formula>NOT(ISERROR(SEARCH("BAJO",BO49)))</formula>
    </cfRule>
    <cfRule type="cellIs" dxfId="914" priority="1651" stopIfTrue="1" operator="equal">
      <formula>"EXTREMO"</formula>
    </cfRule>
    <cfRule type="cellIs" dxfId="913" priority="1652" stopIfTrue="1" operator="equal">
      <formula>"MODERADO"</formula>
    </cfRule>
    <cfRule type="cellIs" dxfId="912" priority="1653" stopIfTrue="1" operator="equal">
      <formula>"ALTO"</formula>
    </cfRule>
  </conditionalFormatting>
  <conditionalFormatting sqref="BN49:BN51">
    <cfRule type="cellIs" dxfId="911" priority="1646" operator="greaterThan">
      <formula>12</formula>
    </cfRule>
    <cfRule type="cellIs" dxfId="910" priority="1647" operator="between">
      <formula>7</formula>
      <formula>12</formula>
    </cfRule>
    <cfRule type="cellIs" dxfId="909" priority="1648" operator="between">
      <formula>3</formula>
      <formula>6</formula>
    </cfRule>
    <cfRule type="cellIs" dxfId="908" priority="1649" operator="lessThanOrEqual">
      <formula>2</formula>
    </cfRule>
  </conditionalFormatting>
  <conditionalFormatting sqref="C19 C8:C9 C15:C16 C11">
    <cfRule type="containsText" dxfId="907" priority="1634" stopIfTrue="1" operator="containsText" text="BAJO">
      <formula>NOT(ISERROR(SEARCH("BAJO",C8)))</formula>
    </cfRule>
    <cfRule type="cellIs" dxfId="906" priority="1635" stopIfTrue="1" operator="equal">
      <formula>"MUY ALTO"</formula>
    </cfRule>
    <cfRule type="cellIs" dxfId="905" priority="1636" stopIfTrue="1" operator="equal">
      <formula>"MODERADO"</formula>
    </cfRule>
    <cfRule type="cellIs" dxfId="904" priority="1637" stopIfTrue="1" operator="equal">
      <formula>"ALTO"</formula>
    </cfRule>
  </conditionalFormatting>
  <conditionalFormatting sqref="AI15:AJ16 AI56:AJ56">
    <cfRule type="cellIs" dxfId="903" priority="1629" stopIfTrue="1" operator="equal">
      <formula>4</formula>
    </cfRule>
    <cfRule type="cellIs" dxfId="902" priority="1630" stopIfTrue="1" operator="equal">
      <formula>3</formula>
    </cfRule>
    <cfRule type="cellIs" dxfId="901" priority="1631" stopIfTrue="1" operator="equal">
      <formula>2</formula>
    </cfRule>
    <cfRule type="cellIs" dxfId="900" priority="1632" stopIfTrue="1" operator="equal">
      <formula>1</formula>
    </cfRule>
    <cfRule type="cellIs" dxfId="899" priority="1633" stopIfTrue="1" operator="equal">
      <formula>5</formula>
    </cfRule>
  </conditionalFormatting>
  <conditionalFormatting sqref="AL15:AL16">
    <cfRule type="containsText" dxfId="898" priority="1625" stopIfTrue="1" operator="containsText" text="BAJO">
      <formula>NOT(ISERROR(SEARCH("BAJO",AL15)))</formula>
    </cfRule>
    <cfRule type="cellIs" dxfId="897" priority="1626" stopIfTrue="1" operator="equal">
      <formula>"MUY ALTO"</formula>
    </cfRule>
    <cfRule type="cellIs" dxfId="896" priority="1627" stopIfTrue="1" operator="equal">
      <formula>"MODERADO"</formula>
    </cfRule>
    <cfRule type="cellIs" dxfId="895" priority="1628" stopIfTrue="1" operator="equal">
      <formula>"ALTO"</formula>
    </cfRule>
  </conditionalFormatting>
  <conditionalFormatting sqref="AL16">
    <cfRule type="containsText" dxfId="894" priority="1621" stopIfTrue="1" operator="containsText" text="BAJO">
      <formula>NOT(ISERROR(SEARCH("BAJO",AL16)))</formula>
    </cfRule>
    <cfRule type="cellIs" dxfId="893" priority="1622" stopIfTrue="1" operator="equal">
      <formula>"MUY ALTO"</formula>
    </cfRule>
    <cfRule type="cellIs" dxfId="892" priority="1623" stopIfTrue="1" operator="equal">
      <formula>"MODERADO"</formula>
    </cfRule>
    <cfRule type="cellIs" dxfId="891" priority="1624" stopIfTrue="1" operator="equal">
      <formula>"ALTO"</formula>
    </cfRule>
  </conditionalFormatting>
  <conditionalFormatting sqref="AL29:AL30">
    <cfRule type="containsText" dxfId="890" priority="1613" stopIfTrue="1" operator="containsText" text="BAJO">
      <formula>NOT(ISERROR(SEARCH("BAJO",AL29)))</formula>
    </cfRule>
    <cfRule type="cellIs" dxfId="889" priority="1614" stopIfTrue="1" operator="equal">
      <formula>"MUY ALTO"</formula>
    </cfRule>
    <cfRule type="cellIs" dxfId="888" priority="1615" stopIfTrue="1" operator="equal">
      <formula>"MODERADO"</formula>
    </cfRule>
    <cfRule type="cellIs" dxfId="887" priority="1616" stopIfTrue="1" operator="equal">
      <formula>"ALTO"</formula>
    </cfRule>
  </conditionalFormatting>
  <conditionalFormatting sqref="AL31">
    <cfRule type="containsText" dxfId="886" priority="1609" stopIfTrue="1" operator="containsText" text="BAJO">
      <formula>NOT(ISERROR(SEARCH("BAJO",AL31)))</formula>
    </cfRule>
    <cfRule type="cellIs" dxfId="885" priority="1610" stopIfTrue="1" operator="equal">
      <formula>"MUY ALTO"</formula>
    </cfRule>
    <cfRule type="cellIs" dxfId="884" priority="1611" stopIfTrue="1" operator="equal">
      <formula>"MODERADO"</formula>
    </cfRule>
    <cfRule type="cellIs" dxfId="883" priority="1612" stopIfTrue="1" operator="equal">
      <formula>"ALTO"</formula>
    </cfRule>
  </conditionalFormatting>
  <conditionalFormatting sqref="AL32">
    <cfRule type="containsText" dxfId="882" priority="1601" stopIfTrue="1" operator="containsText" text="BAJO">
      <formula>NOT(ISERROR(SEARCH("BAJO",AL32)))</formula>
    </cfRule>
    <cfRule type="cellIs" dxfId="881" priority="1602" stopIfTrue="1" operator="equal">
      <formula>"MUY ALTO"</formula>
    </cfRule>
    <cfRule type="cellIs" dxfId="880" priority="1603" stopIfTrue="1" operator="equal">
      <formula>"MODERADO"</formula>
    </cfRule>
    <cfRule type="cellIs" dxfId="879" priority="1604" stopIfTrue="1" operator="equal">
      <formula>"ALTO"</formula>
    </cfRule>
  </conditionalFormatting>
  <conditionalFormatting sqref="AL33">
    <cfRule type="containsText" dxfId="878" priority="1597" stopIfTrue="1" operator="containsText" text="BAJO">
      <formula>NOT(ISERROR(SEARCH("BAJO",AL33)))</formula>
    </cfRule>
    <cfRule type="cellIs" dxfId="877" priority="1598" stopIfTrue="1" operator="equal">
      <formula>"MUY ALTO"</formula>
    </cfRule>
    <cfRule type="cellIs" dxfId="876" priority="1599" stopIfTrue="1" operator="equal">
      <formula>"MODERADO"</formula>
    </cfRule>
    <cfRule type="cellIs" dxfId="875" priority="1600" stopIfTrue="1" operator="equal">
      <formula>"ALTO"</formula>
    </cfRule>
  </conditionalFormatting>
  <conditionalFormatting sqref="AL35">
    <cfRule type="containsText" dxfId="874" priority="1589" stopIfTrue="1" operator="containsText" text="BAJO">
      <formula>NOT(ISERROR(SEARCH("BAJO",AL35)))</formula>
    </cfRule>
    <cfRule type="cellIs" dxfId="873" priority="1590" stopIfTrue="1" operator="equal">
      <formula>"MUY ALTO"</formula>
    </cfRule>
    <cfRule type="cellIs" dxfId="872" priority="1591" stopIfTrue="1" operator="equal">
      <formula>"MODERADO"</formula>
    </cfRule>
    <cfRule type="cellIs" dxfId="871" priority="1592" stopIfTrue="1" operator="equal">
      <formula>"ALTO"</formula>
    </cfRule>
  </conditionalFormatting>
  <conditionalFormatting sqref="AI49:AJ49">
    <cfRule type="cellIs" dxfId="870" priority="1503" stopIfTrue="1" operator="equal">
      <formula>4</formula>
    </cfRule>
    <cfRule type="cellIs" dxfId="869" priority="1504" stopIfTrue="1" operator="equal">
      <formula>3</formula>
    </cfRule>
    <cfRule type="cellIs" dxfId="868" priority="1505" stopIfTrue="1" operator="equal">
      <formula>2</formula>
    </cfRule>
    <cfRule type="cellIs" dxfId="867" priority="1506" stopIfTrue="1" operator="equal">
      <formula>1</formula>
    </cfRule>
    <cfRule type="cellIs" dxfId="866" priority="1507" stopIfTrue="1" operator="equal">
      <formula>5</formula>
    </cfRule>
  </conditionalFormatting>
  <conditionalFormatting sqref="AL49">
    <cfRule type="containsText" dxfId="865" priority="1499" stopIfTrue="1" operator="containsText" text="BAJO">
      <formula>NOT(ISERROR(SEARCH("BAJO",AL49)))</formula>
    </cfRule>
    <cfRule type="cellIs" dxfId="864" priority="1500" stopIfTrue="1" operator="equal">
      <formula>"MUY ALTO"</formula>
    </cfRule>
    <cfRule type="cellIs" dxfId="863" priority="1501" stopIfTrue="1" operator="equal">
      <formula>"MODERADO"</formula>
    </cfRule>
    <cfRule type="cellIs" dxfId="862" priority="1502" stopIfTrue="1" operator="equal">
      <formula>"ALTO"</formula>
    </cfRule>
  </conditionalFormatting>
  <conditionalFormatting sqref="AL8">
    <cfRule type="containsText" dxfId="861" priority="1486" stopIfTrue="1" operator="containsText" text="BAJO">
      <formula>NOT(ISERROR(SEARCH("BAJO",AL8)))</formula>
    </cfRule>
    <cfRule type="cellIs" dxfId="860" priority="1487" stopIfTrue="1" operator="equal">
      <formula>"MUY ALTO"</formula>
    </cfRule>
    <cfRule type="cellIs" dxfId="859" priority="1488" stopIfTrue="1" operator="equal">
      <formula>"MODERADO"</formula>
    </cfRule>
    <cfRule type="cellIs" dxfId="858" priority="1489" stopIfTrue="1" operator="equal">
      <formula>"ALTO"</formula>
    </cfRule>
  </conditionalFormatting>
  <conditionalFormatting sqref="O11:AI11">
    <cfRule type="cellIs" dxfId="857" priority="1481" stopIfTrue="1" operator="equal">
      <formula>4</formula>
    </cfRule>
    <cfRule type="cellIs" dxfId="856" priority="1482" stopIfTrue="1" operator="equal">
      <formula>3</formula>
    </cfRule>
    <cfRule type="cellIs" dxfId="855" priority="1483" stopIfTrue="1" operator="equal">
      <formula>2</formula>
    </cfRule>
    <cfRule type="cellIs" dxfId="854" priority="1484" stopIfTrue="1" operator="equal">
      <formula>1</formula>
    </cfRule>
    <cfRule type="cellIs" dxfId="853" priority="1485" stopIfTrue="1" operator="equal">
      <formula>5</formula>
    </cfRule>
  </conditionalFormatting>
  <conditionalFormatting sqref="AL11">
    <cfRule type="containsText" dxfId="852" priority="1477" stopIfTrue="1" operator="containsText" text="BAJO">
      <formula>NOT(ISERROR(SEARCH("BAJO",AL11)))</formula>
    </cfRule>
    <cfRule type="cellIs" dxfId="851" priority="1478" stopIfTrue="1" operator="equal">
      <formula>"MUY ALTO"</formula>
    </cfRule>
    <cfRule type="cellIs" dxfId="850" priority="1479" stopIfTrue="1" operator="equal">
      <formula>"MODERADO"</formula>
    </cfRule>
    <cfRule type="cellIs" dxfId="849" priority="1480" stopIfTrue="1" operator="equal">
      <formula>"ALTO"</formula>
    </cfRule>
  </conditionalFormatting>
  <conditionalFormatting sqref="N13 AI13:AJ13 Q13:AG13">
    <cfRule type="cellIs" dxfId="848" priority="1472" stopIfTrue="1" operator="equal">
      <formula>4</formula>
    </cfRule>
    <cfRule type="cellIs" dxfId="847" priority="1473" stopIfTrue="1" operator="equal">
      <formula>3</formula>
    </cfRule>
    <cfRule type="cellIs" dxfId="846" priority="1474" stopIfTrue="1" operator="equal">
      <formula>2</formula>
    </cfRule>
    <cfRule type="cellIs" dxfId="845" priority="1475" stopIfTrue="1" operator="equal">
      <formula>1</formula>
    </cfRule>
    <cfRule type="cellIs" dxfId="844" priority="1476" stopIfTrue="1" operator="equal">
      <formula>5</formula>
    </cfRule>
  </conditionalFormatting>
  <conditionalFormatting sqref="AL13">
    <cfRule type="containsText" dxfId="843" priority="1468" stopIfTrue="1" operator="containsText" text="BAJO">
      <formula>NOT(ISERROR(SEARCH("BAJO",AL13)))</formula>
    </cfRule>
    <cfRule type="cellIs" dxfId="842" priority="1469" stopIfTrue="1" operator="equal">
      <formula>"MUY ALTO"</formula>
    </cfRule>
    <cfRule type="cellIs" dxfId="841" priority="1470" stopIfTrue="1" operator="equal">
      <formula>"MODERADO"</formula>
    </cfRule>
    <cfRule type="cellIs" dxfId="840" priority="1471" stopIfTrue="1" operator="equal">
      <formula>"ALTO"</formula>
    </cfRule>
  </conditionalFormatting>
  <conditionalFormatting sqref="AJ17">
    <cfRule type="cellIs" dxfId="839" priority="1458" stopIfTrue="1" operator="equal">
      <formula>4</formula>
    </cfRule>
    <cfRule type="cellIs" dxfId="838" priority="1459" stopIfTrue="1" operator="equal">
      <formula>3</formula>
    </cfRule>
    <cfRule type="cellIs" dxfId="837" priority="1460" stopIfTrue="1" operator="equal">
      <formula>2</formula>
    </cfRule>
    <cfRule type="cellIs" dxfId="836" priority="1461" stopIfTrue="1" operator="equal">
      <formula>1</formula>
    </cfRule>
    <cfRule type="cellIs" dxfId="835" priority="1462" stopIfTrue="1" operator="equal">
      <formula>5</formula>
    </cfRule>
  </conditionalFormatting>
  <conditionalFormatting sqref="AI19:AJ19">
    <cfRule type="cellIs" dxfId="834" priority="1448" stopIfTrue="1" operator="equal">
      <formula>4</formula>
    </cfRule>
    <cfRule type="cellIs" dxfId="833" priority="1449" stopIfTrue="1" operator="equal">
      <formula>3</formula>
    </cfRule>
    <cfRule type="cellIs" dxfId="832" priority="1450" stopIfTrue="1" operator="equal">
      <formula>2</formula>
    </cfRule>
    <cfRule type="cellIs" dxfId="831" priority="1451" stopIfTrue="1" operator="equal">
      <formula>1</formula>
    </cfRule>
    <cfRule type="cellIs" dxfId="830" priority="1452" stopIfTrue="1" operator="equal">
      <formula>5</formula>
    </cfRule>
  </conditionalFormatting>
  <conditionalFormatting sqref="AL19">
    <cfRule type="containsText" dxfId="829" priority="1444" stopIfTrue="1" operator="containsText" text="BAJO">
      <formula>NOT(ISERROR(SEARCH("BAJO",AL19)))</formula>
    </cfRule>
    <cfRule type="cellIs" dxfId="828" priority="1445" stopIfTrue="1" operator="equal">
      <formula>"MUY ALTO"</formula>
    </cfRule>
    <cfRule type="cellIs" dxfId="827" priority="1446" stopIfTrue="1" operator="equal">
      <formula>"MODERADO"</formula>
    </cfRule>
    <cfRule type="cellIs" dxfId="826" priority="1447" stopIfTrue="1" operator="equal">
      <formula>"ALTO"</formula>
    </cfRule>
  </conditionalFormatting>
  <conditionalFormatting sqref="AI21:AJ21">
    <cfRule type="cellIs" dxfId="825" priority="1434" stopIfTrue="1" operator="equal">
      <formula>4</formula>
    </cfRule>
    <cfRule type="cellIs" dxfId="824" priority="1435" stopIfTrue="1" operator="equal">
      <formula>3</formula>
    </cfRule>
    <cfRule type="cellIs" dxfId="823" priority="1436" stopIfTrue="1" operator="equal">
      <formula>2</formula>
    </cfRule>
    <cfRule type="cellIs" dxfId="822" priority="1437" stopIfTrue="1" operator="equal">
      <formula>1</formula>
    </cfRule>
    <cfRule type="cellIs" dxfId="821" priority="1438" stopIfTrue="1" operator="equal">
      <formula>5</formula>
    </cfRule>
  </conditionalFormatting>
  <conditionalFormatting sqref="AL21 AL23">
    <cfRule type="containsText" dxfId="820" priority="1430" stopIfTrue="1" operator="containsText" text="BAJO">
      <formula>NOT(ISERROR(SEARCH("BAJO",AL21)))</formula>
    </cfRule>
    <cfRule type="cellIs" dxfId="819" priority="1431" stopIfTrue="1" operator="equal">
      <formula>"MUY ALTO"</formula>
    </cfRule>
    <cfRule type="cellIs" dxfId="818" priority="1432" stopIfTrue="1" operator="equal">
      <formula>"MODERADO"</formula>
    </cfRule>
    <cfRule type="cellIs" dxfId="817" priority="1433" stopIfTrue="1" operator="equal">
      <formula>"ALTO"</formula>
    </cfRule>
  </conditionalFormatting>
  <conditionalFormatting sqref="AL40:AL41">
    <cfRule type="containsText" dxfId="816" priority="1426" stopIfTrue="1" operator="containsText" text="BAJO">
      <formula>NOT(ISERROR(SEARCH("BAJO",AL40)))</formula>
    </cfRule>
    <cfRule type="cellIs" dxfId="815" priority="1427" stopIfTrue="1" operator="equal">
      <formula>"MUY ALTO"</formula>
    </cfRule>
    <cfRule type="cellIs" dxfId="814" priority="1428" stopIfTrue="1" operator="equal">
      <formula>"MODERADO"</formula>
    </cfRule>
    <cfRule type="cellIs" dxfId="813" priority="1429" stopIfTrue="1" operator="equal">
      <formula>"ALTO"</formula>
    </cfRule>
  </conditionalFormatting>
  <conditionalFormatting sqref="AL41">
    <cfRule type="containsText" dxfId="812" priority="1422" stopIfTrue="1" operator="containsText" text="BAJO">
      <formula>NOT(ISERROR(SEARCH("BAJO",AL41)))</formula>
    </cfRule>
    <cfRule type="cellIs" dxfId="811" priority="1423" stopIfTrue="1" operator="equal">
      <formula>"MUY ALTO"</formula>
    </cfRule>
    <cfRule type="cellIs" dxfId="810" priority="1424" stopIfTrue="1" operator="equal">
      <formula>"MODERADO"</formula>
    </cfRule>
    <cfRule type="cellIs" dxfId="809" priority="1425" stopIfTrue="1" operator="equal">
      <formula>"ALTO"</formula>
    </cfRule>
  </conditionalFormatting>
  <conditionalFormatting sqref="AL43">
    <cfRule type="containsText" dxfId="808" priority="1418" stopIfTrue="1" operator="containsText" text="BAJO">
      <formula>NOT(ISERROR(SEARCH("BAJO",AL43)))</formula>
    </cfRule>
    <cfRule type="cellIs" dxfId="807" priority="1419" stopIfTrue="1" operator="equal">
      <formula>"MUY ALTO"</formula>
    </cfRule>
    <cfRule type="cellIs" dxfId="806" priority="1420" stopIfTrue="1" operator="equal">
      <formula>"MODERADO"</formula>
    </cfRule>
    <cfRule type="cellIs" dxfId="805" priority="1421" stopIfTrue="1" operator="equal">
      <formula>"ALTO"</formula>
    </cfRule>
  </conditionalFormatting>
  <conditionalFormatting sqref="AL45">
    <cfRule type="containsText" dxfId="804" priority="1414" stopIfTrue="1" operator="containsText" text="BAJO">
      <formula>NOT(ISERROR(SEARCH("BAJO",AL45)))</formula>
    </cfRule>
    <cfRule type="cellIs" dxfId="803" priority="1415" stopIfTrue="1" operator="equal">
      <formula>"MUY ALTO"</formula>
    </cfRule>
    <cfRule type="cellIs" dxfId="802" priority="1416" stopIfTrue="1" operator="equal">
      <formula>"MODERADO"</formula>
    </cfRule>
    <cfRule type="cellIs" dxfId="801" priority="1417" stopIfTrue="1" operator="equal">
      <formula>"ALTO"</formula>
    </cfRule>
  </conditionalFormatting>
  <conditionalFormatting sqref="AL46">
    <cfRule type="containsText" dxfId="800" priority="1410" stopIfTrue="1" operator="containsText" text="BAJO">
      <formula>NOT(ISERROR(SEARCH("BAJO",AL46)))</formula>
    </cfRule>
    <cfRule type="cellIs" dxfId="799" priority="1411" stopIfTrue="1" operator="equal">
      <formula>"MUY ALTO"</formula>
    </cfRule>
    <cfRule type="cellIs" dxfId="798" priority="1412" stopIfTrue="1" operator="equal">
      <formula>"MODERADO"</formula>
    </cfRule>
    <cfRule type="cellIs" dxfId="797" priority="1413" stopIfTrue="1" operator="equal">
      <formula>"ALTO"</formula>
    </cfRule>
  </conditionalFormatting>
  <conditionalFormatting sqref="AL45:AL47">
    <cfRule type="containsText" dxfId="796" priority="1406" stopIfTrue="1" operator="containsText" text="BAJO">
      <formula>NOT(ISERROR(SEARCH("BAJO",AL45)))</formula>
    </cfRule>
    <cfRule type="cellIs" dxfId="795" priority="1407" stopIfTrue="1" operator="equal">
      <formula>"MUY ALTO"</formula>
    </cfRule>
    <cfRule type="cellIs" dxfId="794" priority="1408" stopIfTrue="1" operator="equal">
      <formula>"MODERADO"</formula>
    </cfRule>
    <cfRule type="cellIs" dxfId="793" priority="1409" stopIfTrue="1" operator="equal">
      <formula>"ALTO"</formula>
    </cfRule>
  </conditionalFormatting>
  <conditionalFormatting sqref="O41">
    <cfRule type="cellIs" dxfId="792" priority="1397" stopIfTrue="1" operator="equal">
      <formula>4</formula>
    </cfRule>
    <cfRule type="cellIs" dxfId="791" priority="1398" stopIfTrue="1" operator="equal">
      <formula>3</formula>
    </cfRule>
    <cfRule type="cellIs" dxfId="790" priority="1399" stopIfTrue="1" operator="equal">
      <formula>2</formula>
    </cfRule>
    <cfRule type="cellIs" dxfId="789" priority="1400" stopIfTrue="1" operator="equal">
      <formula>1</formula>
    </cfRule>
    <cfRule type="cellIs" dxfId="788" priority="1401" stopIfTrue="1" operator="equal">
      <formula>5</formula>
    </cfRule>
  </conditionalFormatting>
  <conditionalFormatting sqref="U35:X35 AB35 AG35 O35:R35 O37:Q37">
    <cfRule type="cellIs" dxfId="787" priority="1392" stopIfTrue="1" operator="equal">
      <formula>4</formula>
    </cfRule>
    <cfRule type="cellIs" dxfId="786" priority="1393" stopIfTrue="1" operator="equal">
      <formula>3</formula>
    </cfRule>
    <cfRule type="cellIs" dxfId="785" priority="1394" stopIfTrue="1" operator="equal">
      <formula>2</formula>
    </cfRule>
    <cfRule type="cellIs" dxfId="784" priority="1395" stopIfTrue="1" operator="equal">
      <formula>1</formula>
    </cfRule>
    <cfRule type="cellIs" dxfId="783" priority="1396" stopIfTrue="1" operator="equal">
      <formula>5</formula>
    </cfRule>
  </conditionalFormatting>
  <conditionalFormatting sqref="AL56">
    <cfRule type="containsText" dxfId="782" priority="1383" stopIfTrue="1" operator="containsText" text="BAJO">
      <formula>NOT(ISERROR(SEARCH("BAJO",AL56)))</formula>
    </cfRule>
    <cfRule type="cellIs" dxfId="781" priority="1384" stopIfTrue="1" operator="equal">
      <formula>"MUY ALTO"</formula>
    </cfRule>
    <cfRule type="cellIs" dxfId="780" priority="1385" stopIfTrue="1" operator="equal">
      <formula>"MODERADO"</formula>
    </cfRule>
    <cfRule type="cellIs" dxfId="779" priority="1386" stopIfTrue="1" operator="equal">
      <formula>"ALTO"</formula>
    </cfRule>
  </conditionalFormatting>
  <conditionalFormatting sqref="Q49:R51 T49:X51 AA49:AG51">
    <cfRule type="cellIs" dxfId="778" priority="1378" stopIfTrue="1" operator="equal">
      <formula>4</formula>
    </cfRule>
    <cfRule type="cellIs" dxfId="777" priority="1379" stopIfTrue="1" operator="equal">
      <formula>3</formula>
    </cfRule>
    <cfRule type="cellIs" dxfId="776" priority="1380" stopIfTrue="1" operator="equal">
      <formula>2</formula>
    </cfRule>
    <cfRule type="cellIs" dxfId="775" priority="1381" stopIfTrue="1" operator="equal">
      <formula>1</formula>
    </cfRule>
    <cfRule type="cellIs" dxfId="774" priority="1382" stopIfTrue="1" operator="equal">
      <formula>5</formula>
    </cfRule>
  </conditionalFormatting>
  <conditionalFormatting sqref="BH9:BI9">
    <cfRule type="iconSet" priority="1377">
      <iconSet iconSet="4TrafficLights">
        <cfvo type="percent" val="0"/>
        <cfvo type="percent" val="20"/>
        <cfvo type="percent" val="61"/>
        <cfvo type="percent" val="81"/>
      </iconSet>
    </cfRule>
  </conditionalFormatting>
  <conditionalFormatting sqref="BJ9">
    <cfRule type="cellIs" dxfId="773" priority="1371" operator="equal">
      <formula>5</formula>
    </cfRule>
    <cfRule type="cellIs" dxfId="772" priority="1372" operator="equal">
      <formula>4</formula>
    </cfRule>
    <cfRule type="cellIs" dxfId="771" priority="1373" operator="equal">
      <formula>3</formula>
    </cfRule>
    <cfRule type="cellIs" dxfId="770" priority="1374" operator="equal">
      <formula>2</formula>
    </cfRule>
    <cfRule type="cellIs" dxfId="769" priority="1375" operator="lessThanOrEqual">
      <formula>1</formula>
    </cfRule>
  </conditionalFormatting>
  <conditionalFormatting sqref="BJ9">
    <cfRule type="colorScale" priority="1376">
      <colorScale>
        <cfvo type="min"/>
        <cfvo type="percentile" val="50"/>
        <cfvo type="max"/>
        <color rgb="FFF8696B"/>
        <color rgb="FFFFEB84"/>
        <color rgb="FF63BE7B"/>
      </colorScale>
    </cfRule>
  </conditionalFormatting>
  <conditionalFormatting sqref="AI9:AJ9 AJ11">
    <cfRule type="cellIs" dxfId="768" priority="1346" stopIfTrue="1" operator="equal">
      <formula>4</formula>
    </cfRule>
    <cfRule type="cellIs" dxfId="767" priority="1347" stopIfTrue="1" operator="equal">
      <formula>3</formula>
    </cfRule>
    <cfRule type="cellIs" dxfId="766" priority="1348" stopIfTrue="1" operator="equal">
      <formula>2</formula>
    </cfRule>
    <cfRule type="cellIs" dxfId="765" priority="1349" stopIfTrue="1" operator="equal">
      <formula>1</formula>
    </cfRule>
    <cfRule type="cellIs" dxfId="764" priority="1350" stopIfTrue="1" operator="equal">
      <formula>5</formula>
    </cfRule>
  </conditionalFormatting>
  <conditionalFormatting sqref="AL9">
    <cfRule type="containsText" dxfId="763" priority="1342" stopIfTrue="1" operator="containsText" text="BAJO">
      <formula>NOT(ISERROR(SEARCH("BAJO",AL9)))</formula>
    </cfRule>
    <cfRule type="cellIs" dxfId="762" priority="1343" stopIfTrue="1" operator="equal">
      <formula>"MUY ALTO"</formula>
    </cfRule>
    <cfRule type="cellIs" dxfId="761" priority="1344" stopIfTrue="1" operator="equal">
      <formula>"MODERADO"</formula>
    </cfRule>
    <cfRule type="cellIs" dxfId="760" priority="1345" stopIfTrue="1" operator="equal">
      <formula>"ALTO"</formula>
    </cfRule>
  </conditionalFormatting>
  <conditionalFormatting sqref="G47:J47">
    <cfRule type="containsText" dxfId="759" priority="1338" stopIfTrue="1" operator="containsText" text="BAJO">
      <formula>NOT(ISERROR(SEARCH("BAJO",G47)))</formula>
    </cfRule>
    <cfRule type="cellIs" dxfId="758" priority="1339" stopIfTrue="1" operator="equal">
      <formula>"MUY ALTO"</formula>
    </cfRule>
    <cfRule type="cellIs" dxfId="757" priority="1340" stopIfTrue="1" operator="equal">
      <formula>"MODERADO"</formula>
    </cfRule>
    <cfRule type="cellIs" dxfId="756" priority="1341" stopIfTrue="1" operator="equal">
      <formula>"ALTO"</formula>
    </cfRule>
  </conditionalFormatting>
  <conditionalFormatting sqref="G49:J49">
    <cfRule type="containsText" dxfId="755" priority="1334" stopIfTrue="1" operator="containsText" text="BAJO">
      <formula>NOT(ISERROR(SEARCH("BAJO",G49)))</formula>
    </cfRule>
    <cfRule type="cellIs" dxfId="754" priority="1335" stopIfTrue="1" operator="equal">
      <formula>"MUY ALTO"</formula>
    </cfRule>
    <cfRule type="cellIs" dxfId="753" priority="1336" stopIfTrue="1" operator="equal">
      <formula>"MODERADO"</formula>
    </cfRule>
    <cfRule type="cellIs" dxfId="752" priority="1337" stopIfTrue="1" operator="equal">
      <formula>"ALTO"</formula>
    </cfRule>
  </conditionalFormatting>
  <conditionalFormatting sqref="AL19:AL23 AL35:AL36 AL56:AL57 AL40:AL41 AL5 AL8:AL9 AL45:AL47 AL49 AL29:AL33 AL11:AL16 AL43">
    <cfRule type="cellIs" dxfId="751" priority="1723" stopIfTrue="1" operator="equal">
      <formula>"EXTREMO"</formula>
    </cfRule>
  </conditionalFormatting>
  <conditionalFormatting sqref="BL32 AK40 BL8:BL9 BL13:BL14 AK19:AK20 AK47 AK45 AK56:AK57 BO5 BL11 AK49 AK30:AK32 AK13:AK16">
    <cfRule type="cellIs" dxfId="750" priority="1605" stopIfTrue="1" operator="greaterThanOrEqual">
      <formula>12.1</formula>
    </cfRule>
    <cfRule type="cellIs" dxfId="749" priority="1606" stopIfTrue="1" operator="between">
      <formula>6.1</formula>
      <formula>12</formula>
    </cfRule>
    <cfRule type="cellIs" dxfId="748" priority="1607" stopIfTrue="1" operator="between">
      <formula>2.1</formula>
      <formula>6</formula>
    </cfRule>
    <cfRule type="cellIs" dxfId="747" priority="1608" stopIfTrue="1" operator="lessThanOrEqual">
      <formula>2</formula>
    </cfRule>
  </conditionalFormatting>
  <conditionalFormatting sqref="AL43">
    <cfRule type="containsText" dxfId="746" priority="1330" stopIfTrue="1" operator="containsText" text="BAJO">
      <formula>NOT(ISERROR(SEARCH("BAJO",AL43)))</formula>
    </cfRule>
    <cfRule type="cellIs" dxfId="745" priority="1331" stopIfTrue="1" operator="equal">
      <formula>"MUY ALTO"</formula>
    </cfRule>
    <cfRule type="cellIs" dxfId="744" priority="1332" stopIfTrue="1" operator="equal">
      <formula>"MODERADO"</formula>
    </cfRule>
    <cfRule type="cellIs" dxfId="743" priority="1333" stopIfTrue="1" operator="equal">
      <formula>"ALTO"</formula>
    </cfRule>
  </conditionalFormatting>
  <conditionalFormatting sqref="BN49:BN57 BN35 BN40:BN45 BN8:BN33">
    <cfRule type="cellIs" dxfId="742" priority="1710" stopIfTrue="1" operator="greaterThan">
      <formula>12.1</formula>
    </cfRule>
    <cfRule type="cellIs" dxfId="741" priority="1711" stopIfTrue="1" operator="between">
      <formula>6.1</formula>
      <formula>12</formula>
    </cfRule>
    <cfRule type="cellIs" dxfId="740" priority="1712" stopIfTrue="1" operator="between">
      <formula>2.1</formula>
      <formula>6</formula>
    </cfRule>
    <cfRule type="cellIs" dxfId="739" priority="1713" stopIfTrue="1" operator="lessThanOrEqual">
      <formula>2</formula>
    </cfRule>
  </conditionalFormatting>
  <conditionalFormatting sqref="BJ40:BJ41 BJ54 BJ11 BJ13 BJ15:BJ16 BJ19 BJ21 BJ30:BJ33 BJ7:BJ8 BJ35 BJ49 BJ45:BJ47 BJ52 BJ56 BJ43">
    <cfRule type="colorScale" priority="1738">
      <colorScale>
        <cfvo type="min"/>
        <cfvo type="percentile" val="50"/>
        <cfvo type="max"/>
        <color rgb="FFF8696B"/>
        <color rgb="FFFFEB84"/>
        <color rgb="FF63BE7B"/>
      </colorScale>
    </cfRule>
  </conditionalFormatting>
  <conditionalFormatting sqref="BK40:BK41 BK54 BK15:BK17 BK13 BK19 BK21 BK8:BK9 BK30:BK33 BK35 BK49 BK45:BK47 BK11 BK52 BK56 BK43">
    <cfRule type="colorScale" priority="1739">
      <colorScale>
        <cfvo type="min"/>
        <cfvo type="percentile" val="50"/>
        <cfvo type="max"/>
        <color rgb="FFF8696B"/>
        <color rgb="FFFFEB84"/>
        <color rgb="FF63BE7B"/>
      </colorScale>
    </cfRule>
  </conditionalFormatting>
  <conditionalFormatting sqref="BH54:BI56 BH40:BI41 BH11:BI11 BH13:BI13 BH15:BI17 BH19:BI19 BH21:BI21 BH27:BI33 BH23:BI23 BH7:BI8 BH35:BI35 BH49:BI49 BI47:BI48 BH45:BI46 BH52:BI52 BH43:BI43">
    <cfRule type="iconSet" priority="1740">
      <iconSet iconSet="4TrafficLights">
        <cfvo type="percent" val="0"/>
        <cfvo type="percent" val="20"/>
        <cfvo type="percent" val="61"/>
        <cfvo type="percent" val="96"/>
      </iconSet>
    </cfRule>
  </conditionalFormatting>
  <conditionalFormatting sqref="AI23:AJ23">
    <cfRule type="cellIs" dxfId="738" priority="1311" stopIfTrue="1" operator="equal">
      <formula>4</formula>
    </cfRule>
    <cfRule type="cellIs" dxfId="737" priority="1312" stopIfTrue="1" operator="equal">
      <formula>3</formula>
    </cfRule>
    <cfRule type="cellIs" dxfId="736" priority="1313" stopIfTrue="1" operator="equal">
      <formula>2</formula>
    </cfRule>
    <cfRule type="cellIs" dxfId="735" priority="1314" stopIfTrue="1" operator="equal">
      <formula>1</formula>
    </cfRule>
    <cfRule type="cellIs" dxfId="734" priority="1315" stopIfTrue="1" operator="equal">
      <formula>5</formula>
    </cfRule>
  </conditionalFormatting>
  <conditionalFormatting sqref="AI23:AJ23">
    <cfRule type="cellIs" dxfId="733" priority="1302" stopIfTrue="1" operator="equal">
      <formula>4</formula>
    </cfRule>
    <cfRule type="cellIs" dxfId="732" priority="1303" stopIfTrue="1" operator="equal">
      <formula>3</formula>
    </cfRule>
    <cfRule type="cellIs" dxfId="731" priority="1304" stopIfTrue="1" operator="equal">
      <formula>2</formula>
    </cfRule>
    <cfRule type="cellIs" dxfId="730" priority="1305" stopIfTrue="1" operator="equal">
      <formula>1</formula>
    </cfRule>
    <cfRule type="cellIs" dxfId="729" priority="1306" stopIfTrue="1" operator="equal">
      <formula>5</formula>
    </cfRule>
  </conditionalFormatting>
  <conditionalFormatting sqref="AK23">
    <cfRule type="cellIs" dxfId="728" priority="1307" stopIfTrue="1" operator="greaterThanOrEqual">
      <formula>12.1</formula>
    </cfRule>
    <cfRule type="cellIs" dxfId="727" priority="1308" stopIfTrue="1" operator="between">
      <formula>6.1</formula>
      <formula>12</formula>
    </cfRule>
    <cfRule type="cellIs" dxfId="726" priority="1309" stopIfTrue="1" operator="between">
      <formula>2.1</formula>
      <formula>6</formula>
    </cfRule>
    <cfRule type="cellIs" dxfId="725" priority="1310" stopIfTrue="1" operator="lessThanOrEqual">
      <formula>2</formula>
    </cfRule>
  </conditionalFormatting>
  <conditionalFormatting sqref="BG24">
    <cfRule type="iconSet" priority="1296">
      <iconSet iconSet="4TrafficLights">
        <cfvo type="percent" val="0"/>
        <cfvo type="percent" val="20"/>
        <cfvo type="percent" val="61"/>
        <cfvo type="percent" val="81"/>
      </iconSet>
    </cfRule>
  </conditionalFormatting>
  <conditionalFormatting sqref="AL24">
    <cfRule type="cellIs" dxfId="724" priority="1270" operator="greaterThanOrEqual">
      <formula>12.5</formula>
    </cfRule>
    <cfRule type="cellIs" dxfId="723" priority="1271" operator="between">
      <formula>4.5</formula>
      <formula>12.4</formula>
    </cfRule>
    <cfRule type="cellIs" dxfId="722" priority="1272" operator="between">
      <formula>1.5</formula>
      <formula>4.4</formula>
    </cfRule>
    <cfRule type="cellIs" dxfId="721" priority="1273" operator="lessThanOrEqual">
      <formula>1.4</formula>
    </cfRule>
  </conditionalFormatting>
  <conditionalFormatting sqref="AL24">
    <cfRule type="cellIs" dxfId="720" priority="1282" stopIfTrue="1" operator="equal">
      <formula>"EXTREMO"</formula>
    </cfRule>
  </conditionalFormatting>
  <conditionalFormatting sqref="BG23">
    <cfRule type="iconSet" priority="1269">
      <iconSet iconSet="4TrafficLights">
        <cfvo type="percent" val="0"/>
        <cfvo type="percent" val="20"/>
        <cfvo type="percent" val="61"/>
        <cfvo type="percent" val="81"/>
      </iconSet>
    </cfRule>
  </conditionalFormatting>
  <conditionalFormatting sqref="BJ23:BK23">
    <cfRule type="cellIs" dxfId="719" priority="1259" operator="equal">
      <formula>5</formula>
    </cfRule>
    <cfRule type="cellIs" dxfId="718" priority="1260" operator="equal">
      <formula>4</formula>
    </cfRule>
    <cfRule type="cellIs" dxfId="717" priority="1261" operator="equal">
      <formula>3</formula>
    </cfRule>
    <cfRule type="cellIs" dxfId="716" priority="1262" operator="equal">
      <formula>2</formula>
    </cfRule>
    <cfRule type="cellIs" dxfId="715" priority="1263" operator="lessThanOrEqual">
      <formula>1</formula>
    </cfRule>
  </conditionalFormatting>
  <conditionalFormatting sqref="BJ23">
    <cfRule type="colorScale" priority="1264">
      <colorScale>
        <cfvo type="min"/>
        <cfvo type="percentile" val="50"/>
        <cfvo type="max"/>
        <color rgb="FFF8696B"/>
        <color rgb="FFFFEB84"/>
        <color rgb="FF63BE7B"/>
      </colorScale>
    </cfRule>
  </conditionalFormatting>
  <conditionalFormatting sqref="BK23">
    <cfRule type="colorScale" priority="1265">
      <colorScale>
        <cfvo type="min"/>
        <cfvo type="percentile" val="50"/>
        <cfvo type="max"/>
        <color rgb="FFF8696B"/>
        <color rgb="FFFFEB84"/>
        <color rgb="FF63BE7B"/>
      </colorScale>
    </cfRule>
  </conditionalFormatting>
  <conditionalFormatting sqref="BH24:BI24">
    <cfRule type="iconSet" priority="1254">
      <iconSet iconSet="4TrafficLights">
        <cfvo type="percent" val="0"/>
        <cfvo type="percent" val="20"/>
        <cfvo type="percent" val="61"/>
        <cfvo type="percent" val="96"/>
      </iconSet>
    </cfRule>
  </conditionalFormatting>
  <conditionalFormatting sqref="BH25:BI25">
    <cfRule type="iconSet" priority="1242">
      <iconSet iconSet="4TrafficLights">
        <cfvo type="percent" val="0"/>
        <cfvo type="percent" val="20"/>
        <cfvo type="percent" val="61"/>
        <cfvo type="percent" val="96"/>
      </iconSet>
    </cfRule>
  </conditionalFormatting>
  <conditionalFormatting sqref="BK25">
    <cfRule type="cellIs" dxfId="714" priority="1235" operator="equal">
      <formula>5</formula>
    </cfRule>
    <cfRule type="cellIs" dxfId="713" priority="1236" operator="equal">
      <formula>4</formula>
    </cfRule>
    <cfRule type="cellIs" dxfId="712" priority="1237" operator="equal">
      <formula>3</formula>
    </cfRule>
    <cfRule type="cellIs" dxfId="711" priority="1238" operator="equal">
      <formula>2</formula>
    </cfRule>
    <cfRule type="cellIs" dxfId="710" priority="1239" operator="lessThanOrEqual">
      <formula>1</formula>
    </cfRule>
  </conditionalFormatting>
  <conditionalFormatting sqref="BK25">
    <cfRule type="colorScale" priority="1241">
      <colorScale>
        <cfvo type="min"/>
        <cfvo type="percentile" val="50"/>
        <cfvo type="max"/>
        <color rgb="FFF8696B"/>
        <color rgb="FFFFEB84"/>
        <color rgb="FF63BE7B"/>
      </colorScale>
    </cfRule>
  </conditionalFormatting>
  <conditionalFormatting sqref="AL25">
    <cfRule type="containsText" dxfId="709" priority="1188" stopIfTrue="1" operator="containsText" text="BAJO">
      <formula>NOT(ISERROR(SEARCH("BAJO",AL25)))</formula>
    </cfRule>
    <cfRule type="cellIs" dxfId="708" priority="1189" stopIfTrue="1" operator="equal">
      <formula>"MUY ALTO"</formula>
    </cfRule>
    <cfRule type="cellIs" dxfId="707" priority="1190" stopIfTrue="1" operator="equal">
      <formula>"MODERADO"</formula>
    </cfRule>
    <cfRule type="cellIs" dxfId="706" priority="1191" stopIfTrue="1" operator="equal">
      <formula>"ALTO"</formula>
    </cfRule>
  </conditionalFormatting>
  <conditionalFormatting sqref="AL25">
    <cfRule type="cellIs" dxfId="705" priority="1192" stopIfTrue="1" operator="equal">
      <formula>"EXTREMO"</formula>
    </cfRule>
  </conditionalFormatting>
  <conditionalFormatting sqref="AI25:AJ25">
    <cfRule type="cellIs" dxfId="704" priority="1183" stopIfTrue="1" operator="equal">
      <formula>4</formula>
    </cfRule>
    <cfRule type="cellIs" dxfId="703" priority="1184" stopIfTrue="1" operator="equal">
      <formula>3</formula>
    </cfRule>
    <cfRule type="cellIs" dxfId="702" priority="1185" stopIfTrue="1" operator="equal">
      <formula>2</formula>
    </cfRule>
    <cfRule type="cellIs" dxfId="701" priority="1186" stopIfTrue="1" operator="equal">
      <formula>1</formula>
    </cfRule>
    <cfRule type="cellIs" dxfId="700" priority="1187" stopIfTrue="1" operator="equal">
      <formula>5</formula>
    </cfRule>
  </conditionalFormatting>
  <conditionalFormatting sqref="AI25:AJ25">
    <cfRule type="cellIs" dxfId="699" priority="1174" stopIfTrue="1" operator="equal">
      <formula>4</formula>
    </cfRule>
    <cfRule type="cellIs" dxfId="698" priority="1175" stopIfTrue="1" operator="equal">
      <formula>3</formula>
    </cfRule>
    <cfRule type="cellIs" dxfId="697" priority="1176" stopIfTrue="1" operator="equal">
      <formula>2</formula>
    </cfRule>
    <cfRule type="cellIs" dxfId="696" priority="1177" stopIfTrue="1" operator="equal">
      <formula>1</formula>
    </cfRule>
    <cfRule type="cellIs" dxfId="695" priority="1178" stopIfTrue="1" operator="equal">
      <formula>5</formula>
    </cfRule>
  </conditionalFormatting>
  <conditionalFormatting sqref="AH35">
    <cfRule type="cellIs" dxfId="694" priority="1164" stopIfTrue="1" operator="equal">
      <formula>4</formula>
    </cfRule>
    <cfRule type="cellIs" dxfId="693" priority="1165" stopIfTrue="1" operator="equal">
      <formula>3</formula>
    </cfRule>
    <cfRule type="cellIs" dxfId="692" priority="1166" stopIfTrue="1" operator="equal">
      <formula>2</formula>
    </cfRule>
    <cfRule type="cellIs" dxfId="691" priority="1167" stopIfTrue="1" operator="equal">
      <formula>1</formula>
    </cfRule>
    <cfRule type="cellIs" dxfId="690" priority="1168" stopIfTrue="1" operator="equal">
      <formula>5</formula>
    </cfRule>
  </conditionalFormatting>
  <conditionalFormatting sqref="BJ6">
    <cfRule type="colorScale" priority="1142">
      <colorScale>
        <cfvo type="min"/>
        <cfvo type="percentile" val="50"/>
        <cfvo type="max"/>
        <color rgb="FFF8696B"/>
        <color rgb="FFFFEB84"/>
        <color rgb="FF63BE7B"/>
      </colorScale>
    </cfRule>
  </conditionalFormatting>
  <conditionalFormatting sqref="BK6">
    <cfRule type="colorScale" priority="1143">
      <colorScale>
        <cfvo type="min"/>
        <cfvo type="percentile" val="50"/>
        <cfvo type="max"/>
        <color rgb="FFF8696B"/>
        <color rgb="FFFFEB84"/>
        <color rgb="FF63BE7B"/>
      </colorScale>
    </cfRule>
  </conditionalFormatting>
  <conditionalFormatting sqref="BH6:BI6">
    <cfRule type="iconSet" priority="1144">
      <iconSet iconSet="4TrafficLights">
        <cfvo type="percent" val="0"/>
        <cfvo type="percent" val="20"/>
        <cfvo type="percent" val="61"/>
        <cfvo type="percent" val="96"/>
      </iconSet>
    </cfRule>
  </conditionalFormatting>
  <conditionalFormatting sqref="G39:K39">
    <cfRule type="containsText" dxfId="689" priority="1027" stopIfTrue="1" operator="containsText" text="BAJO">
      <formula>NOT(ISERROR(SEARCH("BAJO",G39)))</formula>
    </cfRule>
    <cfRule type="cellIs" dxfId="688" priority="1028" stopIfTrue="1" operator="equal">
      <formula>"MUY ALTO"</formula>
    </cfRule>
    <cfRule type="cellIs" dxfId="687" priority="1029" stopIfTrue="1" operator="equal">
      <formula>"MODERADO"</formula>
    </cfRule>
    <cfRule type="cellIs" dxfId="686" priority="1030" stopIfTrue="1" operator="equal">
      <formula>"ALTO"</formula>
    </cfRule>
  </conditionalFormatting>
  <conditionalFormatting sqref="M37 AI37:AJ37 M39 AI39:AJ39">
    <cfRule type="cellIs" dxfId="685" priority="1017" stopIfTrue="1" operator="equal">
      <formula>4</formula>
    </cfRule>
    <cfRule type="cellIs" dxfId="684" priority="1018" stopIfTrue="1" operator="equal">
      <formula>3</formula>
    </cfRule>
    <cfRule type="cellIs" dxfId="683" priority="1019" stopIfTrue="1" operator="equal">
      <formula>2</formula>
    </cfRule>
    <cfRule type="cellIs" dxfId="682" priority="1020" stopIfTrue="1" operator="equal">
      <formula>1</formula>
    </cfRule>
    <cfRule type="cellIs" dxfId="681" priority="1021" stopIfTrue="1" operator="equal">
      <formula>5</formula>
    </cfRule>
  </conditionalFormatting>
  <conditionalFormatting sqref="BK37 BK39">
    <cfRule type="cellIs" dxfId="680" priority="1011" operator="equal">
      <formula>5</formula>
    </cfRule>
    <cfRule type="cellIs" dxfId="679" priority="1012" operator="equal">
      <formula>4</formula>
    </cfRule>
    <cfRule type="cellIs" dxfId="678" priority="1013" operator="equal">
      <formula>3</formula>
    </cfRule>
    <cfRule type="cellIs" dxfId="677" priority="1014" operator="equal">
      <formula>2</formula>
    </cfRule>
    <cfRule type="cellIs" dxfId="676" priority="1015" operator="lessThanOrEqual">
      <formula>1</formula>
    </cfRule>
  </conditionalFormatting>
  <conditionalFormatting sqref="BO37">
    <cfRule type="containsText" dxfId="675" priority="1007" stopIfTrue="1" operator="containsText" text="BAJO">
      <formula>NOT(ISERROR(SEARCH("BAJO",BO37)))</formula>
    </cfRule>
    <cfRule type="cellIs" dxfId="674" priority="1008" stopIfTrue="1" operator="equal">
      <formula>"EXTREMO"</formula>
    </cfRule>
    <cfRule type="cellIs" dxfId="673" priority="1009" stopIfTrue="1" operator="equal">
      <formula>"MODERADO"</formula>
    </cfRule>
    <cfRule type="cellIs" dxfId="672" priority="1010" stopIfTrue="1" operator="equal">
      <formula>"ALTO"</formula>
    </cfRule>
  </conditionalFormatting>
  <conditionalFormatting sqref="BO37">
    <cfRule type="containsText" dxfId="671" priority="999" stopIfTrue="1" operator="containsText" text="BAJO">
      <formula>NOT(ISERROR(SEARCH("BAJO",BO37)))</formula>
    </cfRule>
    <cfRule type="cellIs" dxfId="670" priority="1000" stopIfTrue="1" operator="equal">
      <formula>"EXTREMO"</formula>
    </cfRule>
    <cfRule type="cellIs" dxfId="669" priority="1001" stopIfTrue="1" operator="equal">
      <formula>"MODERADO"</formula>
    </cfRule>
    <cfRule type="cellIs" dxfId="668" priority="1002" stopIfTrue="1" operator="equal">
      <formula>"ALTO"</formula>
    </cfRule>
  </conditionalFormatting>
  <conditionalFormatting sqref="BN37">
    <cfRule type="cellIs" dxfId="667" priority="995" operator="greaterThan">
      <formula>12</formula>
    </cfRule>
    <cfRule type="cellIs" dxfId="666" priority="996" operator="between">
      <formula>7</formula>
      <formula>12</formula>
    </cfRule>
    <cfRule type="cellIs" dxfId="665" priority="997" operator="between">
      <formula>3</formula>
      <formula>6</formula>
    </cfRule>
    <cfRule type="cellIs" dxfId="664" priority="998" operator="lessThanOrEqual">
      <formula>2</formula>
    </cfRule>
  </conditionalFormatting>
  <conditionalFormatting sqref="AL37">
    <cfRule type="containsText" dxfId="663" priority="978" stopIfTrue="1" operator="containsText" text="BAJO">
      <formula>NOT(ISERROR(SEARCH("BAJO",AL37)))</formula>
    </cfRule>
    <cfRule type="cellIs" dxfId="662" priority="979" stopIfTrue="1" operator="equal">
      <formula>"MUY ALTO"</formula>
    </cfRule>
    <cfRule type="cellIs" dxfId="661" priority="980" stopIfTrue="1" operator="equal">
      <formula>"MODERADO"</formula>
    </cfRule>
    <cfRule type="cellIs" dxfId="660" priority="981" stopIfTrue="1" operator="equal">
      <formula>"ALTO"</formula>
    </cfRule>
  </conditionalFormatting>
  <conditionalFormatting sqref="AL39">
    <cfRule type="containsText" dxfId="659" priority="974" stopIfTrue="1" operator="containsText" text="BAJO">
      <formula>NOT(ISERROR(SEARCH("BAJO",AL39)))</formula>
    </cfRule>
    <cfRule type="cellIs" dxfId="658" priority="975" stopIfTrue="1" operator="equal">
      <formula>"MUY ALTO"</formula>
    </cfRule>
    <cfRule type="cellIs" dxfId="657" priority="976" stopIfTrue="1" operator="equal">
      <formula>"MODERADO"</formula>
    </cfRule>
    <cfRule type="cellIs" dxfId="656" priority="977" stopIfTrue="1" operator="equal">
      <formula>"ALTO"</formula>
    </cfRule>
  </conditionalFormatting>
  <conditionalFormatting sqref="AL37 AL39">
    <cfRule type="cellIs" dxfId="655" priority="1016" stopIfTrue="1" operator="equal">
      <formula>"EXTREMO"</formula>
    </cfRule>
  </conditionalFormatting>
  <conditionalFormatting sqref="BN37">
    <cfRule type="cellIs" dxfId="654" priority="1003" stopIfTrue="1" operator="greaterThan">
      <formula>12.1</formula>
    </cfRule>
    <cfRule type="cellIs" dxfId="653" priority="1004" stopIfTrue="1" operator="between">
      <formula>6.1</formula>
      <formula>12</formula>
    </cfRule>
    <cfRule type="cellIs" dxfId="652" priority="1005" stopIfTrue="1" operator="between">
      <formula>2.1</formula>
      <formula>6</formula>
    </cfRule>
    <cfRule type="cellIs" dxfId="651" priority="1006" stopIfTrue="1" operator="lessThanOrEqual">
      <formula>2</formula>
    </cfRule>
  </conditionalFormatting>
  <conditionalFormatting sqref="G37:J37">
    <cfRule type="containsText" dxfId="650" priority="966" stopIfTrue="1" operator="containsText" text="BAJO">
      <formula>NOT(ISERROR(SEARCH("BAJO",G37)))</formula>
    </cfRule>
    <cfRule type="cellIs" dxfId="649" priority="967" stopIfTrue="1" operator="equal">
      <formula>"MUY ALTO"</formula>
    </cfRule>
    <cfRule type="cellIs" dxfId="648" priority="968" stopIfTrue="1" operator="equal">
      <formula>"MODERADO"</formula>
    </cfRule>
    <cfRule type="cellIs" dxfId="647" priority="969" stopIfTrue="1" operator="equal">
      <formula>"ALTO"</formula>
    </cfRule>
  </conditionalFormatting>
  <conditionalFormatting sqref="BH37">
    <cfRule type="iconSet" priority="965">
      <iconSet iconSet="4TrafficLights">
        <cfvo type="percent" val="0"/>
        <cfvo type="percent" val="20"/>
        <cfvo type="percent" val="61"/>
        <cfvo type="percent" val="96"/>
      </iconSet>
    </cfRule>
  </conditionalFormatting>
  <conditionalFormatting sqref="BJ39">
    <cfRule type="cellIs" dxfId="646" priority="959" operator="equal">
      <formula>5</formula>
    </cfRule>
    <cfRule type="cellIs" dxfId="645" priority="960" operator="equal">
      <formula>4</formula>
    </cfRule>
    <cfRule type="cellIs" dxfId="644" priority="961" operator="equal">
      <formula>3</formula>
    </cfRule>
    <cfRule type="cellIs" dxfId="643" priority="962" operator="equal">
      <formula>2</formula>
    </cfRule>
    <cfRule type="cellIs" dxfId="642" priority="963" operator="lessThanOrEqual">
      <formula>1</formula>
    </cfRule>
  </conditionalFormatting>
  <conditionalFormatting sqref="BJ39">
    <cfRule type="colorScale" priority="964">
      <colorScale>
        <cfvo type="min"/>
        <cfvo type="percentile" val="50"/>
        <cfvo type="max"/>
        <color rgb="FFF8696B"/>
        <color rgb="FFFFEB84"/>
        <color rgb="FF63BE7B"/>
      </colorScale>
    </cfRule>
  </conditionalFormatting>
  <conditionalFormatting sqref="G6:J6">
    <cfRule type="containsText" dxfId="641" priority="951" stopIfTrue="1" operator="containsText" text="BAJO">
      <formula>NOT(ISERROR(SEARCH("BAJO",G6)))</formula>
    </cfRule>
    <cfRule type="cellIs" dxfId="640" priority="952" stopIfTrue="1" operator="equal">
      <formula>"MUY ALTO"</formula>
    </cfRule>
    <cfRule type="cellIs" dxfId="639" priority="953" stopIfTrue="1" operator="equal">
      <formula>"MODERADO"</formula>
    </cfRule>
    <cfRule type="cellIs" dxfId="638" priority="954" stopIfTrue="1" operator="equal">
      <formula>"ALTO"</formula>
    </cfRule>
  </conditionalFormatting>
  <conditionalFormatting sqref="AE6 M6 AI6:AJ6">
    <cfRule type="cellIs" dxfId="637" priority="943" stopIfTrue="1" operator="equal">
      <formula>4</formula>
    </cfRule>
    <cfRule type="cellIs" dxfId="636" priority="944" stopIfTrue="1" operator="equal">
      <formula>3</formula>
    </cfRule>
    <cfRule type="cellIs" dxfId="635" priority="945" stopIfTrue="1" operator="equal">
      <formula>2</formula>
    </cfRule>
    <cfRule type="cellIs" dxfId="634" priority="946" stopIfTrue="1" operator="equal">
      <formula>1</formula>
    </cfRule>
    <cfRule type="cellIs" dxfId="633" priority="947" stopIfTrue="1" operator="equal">
      <formula>5</formula>
    </cfRule>
  </conditionalFormatting>
  <conditionalFormatting sqref="O6:V6">
    <cfRule type="cellIs" dxfId="632" priority="938" stopIfTrue="1" operator="equal">
      <formula>4</formula>
    </cfRule>
    <cfRule type="cellIs" dxfId="631" priority="939" stopIfTrue="1" operator="equal">
      <formula>3</formula>
    </cfRule>
    <cfRule type="cellIs" dxfId="630" priority="940" stopIfTrue="1" operator="equal">
      <formula>2</formula>
    </cfRule>
    <cfRule type="cellIs" dxfId="629" priority="941" stopIfTrue="1" operator="equal">
      <formula>1</formula>
    </cfRule>
    <cfRule type="cellIs" dxfId="628" priority="942" stopIfTrue="1" operator="equal">
      <formula>5</formula>
    </cfRule>
  </conditionalFormatting>
  <conditionalFormatting sqref="BJ6:BK6">
    <cfRule type="cellIs" dxfId="627" priority="929" operator="equal">
      <formula>5</formula>
    </cfRule>
    <cfRule type="cellIs" dxfId="626" priority="930" operator="equal">
      <formula>4</formula>
    </cfRule>
    <cfRule type="cellIs" dxfId="625" priority="931" operator="equal">
      <formula>3</formula>
    </cfRule>
    <cfRule type="cellIs" dxfId="624" priority="932" operator="equal">
      <formula>2</formula>
    </cfRule>
    <cfRule type="cellIs" dxfId="623" priority="933" operator="lessThanOrEqual">
      <formula>1</formula>
    </cfRule>
  </conditionalFormatting>
  <conditionalFormatting sqref="BO6:BP6">
    <cfRule type="containsText" dxfId="622" priority="925" stopIfTrue="1" operator="containsText" text="BAJO">
      <formula>NOT(ISERROR(SEARCH("BAJO",BO6)))</formula>
    </cfRule>
    <cfRule type="cellIs" dxfId="621" priority="926" stopIfTrue="1" operator="equal">
      <formula>"EXTREMO"</formula>
    </cfRule>
    <cfRule type="cellIs" dxfId="620" priority="927" stopIfTrue="1" operator="equal">
      <formula>"MODERADO"</formula>
    </cfRule>
    <cfRule type="cellIs" dxfId="619" priority="928" stopIfTrue="1" operator="equal">
      <formula>"ALTO"</formula>
    </cfRule>
  </conditionalFormatting>
  <conditionalFormatting sqref="C6">
    <cfRule type="containsText" dxfId="618" priority="917" stopIfTrue="1" operator="containsText" text="BAJO">
      <formula>NOT(ISERROR(SEARCH("BAJO",C6)))</formula>
    </cfRule>
    <cfRule type="cellIs" dxfId="617" priority="918" stopIfTrue="1" operator="equal">
      <formula>"MUY ALTO"</formula>
    </cfRule>
    <cfRule type="cellIs" dxfId="616" priority="919" stopIfTrue="1" operator="equal">
      <formula>"MODERADO"</formula>
    </cfRule>
    <cfRule type="cellIs" dxfId="615" priority="920" stopIfTrue="1" operator="equal">
      <formula>"ALTO"</formula>
    </cfRule>
  </conditionalFormatting>
  <conditionalFormatting sqref="AL6">
    <cfRule type="containsText" dxfId="614" priority="910" stopIfTrue="1" operator="containsText" text="BAJO">
      <formula>NOT(ISERROR(SEARCH("BAJO",AL6)))</formula>
    </cfRule>
    <cfRule type="cellIs" dxfId="613" priority="911" stopIfTrue="1" operator="equal">
      <formula>"MUY ALTO"</formula>
    </cfRule>
    <cfRule type="cellIs" dxfId="612" priority="912" stopIfTrue="1" operator="equal">
      <formula>"MODERADO"</formula>
    </cfRule>
    <cfRule type="cellIs" dxfId="611" priority="913" stopIfTrue="1" operator="equal">
      <formula>"ALTO"</formula>
    </cfRule>
  </conditionalFormatting>
  <conditionalFormatting sqref="AL6">
    <cfRule type="cellIs" dxfId="610" priority="935" stopIfTrue="1" operator="equal">
      <formula>"EXTREMO"</formula>
    </cfRule>
  </conditionalFormatting>
  <conditionalFormatting sqref="AK6">
    <cfRule type="cellIs" dxfId="609" priority="906" stopIfTrue="1" operator="greaterThanOrEqual">
      <formula>12.1</formula>
    </cfRule>
    <cfRule type="cellIs" dxfId="608" priority="907" stopIfTrue="1" operator="between">
      <formula>6.1</formula>
      <formula>12</formula>
    </cfRule>
    <cfRule type="cellIs" dxfId="607" priority="908" stopIfTrue="1" operator="between">
      <formula>2.1</formula>
      <formula>6</formula>
    </cfRule>
    <cfRule type="cellIs" dxfId="606" priority="909" stopIfTrue="1" operator="lessThanOrEqual">
      <formula>2</formula>
    </cfRule>
  </conditionalFormatting>
  <conditionalFormatting sqref="BN6">
    <cfRule type="cellIs" dxfId="605" priority="921" stopIfTrue="1" operator="greaterThan">
      <formula>12.1</formula>
    </cfRule>
    <cfRule type="cellIs" dxfId="604" priority="922" stopIfTrue="1" operator="between">
      <formula>6.1</formula>
      <formula>12</formula>
    </cfRule>
    <cfRule type="cellIs" dxfId="603" priority="923" stopIfTrue="1" operator="between">
      <formula>2.1</formula>
      <formula>6</formula>
    </cfRule>
    <cfRule type="cellIs" dxfId="602" priority="924" stopIfTrue="1" operator="lessThanOrEqual">
      <formula>2</formula>
    </cfRule>
  </conditionalFormatting>
  <conditionalFormatting sqref="BG6">
    <cfRule type="iconSet" priority="958">
      <iconSet iconSet="4TrafficLights">
        <cfvo type="percent" val="0"/>
        <cfvo type="percent" val="20"/>
        <cfvo type="percent" val="61"/>
        <cfvo type="percent" val="81"/>
      </iconSet>
    </cfRule>
  </conditionalFormatting>
  <conditionalFormatting sqref="S35:T35 T37">
    <cfRule type="cellIs" dxfId="601" priority="896" stopIfTrue="1" operator="equal">
      <formula>4</formula>
    </cfRule>
    <cfRule type="cellIs" dxfId="600" priority="897" stopIfTrue="1" operator="equal">
      <formula>3</formula>
    </cfRule>
    <cfRule type="cellIs" dxfId="599" priority="898" stopIfTrue="1" operator="equal">
      <formula>2</formula>
    </cfRule>
    <cfRule type="cellIs" dxfId="598" priority="899" stopIfTrue="1" operator="equal">
      <formula>1</formula>
    </cfRule>
    <cfRule type="cellIs" dxfId="597" priority="900" stopIfTrue="1" operator="equal">
      <formula>5</formula>
    </cfRule>
  </conditionalFormatting>
  <conditionalFormatting sqref="Y35:AA35 Y37:AA37">
    <cfRule type="cellIs" dxfId="596" priority="891" stopIfTrue="1" operator="equal">
      <formula>4</formula>
    </cfRule>
    <cfRule type="cellIs" dxfId="595" priority="892" stopIfTrue="1" operator="equal">
      <formula>3</formula>
    </cfRule>
    <cfRule type="cellIs" dxfId="594" priority="893" stopIfTrue="1" operator="equal">
      <formula>2</formula>
    </cfRule>
    <cfRule type="cellIs" dxfId="593" priority="894" stopIfTrue="1" operator="equal">
      <formula>1</formula>
    </cfRule>
    <cfRule type="cellIs" dxfId="592" priority="895" stopIfTrue="1" operator="equal">
      <formula>5</formula>
    </cfRule>
  </conditionalFormatting>
  <conditionalFormatting sqref="AC35:AF35">
    <cfRule type="cellIs" dxfId="591" priority="886" stopIfTrue="1" operator="equal">
      <formula>4</formula>
    </cfRule>
    <cfRule type="cellIs" dxfId="590" priority="887" stopIfTrue="1" operator="equal">
      <formula>3</formula>
    </cfRule>
    <cfRule type="cellIs" dxfId="589" priority="888" stopIfTrue="1" operator="equal">
      <formula>2</formula>
    </cfRule>
    <cfRule type="cellIs" dxfId="588" priority="889" stopIfTrue="1" operator="equal">
      <formula>1</formula>
    </cfRule>
    <cfRule type="cellIs" dxfId="587" priority="890" stopIfTrue="1" operator="equal">
      <formula>5</formula>
    </cfRule>
  </conditionalFormatting>
  <conditionalFormatting sqref="BO5">
    <cfRule type="cellIs" dxfId="586" priority="881" stopIfTrue="1" operator="equal">
      <formula>5</formula>
    </cfRule>
  </conditionalFormatting>
  <conditionalFormatting sqref="BL8:BL9 BL11">
    <cfRule type="cellIs" dxfId="585" priority="880" stopIfTrue="1" operator="equal">
      <formula>4</formula>
    </cfRule>
  </conditionalFormatting>
  <conditionalFormatting sqref="AK15:AK16">
    <cfRule type="cellIs" dxfId="584" priority="879" stopIfTrue="1" operator="equal">
      <formula>12</formula>
    </cfRule>
  </conditionalFormatting>
  <conditionalFormatting sqref="C58 AL58">
    <cfRule type="containsText" dxfId="583" priority="871" stopIfTrue="1" operator="containsText" text="BAJO">
      <formula>NOT(ISERROR(SEARCH("BAJO",C58)))</formula>
    </cfRule>
    <cfRule type="cellIs" dxfId="582" priority="872" stopIfTrue="1" operator="equal">
      <formula>"MUY ALTO"</formula>
    </cfRule>
    <cfRule type="cellIs" dxfId="581" priority="873" stopIfTrue="1" operator="equal">
      <formula>"MODERADO"</formula>
    </cfRule>
    <cfRule type="cellIs" dxfId="580" priority="874" stopIfTrue="1" operator="equal">
      <formula>"ALTO"</formula>
    </cfRule>
  </conditionalFormatting>
  <conditionalFormatting sqref="M58">
    <cfRule type="cellIs" dxfId="579" priority="863" stopIfTrue="1" operator="equal">
      <formula>4</formula>
    </cfRule>
    <cfRule type="cellIs" dxfId="578" priority="864" stopIfTrue="1" operator="equal">
      <formula>3</formula>
    </cfRule>
    <cfRule type="cellIs" dxfId="577" priority="865" stopIfTrue="1" operator="equal">
      <formula>2</formula>
    </cfRule>
    <cfRule type="cellIs" dxfId="576" priority="866" stopIfTrue="1" operator="equal">
      <formula>1</formula>
    </cfRule>
    <cfRule type="cellIs" dxfId="575" priority="867" stopIfTrue="1" operator="equal">
      <formula>5</formula>
    </cfRule>
  </conditionalFormatting>
  <conditionalFormatting sqref="BJ58:BK58">
    <cfRule type="cellIs" dxfId="574" priority="857" operator="equal">
      <formula>5</formula>
    </cfRule>
    <cfRule type="cellIs" dxfId="573" priority="858" operator="equal">
      <formula>4</formula>
    </cfRule>
    <cfRule type="cellIs" dxfId="572" priority="859" operator="equal">
      <formula>3</formula>
    </cfRule>
    <cfRule type="cellIs" dxfId="571" priority="860" operator="equal">
      <formula>2</formula>
    </cfRule>
    <cfRule type="cellIs" dxfId="570" priority="861" operator="lessThanOrEqual">
      <formula>1</formula>
    </cfRule>
  </conditionalFormatting>
  <conditionalFormatting sqref="BO58:BP58">
    <cfRule type="containsText" dxfId="569" priority="853" stopIfTrue="1" operator="containsText" text="BAJO">
      <formula>NOT(ISERROR(SEARCH("BAJO",BO58)))</formula>
    </cfRule>
    <cfRule type="cellIs" dxfId="568" priority="854" stopIfTrue="1" operator="equal">
      <formula>"EXTREMO"</formula>
    </cfRule>
    <cfRule type="cellIs" dxfId="567" priority="855" stopIfTrue="1" operator="equal">
      <formula>"MODERADO"</formula>
    </cfRule>
    <cfRule type="cellIs" dxfId="566" priority="856" stopIfTrue="1" operator="equal">
      <formula>"ALTO"</formula>
    </cfRule>
  </conditionalFormatting>
  <conditionalFormatting sqref="BO58:BP58">
    <cfRule type="containsText" dxfId="565" priority="845" stopIfTrue="1" operator="containsText" text="BAJO">
      <formula>NOT(ISERROR(SEARCH("BAJO",BO58)))</formula>
    </cfRule>
    <cfRule type="cellIs" dxfId="564" priority="846" stopIfTrue="1" operator="equal">
      <formula>"EXTREMO"</formula>
    </cfRule>
    <cfRule type="cellIs" dxfId="563" priority="847" stopIfTrue="1" operator="equal">
      <formula>"MODERADO"</formula>
    </cfRule>
    <cfRule type="cellIs" dxfId="562" priority="848" stopIfTrue="1" operator="equal">
      <formula>"ALTO"</formula>
    </cfRule>
  </conditionalFormatting>
  <conditionalFormatting sqref="BN58">
    <cfRule type="cellIs" dxfId="561" priority="841" operator="greaterThan">
      <formula>12</formula>
    </cfRule>
    <cfRule type="cellIs" dxfId="560" priority="842" operator="between">
      <formula>7</formula>
      <formula>12</formula>
    </cfRule>
    <cfRule type="cellIs" dxfId="559" priority="843" operator="between">
      <formula>3</formula>
      <formula>6</formula>
    </cfRule>
    <cfRule type="cellIs" dxfId="558" priority="844" operator="lessThanOrEqual">
      <formula>2</formula>
    </cfRule>
  </conditionalFormatting>
  <conditionalFormatting sqref="AL58">
    <cfRule type="containsText" dxfId="557" priority="837" stopIfTrue="1" operator="containsText" text="BAJO">
      <formula>NOT(ISERROR(SEARCH("BAJO",AL58)))</formula>
    </cfRule>
    <cfRule type="cellIs" dxfId="556" priority="838" stopIfTrue="1" operator="equal">
      <formula>"MUY ALTO"</formula>
    </cfRule>
    <cfRule type="cellIs" dxfId="555" priority="839" stopIfTrue="1" operator="equal">
      <formula>"MODERADO"</formula>
    </cfRule>
    <cfRule type="cellIs" dxfId="554" priority="840" stopIfTrue="1" operator="equal">
      <formula>"ALTO"</formula>
    </cfRule>
  </conditionalFormatting>
  <conditionalFormatting sqref="AL58">
    <cfRule type="cellIs" dxfId="553" priority="862" stopIfTrue="1" operator="equal">
      <formula>"EXTREMO"</formula>
    </cfRule>
  </conditionalFormatting>
  <conditionalFormatting sqref="BN58">
    <cfRule type="cellIs" dxfId="552" priority="849" stopIfTrue="1" operator="greaterThan">
      <formula>12.1</formula>
    </cfRule>
    <cfRule type="cellIs" dxfId="551" priority="850" stopIfTrue="1" operator="between">
      <formula>6.1</formula>
      <formula>12</formula>
    </cfRule>
    <cfRule type="cellIs" dxfId="550" priority="851" stopIfTrue="1" operator="between">
      <formula>2.1</formula>
      <formula>6</formula>
    </cfRule>
    <cfRule type="cellIs" dxfId="549" priority="852" stopIfTrue="1" operator="lessThanOrEqual">
      <formula>2</formula>
    </cfRule>
  </conditionalFormatting>
  <conditionalFormatting sqref="BJ58">
    <cfRule type="colorScale" priority="875">
      <colorScale>
        <cfvo type="min"/>
        <cfvo type="percentile" val="50"/>
        <cfvo type="max"/>
        <color rgb="FFF8696B"/>
        <color rgb="FFFFEB84"/>
        <color rgb="FF63BE7B"/>
      </colorScale>
    </cfRule>
  </conditionalFormatting>
  <conditionalFormatting sqref="BK58">
    <cfRule type="colorScale" priority="876">
      <colorScale>
        <cfvo type="min"/>
        <cfvo type="percentile" val="50"/>
        <cfvo type="max"/>
        <color rgb="FFF8696B"/>
        <color rgb="FFFFEB84"/>
        <color rgb="FF63BE7B"/>
      </colorScale>
    </cfRule>
  </conditionalFormatting>
  <conditionalFormatting sqref="BH58:BI58">
    <cfRule type="iconSet" priority="877">
      <iconSet iconSet="4TrafficLights">
        <cfvo type="percent" val="0"/>
        <cfvo type="percent" val="20"/>
        <cfvo type="percent" val="61"/>
        <cfvo type="percent" val="96"/>
      </iconSet>
    </cfRule>
  </conditionalFormatting>
  <conditionalFormatting sqref="BG58">
    <cfRule type="iconSet" priority="878">
      <iconSet iconSet="4TrafficLights">
        <cfvo type="percent" val="0"/>
        <cfvo type="percent" val="20"/>
        <cfvo type="percent" val="61"/>
        <cfvo type="percent" val="81"/>
      </iconSet>
    </cfRule>
  </conditionalFormatting>
  <conditionalFormatting sqref="M34 AI34:AJ34">
    <cfRule type="cellIs" dxfId="548" priority="821" stopIfTrue="1" operator="equal">
      <formula>4</formula>
    </cfRule>
    <cfRule type="cellIs" dxfId="547" priority="822" stopIfTrue="1" operator="equal">
      <formula>3</formula>
    </cfRule>
    <cfRule type="cellIs" dxfId="546" priority="823" stopIfTrue="1" operator="equal">
      <formula>2</formula>
    </cfRule>
    <cfRule type="cellIs" dxfId="545" priority="824" stopIfTrue="1" operator="equal">
      <formula>1</formula>
    </cfRule>
    <cfRule type="cellIs" dxfId="544" priority="825" stopIfTrue="1" operator="equal">
      <formula>5</formula>
    </cfRule>
  </conditionalFormatting>
  <conditionalFormatting sqref="BJ34:BK34">
    <cfRule type="cellIs" dxfId="543" priority="815" operator="equal">
      <formula>5</formula>
    </cfRule>
    <cfRule type="cellIs" dxfId="542" priority="816" operator="equal">
      <formula>4</formula>
    </cfRule>
    <cfRule type="cellIs" dxfId="541" priority="817" operator="equal">
      <formula>3</formula>
    </cfRule>
    <cfRule type="cellIs" dxfId="540" priority="818" operator="equal">
      <formula>2</formula>
    </cfRule>
    <cfRule type="cellIs" dxfId="539" priority="819" operator="lessThanOrEqual">
      <formula>1</formula>
    </cfRule>
  </conditionalFormatting>
  <conditionalFormatting sqref="BO34">
    <cfRule type="containsText" dxfId="538" priority="811" stopIfTrue="1" operator="containsText" text="BAJO">
      <formula>NOT(ISERROR(SEARCH("BAJO",BO34)))</formula>
    </cfRule>
    <cfRule type="cellIs" dxfId="537" priority="812" stopIfTrue="1" operator="equal">
      <formula>"EXTREMO"</formula>
    </cfRule>
    <cfRule type="cellIs" dxfId="536" priority="813" stopIfTrue="1" operator="equal">
      <formula>"MODERADO"</formula>
    </cfRule>
    <cfRule type="cellIs" dxfId="535" priority="814" stopIfTrue="1" operator="equal">
      <formula>"ALTO"</formula>
    </cfRule>
  </conditionalFormatting>
  <conditionalFormatting sqref="AL34">
    <cfRule type="containsText" dxfId="534" priority="799" stopIfTrue="1" operator="containsText" text="BAJO">
      <formula>NOT(ISERROR(SEARCH("BAJO",AL34)))</formula>
    </cfRule>
    <cfRule type="cellIs" dxfId="533" priority="800" stopIfTrue="1" operator="equal">
      <formula>"MUY ALTO"</formula>
    </cfRule>
    <cfRule type="cellIs" dxfId="532" priority="801" stopIfTrue="1" operator="equal">
      <formula>"MODERADO"</formula>
    </cfRule>
    <cfRule type="cellIs" dxfId="531" priority="802" stopIfTrue="1" operator="equal">
      <formula>"ALTO"</formula>
    </cfRule>
  </conditionalFormatting>
  <conditionalFormatting sqref="AL34">
    <cfRule type="cellIs" dxfId="530" priority="820" stopIfTrue="1" operator="equal">
      <formula>"EXTREMO"</formula>
    </cfRule>
  </conditionalFormatting>
  <conditionalFormatting sqref="BN34">
    <cfRule type="cellIs" dxfId="529" priority="807" stopIfTrue="1" operator="greaterThan">
      <formula>12.1</formula>
    </cfRule>
    <cfRule type="cellIs" dxfId="528" priority="808" stopIfTrue="1" operator="between">
      <formula>6.1</formula>
      <formula>12</formula>
    </cfRule>
    <cfRule type="cellIs" dxfId="527" priority="809" stopIfTrue="1" operator="between">
      <formula>2.1</formula>
      <formula>6</formula>
    </cfRule>
    <cfRule type="cellIs" dxfId="526" priority="810" stopIfTrue="1" operator="lessThanOrEqual">
      <formula>2</formula>
    </cfRule>
  </conditionalFormatting>
  <conditionalFormatting sqref="BJ34">
    <cfRule type="colorScale" priority="833">
      <colorScale>
        <cfvo type="min"/>
        <cfvo type="percentile" val="50"/>
        <cfvo type="max"/>
        <color rgb="FFF8696B"/>
        <color rgb="FFFFEB84"/>
        <color rgb="FF63BE7B"/>
      </colorScale>
    </cfRule>
  </conditionalFormatting>
  <conditionalFormatting sqref="BK34">
    <cfRule type="colorScale" priority="834">
      <colorScale>
        <cfvo type="min"/>
        <cfvo type="percentile" val="50"/>
        <cfvo type="max"/>
        <color rgb="FFF8696B"/>
        <color rgb="FFFFEB84"/>
        <color rgb="FF63BE7B"/>
      </colorScale>
    </cfRule>
  </conditionalFormatting>
  <conditionalFormatting sqref="BH34:BI34">
    <cfRule type="iconSet" priority="835">
      <iconSet iconSet="4TrafficLights">
        <cfvo type="percent" val="0"/>
        <cfvo type="percent" val="20"/>
        <cfvo type="percent" val="61"/>
        <cfvo type="percent" val="96"/>
      </iconSet>
    </cfRule>
  </conditionalFormatting>
  <conditionalFormatting sqref="BG34">
    <cfRule type="iconSet" priority="836">
      <iconSet iconSet="4TrafficLights">
        <cfvo type="percent" val="0"/>
        <cfvo type="percent" val="20"/>
        <cfvo type="percent" val="61"/>
        <cfvo type="percent" val="81"/>
      </iconSet>
    </cfRule>
  </conditionalFormatting>
  <conditionalFormatting sqref="C28">
    <cfRule type="containsText" dxfId="525" priority="765" stopIfTrue="1" operator="containsText" text="BAJO">
      <formula>NOT(ISERROR(SEARCH("BAJO",C28)))</formula>
    </cfRule>
    <cfRule type="cellIs" dxfId="524" priority="766" stopIfTrue="1" operator="equal">
      <formula>"MUY ALTO"</formula>
    </cfRule>
    <cfRule type="cellIs" dxfId="523" priority="767" stopIfTrue="1" operator="equal">
      <formula>"MODERADO"</formula>
    </cfRule>
    <cfRule type="cellIs" dxfId="522" priority="768" stopIfTrue="1" operator="equal">
      <formula>"ALTO"</formula>
    </cfRule>
  </conditionalFormatting>
  <conditionalFormatting sqref="M27:M28">
    <cfRule type="cellIs" dxfId="521" priority="760" stopIfTrue="1" operator="equal">
      <formula>4</formula>
    </cfRule>
    <cfRule type="cellIs" dxfId="520" priority="761" stopIfTrue="1" operator="equal">
      <formula>3</formula>
    </cfRule>
    <cfRule type="cellIs" dxfId="519" priority="762" stopIfTrue="1" operator="equal">
      <formula>2</formula>
    </cfRule>
    <cfRule type="cellIs" dxfId="518" priority="763" stopIfTrue="1" operator="equal">
      <formula>1</formula>
    </cfRule>
    <cfRule type="cellIs" dxfId="517" priority="764" stopIfTrue="1" operator="equal">
      <formula>5</formula>
    </cfRule>
  </conditionalFormatting>
  <conditionalFormatting sqref="AI28:AJ29">
    <cfRule type="cellIs" dxfId="516" priority="755" stopIfTrue="1" operator="equal">
      <formula>4</formula>
    </cfRule>
    <cfRule type="cellIs" dxfId="515" priority="756" stopIfTrue="1" operator="equal">
      <formula>3</formula>
    </cfRule>
    <cfRule type="cellIs" dxfId="514" priority="757" stopIfTrue="1" operator="equal">
      <formula>2</formula>
    </cfRule>
    <cfRule type="cellIs" dxfId="513" priority="758" stopIfTrue="1" operator="equal">
      <formula>1</formula>
    </cfRule>
    <cfRule type="cellIs" dxfId="512" priority="759" stopIfTrue="1" operator="equal">
      <formula>5</formula>
    </cfRule>
  </conditionalFormatting>
  <conditionalFormatting sqref="AL28">
    <cfRule type="containsText" dxfId="511" priority="750" stopIfTrue="1" operator="containsText" text="BAJO">
      <formula>NOT(ISERROR(SEARCH("BAJO",AL28)))</formula>
    </cfRule>
    <cfRule type="cellIs" dxfId="510" priority="751" stopIfTrue="1" operator="equal">
      <formula>"MUY ALTO"</formula>
    </cfRule>
    <cfRule type="cellIs" dxfId="509" priority="752" stopIfTrue="1" operator="equal">
      <formula>"MODERADO"</formula>
    </cfRule>
    <cfRule type="cellIs" dxfId="508" priority="753" stopIfTrue="1" operator="equal">
      <formula>"ALTO"</formula>
    </cfRule>
  </conditionalFormatting>
  <conditionalFormatting sqref="AL28">
    <cfRule type="cellIs" dxfId="507" priority="754" stopIfTrue="1" operator="equal">
      <formula>"EXTREMO"</formula>
    </cfRule>
  </conditionalFormatting>
  <conditionalFormatting sqref="AK28">
    <cfRule type="cellIs" dxfId="506" priority="746" stopIfTrue="1" operator="greaterThanOrEqual">
      <formula>12.1</formula>
    </cfRule>
    <cfRule type="cellIs" dxfId="505" priority="747" stopIfTrue="1" operator="between">
      <formula>6.1</formula>
      <formula>12</formula>
    </cfRule>
    <cfRule type="cellIs" dxfId="504" priority="748" stopIfTrue="1" operator="between">
      <formula>2.1</formula>
      <formula>6</formula>
    </cfRule>
    <cfRule type="cellIs" dxfId="503" priority="749" stopIfTrue="1" operator="lessThanOrEqual">
      <formula>2</formula>
    </cfRule>
  </conditionalFormatting>
  <conditionalFormatting sqref="AI27:AJ27">
    <cfRule type="cellIs" dxfId="502" priority="731" stopIfTrue="1" operator="equal">
      <formula>4</formula>
    </cfRule>
    <cfRule type="cellIs" dxfId="501" priority="732" stopIfTrue="1" operator="equal">
      <formula>3</formula>
    </cfRule>
    <cfRule type="cellIs" dxfId="500" priority="733" stopIfTrue="1" operator="equal">
      <formula>2</formula>
    </cfRule>
    <cfRule type="cellIs" dxfId="499" priority="734" stopIfTrue="1" operator="equal">
      <formula>1</formula>
    </cfRule>
    <cfRule type="cellIs" dxfId="498" priority="735" stopIfTrue="1" operator="equal">
      <formula>5</formula>
    </cfRule>
  </conditionalFormatting>
  <conditionalFormatting sqref="AL27">
    <cfRule type="containsText" dxfId="497" priority="741" stopIfTrue="1" operator="containsText" text="BAJO">
      <formula>NOT(ISERROR(SEARCH("BAJO",AL27)))</formula>
    </cfRule>
    <cfRule type="cellIs" dxfId="496" priority="742" stopIfTrue="1" operator="equal">
      <formula>"MUY ALTO"</formula>
    </cfRule>
    <cfRule type="cellIs" dxfId="495" priority="743" stopIfTrue="1" operator="equal">
      <formula>"MODERADO"</formula>
    </cfRule>
    <cfRule type="cellIs" dxfId="494" priority="744" stopIfTrue="1" operator="equal">
      <formula>"ALTO"</formula>
    </cfRule>
  </conditionalFormatting>
  <conditionalFormatting sqref="AL27">
    <cfRule type="cellIs" dxfId="493" priority="745" stopIfTrue="1" operator="equal">
      <formula>"EXTREMO"</formula>
    </cfRule>
  </conditionalFormatting>
  <conditionalFormatting sqref="AI27:AJ27">
    <cfRule type="cellIs" dxfId="492" priority="736" stopIfTrue="1" operator="equal">
      <formula>4</formula>
    </cfRule>
    <cfRule type="cellIs" dxfId="491" priority="737" stopIfTrue="1" operator="equal">
      <formula>3</formula>
    </cfRule>
    <cfRule type="cellIs" dxfId="490" priority="738" stopIfTrue="1" operator="equal">
      <formula>2</formula>
    </cfRule>
    <cfRule type="cellIs" dxfId="489" priority="739" stopIfTrue="1" operator="equal">
      <formula>1</formula>
    </cfRule>
    <cfRule type="cellIs" dxfId="488" priority="740" stopIfTrue="1" operator="equal">
      <formula>5</formula>
    </cfRule>
  </conditionalFormatting>
  <conditionalFormatting sqref="BJ28:BK29">
    <cfRule type="cellIs" dxfId="487" priority="717" operator="equal">
      <formula>5</formula>
    </cfRule>
    <cfRule type="cellIs" dxfId="486" priority="718" operator="equal">
      <formula>4</formula>
    </cfRule>
    <cfRule type="cellIs" dxfId="485" priority="719" operator="equal">
      <formula>3</formula>
    </cfRule>
    <cfRule type="cellIs" dxfId="484" priority="720" operator="equal">
      <formula>2</formula>
    </cfRule>
    <cfRule type="cellIs" dxfId="483" priority="721" operator="lessThanOrEqual">
      <formula>1</formula>
    </cfRule>
  </conditionalFormatting>
  <conditionalFormatting sqref="BJ28:BJ29">
    <cfRule type="colorScale" priority="722">
      <colorScale>
        <cfvo type="min"/>
        <cfvo type="percentile" val="50"/>
        <cfvo type="max"/>
        <color rgb="FFF8696B"/>
        <color rgb="FFFFEB84"/>
        <color rgb="FF63BE7B"/>
      </colorScale>
    </cfRule>
  </conditionalFormatting>
  <conditionalFormatting sqref="BK28:BK29">
    <cfRule type="colorScale" priority="723">
      <colorScale>
        <cfvo type="min"/>
        <cfvo type="percentile" val="50"/>
        <cfvo type="max"/>
        <color rgb="FFF8696B"/>
        <color rgb="FFFFEB84"/>
        <color rgb="FF63BE7B"/>
      </colorScale>
    </cfRule>
  </conditionalFormatting>
  <conditionalFormatting sqref="BJ24:BK24">
    <cfRule type="cellIs" dxfId="482" priority="710" operator="equal">
      <formula>5</formula>
    </cfRule>
    <cfRule type="cellIs" dxfId="481" priority="711" operator="equal">
      <formula>4</formula>
    </cfRule>
    <cfRule type="cellIs" dxfId="480" priority="712" operator="equal">
      <formula>3</formula>
    </cfRule>
    <cfRule type="cellIs" dxfId="479" priority="713" operator="equal">
      <formula>2</formula>
    </cfRule>
    <cfRule type="cellIs" dxfId="478" priority="714" operator="lessThanOrEqual">
      <formula>1</formula>
    </cfRule>
  </conditionalFormatting>
  <conditionalFormatting sqref="BJ24">
    <cfRule type="colorScale" priority="715">
      <colorScale>
        <cfvo type="min"/>
        <cfvo type="percentile" val="50"/>
        <cfvo type="max"/>
        <color rgb="FFF8696B"/>
        <color rgb="FFFFEB84"/>
        <color rgb="FF63BE7B"/>
      </colorScale>
    </cfRule>
  </conditionalFormatting>
  <conditionalFormatting sqref="BK24">
    <cfRule type="colorScale" priority="716">
      <colorScale>
        <cfvo type="min"/>
        <cfvo type="percentile" val="50"/>
        <cfvo type="max"/>
        <color rgb="FFF8696B"/>
        <color rgb="FFFFEB84"/>
        <color rgb="FF63BE7B"/>
      </colorScale>
    </cfRule>
  </conditionalFormatting>
  <conditionalFormatting sqref="C56">
    <cfRule type="containsText" dxfId="477" priority="599" stopIfTrue="1" operator="containsText" text="BAJO">
      <formula>NOT(ISERROR(SEARCH("BAJO",C56)))</formula>
    </cfRule>
    <cfRule type="cellIs" dxfId="476" priority="600" stopIfTrue="1" operator="equal">
      <formula>"MUY ALTO"</formula>
    </cfRule>
    <cfRule type="cellIs" dxfId="475" priority="601" stopIfTrue="1" operator="equal">
      <formula>"MODERADO"</formula>
    </cfRule>
    <cfRule type="cellIs" dxfId="474" priority="602" stopIfTrue="1" operator="equal">
      <formula>"ALTO"</formula>
    </cfRule>
  </conditionalFormatting>
  <conditionalFormatting sqref="AI53 AI52:AJ52">
    <cfRule type="cellIs" dxfId="473" priority="703" stopIfTrue="1" operator="equal">
      <formula>4</formula>
    </cfRule>
    <cfRule type="cellIs" dxfId="472" priority="704" stopIfTrue="1" operator="equal">
      <formula>3</formula>
    </cfRule>
    <cfRule type="cellIs" dxfId="471" priority="705" stopIfTrue="1" operator="equal">
      <formula>2</formula>
    </cfRule>
    <cfRule type="cellIs" dxfId="470" priority="706" stopIfTrue="1" operator="equal">
      <formula>1</formula>
    </cfRule>
    <cfRule type="cellIs" dxfId="469" priority="707" stopIfTrue="1" operator="equal">
      <formula>5</formula>
    </cfRule>
  </conditionalFormatting>
  <conditionalFormatting sqref="AI52:AJ52">
    <cfRule type="cellIs" dxfId="468" priority="697" stopIfTrue="1" operator="equal">
      <formula>4</formula>
    </cfRule>
    <cfRule type="cellIs" dxfId="467" priority="698" stopIfTrue="1" operator="equal">
      <formula>3</formula>
    </cfRule>
    <cfRule type="cellIs" dxfId="466" priority="699" stopIfTrue="1" operator="equal">
      <formula>2</formula>
    </cfRule>
    <cfRule type="cellIs" dxfId="465" priority="700" stopIfTrue="1" operator="equal">
      <formula>1</formula>
    </cfRule>
    <cfRule type="cellIs" dxfId="464" priority="701" stopIfTrue="1" operator="equal">
      <formula>5</formula>
    </cfRule>
  </conditionalFormatting>
  <conditionalFormatting sqref="O52:AG52">
    <cfRule type="cellIs" dxfId="463" priority="688" stopIfTrue="1" operator="equal">
      <formula>4</formula>
    </cfRule>
    <cfRule type="cellIs" dxfId="462" priority="689" stopIfTrue="1" operator="equal">
      <formula>3</formula>
    </cfRule>
    <cfRule type="cellIs" dxfId="461" priority="690" stopIfTrue="1" operator="equal">
      <formula>2</formula>
    </cfRule>
    <cfRule type="cellIs" dxfId="460" priority="691" stopIfTrue="1" operator="equal">
      <formula>1</formula>
    </cfRule>
    <cfRule type="cellIs" dxfId="459" priority="692" stopIfTrue="1" operator="equal">
      <formula>5</formula>
    </cfRule>
  </conditionalFormatting>
  <conditionalFormatting sqref="AL52">
    <cfRule type="containsText" dxfId="458" priority="684" stopIfTrue="1" operator="containsText" text="BAJO">
      <formula>NOT(ISERROR(SEARCH("BAJO",AL52)))</formula>
    </cfRule>
    <cfRule type="cellIs" dxfId="457" priority="685" stopIfTrue="1" operator="equal">
      <formula>"MUY ALTO"</formula>
    </cfRule>
    <cfRule type="cellIs" dxfId="456" priority="686" stopIfTrue="1" operator="equal">
      <formula>"MODERADO"</formula>
    </cfRule>
    <cfRule type="cellIs" dxfId="455" priority="687" stopIfTrue="1" operator="equal">
      <formula>"ALTO"</formula>
    </cfRule>
  </conditionalFormatting>
  <conditionalFormatting sqref="AL52:AL53">
    <cfRule type="cellIs" dxfId="454" priority="702" stopIfTrue="1" operator="equal">
      <formula>"EXTREMO"</formula>
    </cfRule>
  </conditionalFormatting>
  <conditionalFormatting sqref="AK52:AK53">
    <cfRule type="cellIs" dxfId="453" priority="693" stopIfTrue="1" operator="greaterThanOrEqual">
      <formula>12.1</formula>
    </cfRule>
    <cfRule type="cellIs" dxfId="452" priority="694" stopIfTrue="1" operator="between">
      <formula>6.1</formula>
      <formula>12</formula>
    </cfRule>
    <cfRule type="cellIs" dxfId="451" priority="695" stopIfTrue="1" operator="between">
      <formula>2.1</formula>
      <formula>6</formula>
    </cfRule>
    <cfRule type="cellIs" dxfId="450" priority="696" stopIfTrue="1" operator="lessThanOrEqual">
      <formula>2</formula>
    </cfRule>
  </conditionalFormatting>
  <conditionalFormatting sqref="BP52:BP53">
    <cfRule type="containsText" dxfId="449" priority="680" stopIfTrue="1" operator="containsText" text="BAJO">
      <formula>NOT(ISERROR(SEARCH("BAJO",BP52)))</formula>
    </cfRule>
    <cfRule type="cellIs" dxfId="448" priority="681" stopIfTrue="1" operator="equal">
      <formula>"EXTREMO"</formula>
    </cfRule>
    <cfRule type="cellIs" dxfId="447" priority="682" stopIfTrue="1" operator="equal">
      <formula>"MODERADO"</formula>
    </cfRule>
    <cfRule type="cellIs" dxfId="446" priority="683" stopIfTrue="1" operator="equal">
      <formula>"ALTO"</formula>
    </cfRule>
  </conditionalFormatting>
  <conditionalFormatting sqref="C54:C55">
    <cfRule type="containsText" dxfId="445" priority="676" stopIfTrue="1" operator="containsText" text="BAJO">
      <formula>NOT(ISERROR(SEARCH("BAJO",C54)))</formula>
    </cfRule>
    <cfRule type="cellIs" dxfId="444" priority="677" stopIfTrue="1" operator="equal">
      <formula>"MUY ALTO"</formula>
    </cfRule>
    <cfRule type="cellIs" dxfId="443" priority="678" stopIfTrue="1" operator="equal">
      <formula>"MODERADO"</formula>
    </cfRule>
    <cfRule type="cellIs" dxfId="442" priority="679" stopIfTrue="1" operator="equal">
      <formula>"ALTO"</formula>
    </cfRule>
  </conditionalFormatting>
  <conditionalFormatting sqref="AC54:AG55">
    <cfRule type="cellIs" dxfId="441" priority="623" stopIfTrue="1" operator="equal">
      <formula>4</formula>
    </cfRule>
    <cfRule type="cellIs" dxfId="440" priority="624" stopIfTrue="1" operator="equal">
      <formula>3</formula>
    </cfRule>
    <cfRule type="cellIs" dxfId="439" priority="625" stopIfTrue="1" operator="equal">
      <formula>2</formula>
    </cfRule>
    <cfRule type="cellIs" dxfId="438" priority="626" stopIfTrue="1" operator="equal">
      <formula>1</formula>
    </cfRule>
    <cfRule type="cellIs" dxfId="437" priority="627" stopIfTrue="1" operator="equal">
      <formula>5</formula>
    </cfRule>
  </conditionalFormatting>
  <conditionalFormatting sqref="AI54:AJ54 M54">
    <cfRule type="cellIs" dxfId="436" priority="642" stopIfTrue="1" operator="equal">
      <formula>4</formula>
    </cfRule>
    <cfRule type="cellIs" dxfId="435" priority="643" stopIfTrue="1" operator="equal">
      <formula>3</formula>
    </cfRule>
    <cfRule type="cellIs" dxfId="434" priority="644" stopIfTrue="1" operator="equal">
      <formula>2</formula>
    </cfRule>
    <cfRule type="cellIs" dxfId="433" priority="645" stopIfTrue="1" operator="equal">
      <formula>1</formula>
    </cfRule>
    <cfRule type="cellIs" dxfId="432" priority="646" stopIfTrue="1" operator="equal">
      <formula>5</formula>
    </cfRule>
  </conditionalFormatting>
  <conditionalFormatting sqref="AI54:AJ54">
    <cfRule type="cellIs" dxfId="431" priority="636" stopIfTrue="1" operator="equal">
      <formula>4</formula>
    </cfRule>
    <cfRule type="cellIs" dxfId="430" priority="637" stopIfTrue="1" operator="equal">
      <formula>3</formula>
    </cfRule>
    <cfRule type="cellIs" dxfId="429" priority="638" stopIfTrue="1" operator="equal">
      <formula>2</formula>
    </cfRule>
    <cfRule type="cellIs" dxfId="428" priority="639" stopIfTrue="1" operator="equal">
      <formula>1</formula>
    </cfRule>
    <cfRule type="cellIs" dxfId="427" priority="640" stopIfTrue="1" operator="equal">
      <formula>5</formula>
    </cfRule>
  </conditionalFormatting>
  <conditionalFormatting sqref="AL54">
    <cfRule type="containsText" dxfId="426" priority="628" stopIfTrue="1" operator="containsText" text="BAJO">
      <formula>NOT(ISERROR(SEARCH("BAJO",AL54)))</formula>
    </cfRule>
    <cfRule type="cellIs" dxfId="425" priority="629" stopIfTrue="1" operator="equal">
      <formula>"MUY ALTO"</formula>
    </cfRule>
    <cfRule type="cellIs" dxfId="424" priority="630" stopIfTrue="1" operator="equal">
      <formula>"MODERADO"</formula>
    </cfRule>
    <cfRule type="cellIs" dxfId="423" priority="631" stopIfTrue="1" operator="equal">
      <formula>"ALTO"</formula>
    </cfRule>
  </conditionalFormatting>
  <conditionalFormatting sqref="O54:AB55">
    <cfRule type="cellIs" dxfId="422" priority="618" stopIfTrue="1" operator="equal">
      <formula>4</formula>
    </cfRule>
    <cfRule type="cellIs" dxfId="421" priority="619" stopIfTrue="1" operator="equal">
      <formula>3</formula>
    </cfRule>
    <cfRule type="cellIs" dxfId="420" priority="620" stopIfTrue="1" operator="equal">
      <formula>2</formula>
    </cfRule>
    <cfRule type="cellIs" dxfId="419" priority="621" stopIfTrue="1" operator="equal">
      <formula>1</formula>
    </cfRule>
    <cfRule type="cellIs" dxfId="418" priority="622" stopIfTrue="1" operator="equal">
      <formula>5</formula>
    </cfRule>
  </conditionalFormatting>
  <conditionalFormatting sqref="AL54">
    <cfRule type="cellIs" dxfId="417" priority="641" stopIfTrue="1" operator="equal">
      <formula>"EXTREMO"</formula>
    </cfRule>
  </conditionalFormatting>
  <conditionalFormatting sqref="AK54">
    <cfRule type="cellIs" dxfId="416" priority="632" stopIfTrue="1" operator="greaterThanOrEqual">
      <formula>12.1</formula>
    </cfRule>
    <cfRule type="cellIs" dxfId="415" priority="633" stopIfTrue="1" operator="between">
      <formula>6.1</formula>
      <formula>12</formula>
    </cfRule>
    <cfRule type="cellIs" dxfId="414" priority="634" stopIfTrue="1" operator="between">
      <formula>2.1</formula>
      <formula>6</formula>
    </cfRule>
    <cfRule type="cellIs" dxfId="413" priority="635" stopIfTrue="1" operator="lessThanOrEqual">
      <formula>2</formula>
    </cfRule>
  </conditionalFormatting>
  <conditionalFormatting sqref="M56:M57">
    <cfRule type="cellIs" dxfId="412" priority="613" stopIfTrue="1" operator="equal">
      <formula>4</formula>
    </cfRule>
    <cfRule type="cellIs" dxfId="411" priority="614" stopIfTrue="1" operator="equal">
      <formula>3</formula>
    </cfRule>
    <cfRule type="cellIs" dxfId="410" priority="615" stopIfTrue="1" operator="equal">
      <formula>2</formula>
    </cfRule>
    <cfRule type="cellIs" dxfId="409" priority="616" stopIfTrue="1" operator="equal">
      <formula>1</formula>
    </cfRule>
    <cfRule type="cellIs" dxfId="408" priority="617" stopIfTrue="1" operator="equal">
      <formula>5</formula>
    </cfRule>
  </conditionalFormatting>
  <conditionalFormatting sqref="AC56:AG56">
    <cfRule type="cellIs" dxfId="407" priority="608" stopIfTrue="1" operator="equal">
      <formula>4</formula>
    </cfRule>
    <cfRule type="cellIs" dxfId="406" priority="609" stopIfTrue="1" operator="equal">
      <formula>3</formula>
    </cfRule>
    <cfRule type="cellIs" dxfId="405" priority="610" stopIfTrue="1" operator="equal">
      <formula>2</formula>
    </cfRule>
    <cfRule type="cellIs" dxfId="404" priority="611" stopIfTrue="1" operator="equal">
      <formula>1</formula>
    </cfRule>
    <cfRule type="cellIs" dxfId="403" priority="612" stopIfTrue="1" operator="equal">
      <formula>5</formula>
    </cfRule>
  </conditionalFormatting>
  <conditionalFormatting sqref="O56:AB56">
    <cfRule type="cellIs" dxfId="402" priority="603" stopIfTrue="1" operator="equal">
      <formula>4</formula>
    </cfRule>
    <cfRule type="cellIs" dxfId="401" priority="604" stopIfTrue="1" operator="equal">
      <formula>3</formula>
    </cfRule>
    <cfRule type="cellIs" dxfId="400" priority="605" stopIfTrue="1" operator="equal">
      <formula>2</formula>
    </cfRule>
    <cfRule type="cellIs" dxfId="399" priority="606" stopIfTrue="1" operator="equal">
      <formula>1</formula>
    </cfRule>
    <cfRule type="cellIs" dxfId="398" priority="607" stopIfTrue="1" operator="equal">
      <formula>5</formula>
    </cfRule>
  </conditionalFormatting>
  <conditionalFormatting sqref="BJ27:BK27">
    <cfRule type="cellIs" dxfId="397" priority="588" operator="equal">
      <formula>5</formula>
    </cfRule>
    <cfRule type="cellIs" dxfId="396" priority="589" operator="equal">
      <formula>4</formula>
    </cfRule>
    <cfRule type="cellIs" dxfId="395" priority="590" operator="equal">
      <formula>3</formula>
    </cfRule>
    <cfRule type="cellIs" dxfId="394" priority="591" operator="equal">
      <formula>2</formula>
    </cfRule>
    <cfRule type="cellIs" dxfId="393" priority="592" operator="lessThanOrEqual">
      <formula>1</formula>
    </cfRule>
  </conditionalFormatting>
  <conditionalFormatting sqref="BJ27">
    <cfRule type="colorScale" priority="593">
      <colorScale>
        <cfvo type="min"/>
        <cfvo type="percentile" val="50"/>
        <cfvo type="max"/>
        <color rgb="FFF8696B"/>
        <color rgb="FFFFEB84"/>
        <color rgb="FF63BE7B"/>
      </colorScale>
    </cfRule>
  </conditionalFormatting>
  <conditionalFormatting sqref="BK27">
    <cfRule type="colorScale" priority="594">
      <colorScale>
        <cfvo type="min"/>
        <cfvo type="percentile" val="50"/>
        <cfvo type="max"/>
        <color rgb="FFF8696B"/>
        <color rgb="FFFFEB84"/>
        <color rgb="FF63BE7B"/>
      </colorScale>
    </cfRule>
  </conditionalFormatting>
  <conditionalFormatting sqref="BP27">
    <cfRule type="containsText" dxfId="392" priority="584" stopIfTrue="1" operator="containsText" text="BAJO">
      <formula>NOT(ISERROR(SEARCH("BAJO",BP27)))</formula>
    </cfRule>
    <cfRule type="cellIs" dxfId="391" priority="585" stopIfTrue="1" operator="equal">
      <formula>"EXTREMO"</formula>
    </cfRule>
    <cfRule type="cellIs" dxfId="390" priority="586" stopIfTrue="1" operator="equal">
      <formula>"MODERADO"</formula>
    </cfRule>
    <cfRule type="cellIs" dxfId="389" priority="587" stopIfTrue="1" operator="equal">
      <formula>"ALTO"</formula>
    </cfRule>
  </conditionalFormatting>
  <conditionalFormatting sqref="BP29">
    <cfRule type="containsText" dxfId="388" priority="580" stopIfTrue="1" operator="containsText" text="BAJO">
      <formula>NOT(ISERROR(SEARCH("BAJO",BP29)))</formula>
    </cfRule>
    <cfRule type="cellIs" dxfId="387" priority="581" stopIfTrue="1" operator="equal">
      <formula>"EXTREMO"</formula>
    </cfRule>
    <cfRule type="cellIs" dxfId="386" priority="582" stopIfTrue="1" operator="equal">
      <formula>"MODERADO"</formula>
    </cfRule>
    <cfRule type="cellIs" dxfId="385" priority="583" stopIfTrue="1" operator="equal">
      <formula>"ALTO"</formula>
    </cfRule>
  </conditionalFormatting>
  <conditionalFormatting sqref="C5">
    <cfRule type="containsText" dxfId="384" priority="575" stopIfTrue="1" operator="containsText" text="BAJO">
      <formula>NOT(ISERROR(SEARCH("BAJO",C5)))</formula>
    </cfRule>
    <cfRule type="cellIs" dxfId="383" priority="576" stopIfTrue="1" operator="equal">
      <formula>"MUY ALTO"</formula>
    </cfRule>
    <cfRule type="cellIs" dxfId="382" priority="577" stopIfTrue="1" operator="equal">
      <formula>"MODERADO"</formula>
    </cfRule>
    <cfRule type="cellIs" dxfId="381" priority="578" stopIfTrue="1" operator="equal">
      <formula>"ALTO"</formula>
    </cfRule>
  </conditionalFormatting>
  <conditionalFormatting sqref="G5">
    <cfRule type="containsText" dxfId="380" priority="568" stopIfTrue="1" operator="containsText" text="BAJO">
      <formula>NOT(ISERROR(SEARCH("BAJO",G5)))</formula>
    </cfRule>
    <cfRule type="cellIs" dxfId="379" priority="569" stopIfTrue="1" operator="equal">
      <formula>"MUY ALTO"</formula>
    </cfRule>
    <cfRule type="cellIs" dxfId="378" priority="570" stopIfTrue="1" operator="equal">
      <formula>"MODERADO"</formula>
    </cfRule>
    <cfRule type="cellIs" dxfId="377" priority="571" stopIfTrue="1" operator="equal">
      <formula>"ALTO"</formula>
    </cfRule>
  </conditionalFormatting>
  <conditionalFormatting sqref="AI5:AJ5">
    <cfRule type="cellIs" dxfId="376" priority="560" stopIfTrue="1" operator="equal">
      <formula>4</formula>
    </cfRule>
    <cfRule type="cellIs" dxfId="375" priority="561" stopIfTrue="1" operator="equal">
      <formula>3</formula>
    </cfRule>
    <cfRule type="cellIs" dxfId="374" priority="562" stopIfTrue="1" operator="equal">
      <formula>2</formula>
    </cfRule>
    <cfRule type="cellIs" dxfId="373" priority="563" stopIfTrue="1" operator="equal">
      <formula>1</formula>
    </cfRule>
    <cfRule type="cellIs" dxfId="372" priority="564" stopIfTrue="1" operator="equal">
      <formula>5</formula>
    </cfRule>
  </conditionalFormatting>
  <conditionalFormatting sqref="AL5">
    <cfRule type="containsText" dxfId="371" priority="556" stopIfTrue="1" operator="containsText" text="BAJO">
      <formula>NOT(ISERROR(SEARCH("BAJO",AL5)))</formula>
    </cfRule>
    <cfRule type="cellIs" dxfId="370" priority="558" stopIfTrue="1" operator="equal">
      <formula>"MODERADO"</formula>
    </cfRule>
    <cfRule type="cellIs" dxfId="369" priority="559" stopIfTrue="1" operator="equal">
      <formula>"ALTO"</formula>
    </cfRule>
  </conditionalFormatting>
  <conditionalFormatting sqref="BN5">
    <cfRule type="cellIs" dxfId="368" priority="551" operator="equal">
      <formula>5</formula>
    </cfRule>
    <cfRule type="cellIs" dxfId="367" priority="552" operator="equal">
      <formula>4</formula>
    </cfRule>
    <cfRule type="cellIs" dxfId="366" priority="553" operator="equal">
      <formula>3</formula>
    </cfRule>
    <cfRule type="cellIs" dxfId="365" priority="554" operator="equal">
      <formula>2</formula>
    </cfRule>
    <cfRule type="cellIs" dxfId="364" priority="555" operator="lessThanOrEqual">
      <formula>1</formula>
    </cfRule>
  </conditionalFormatting>
  <conditionalFormatting sqref="H5:J5">
    <cfRule type="containsText" dxfId="363" priority="539" stopIfTrue="1" operator="containsText" text="BAJO">
      <formula>NOT(ISERROR(SEARCH("BAJO",H5)))</formula>
    </cfRule>
    <cfRule type="cellIs" dxfId="362" priority="540" stopIfTrue="1" operator="equal">
      <formula>"MUY ALTO"</formula>
    </cfRule>
    <cfRule type="cellIs" dxfId="361" priority="541" stopIfTrue="1" operator="equal">
      <formula>"MODERADO"</formula>
    </cfRule>
    <cfRule type="cellIs" dxfId="360" priority="542" stopIfTrue="1" operator="equal">
      <formula>"ALTO"</formula>
    </cfRule>
  </conditionalFormatting>
  <conditionalFormatting sqref="BN5">
    <cfRule type="colorScale" priority="573">
      <colorScale>
        <cfvo type="min"/>
        <cfvo type="percentile" val="50"/>
        <cfvo type="max"/>
        <color rgb="FFF8696B"/>
        <color rgb="FFFFEB84"/>
        <color rgb="FF63BE7B"/>
      </colorScale>
    </cfRule>
  </conditionalFormatting>
  <conditionalFormatting sqref="BP25:BP26">
    <cfRule type="containsText" dxfId="359" priority="519" stopIfTrue="1" operator="containsText" text="BAJO">
      <formula>NOT(ISERROR(SEARCH("BAJO",BP25)))</formula>
    </cfRule>
    <cfRule type="cellIs" dxfId="358" priority="520" stopIfTrue="1" operator="equal">
      <formula>"EXTREMO"</formula>
    </cfRule>
    <cfRule type="cellIs" dxfId="357" priority="521" stopIfTrue="1" operator="equal">
      <formula>"MODERADO"</formula>
    </cfRule>
    <cfRule type="cellIs" dxfId="356" priority="522" stopIfTrue="1" operator="equal">
      <formula>"ALTO"</formula>
    </cfRule>
  </conditionalFormatting>
  <conditionalFormatting sqref="BG35:BG36 BG25:BG33 BG8:BG9 BG40:BG41 BG11:BG22 BG49:BG57 BG43:BG46">
    <cfRule type="iconSet" priority="1818">
      <iconSet iconSet="4TrafficLights">
        <cfvo type="percent" val="0"/>
        <cfvo type="percent" val="20"/>
        <cfvo type="percent" val="61"/>
        <cfvo type="percent" val="81"/>
      </iconSet>
    </cfRule>
  </conditionalFormatting>
  <conditionalFormatting sqref="BJ5">
    <cfRule type="colorScale" priority="518">
      <colorScale>
        <cfvo type="min"/>
        <cfvo type="percentile" val="50"/>
        <cfvo type="max"/>
        <color rgb="FFF8696B"/>
        <color rgb="FFFFEB84"/>
        <color rgb="FF63BE7B"/>
      </colorScale>
    </cfRule>
  </conditionalFormatting>
  <conditionalFormatting sqref="BJ5">
    <cfRule type="cellIs" dxfId="355" priority="513" operator="equal">
      <formula>5</formula>
    </cfRule>
    <cfRule type="cellIs" dxfId="354" priority="514" operator="equal">
      <formula>4</formula>
    </cfRule>
    <cfRule type="cellIs" dxfId="353" priority="515" operator="equal">
      <formula>3</formula>
    </cfRule>
    <cfRule type="cellIs" dxfId="352" priority="516" operator="equal">
      <formula>2</formula>
    </cfRule>
    <cfRule type="cellIs" dxfId="351" priority="517" operator="lessThanOrEqual">
      <formula>1</formula>
    </cfRule>
  </conditionalFormatting>
  <conditionalFormatting sqref="BK5">
    <cfRule type="colorScale" priority="512">
      <colorScale>
        <cfvo type="min"/>
        <cfvo type="percentile" val="50"/>
        <cfvo type="max"/>
        <color rgb="FFF8696B"/>
        <color rgb="FFFFEB84"/>
        <color rgb="FF63BE7B"/>
      </colorScale>
    </cfRule>
  </conditionalFormatting>
  <conditionalFormatting sqref="BK5">
    <cfRule type="cellIs" dxfId="350" priority="507" operator="equal">
      <formula>5</formula>
    </cfRule>
    <cfRule type="cellIs" dxfId="349" priority="508" operator="equal">
      <formula>4</formula>
    </cfRule>
    <cfRule type="cellIs" dxfId="348" priority="509" operator="equal">
      <formula>3</formula>
    </cfRule>
    <cfRule type="cellIs" dxfId="347" priority="510" operator="equal">
      <formula>2</formula>
    </cfRule>
    <cfRule type="cellIs" dxfId="346" priority="511" operator="lessThanOrEqual">
      <formula>1</formula>
    </cfRule>
  </conditionalFormatting>
  <conditionalFormatting sqref="BS6">
    <cfRule type="containsText" dxfId="345" priority="498" stopIfTrue="1" operator="containsText" text="BAJO">
      <formula>NOT(ISERROR(SEARCH("BAJO",BS6)))</formula>
    </cfRule>
    <cfRule type="cellIs" dxfId="344" priority="499" stopIfTrue="1" operator="equal">
      <formula>"EXTREMO"</formula>
    </cfRule>
    <cfRule type="cellIs" dxfId="343" priority="500" stopIfTrue="1" operator="equal">
      <formula>"MODERADO"</formula>
    </cfRule>
    <cfRule type="cellIs" dxfId="342" priority="501" stopIfTrue="1" operator="equal">
      <formula>"ALTO"</formula>
    </cfRule>
  </conditionalFormatting>
  <conditionalFormatting sqref="BP24">
    <cfRule type="containsText" dxfId="341" priority="489" stopIfTrue="1" operator="containsText" text="BAJO">
      <formula>NOT(ISERROR(SEARCH("BAJO",BP24)))</formula>
    </cfRule>
    <cfRule type="cellIs" dxfId="340" priority="490" stopIfTrue="1" operator="equal">
      <formula>"EXTREMO"</formula>
    </cfRule>
    <cfRule type="cellIs" dxfId="339" priority="491" stopIfTrue="1" operator="equal">
      <formula>"MODERADO"</formula>
    </cfRule>
    <cfRule type="cellIs" dxfId="338" priority="492" stopIfTrue="1" operator="equal">
      <formula>"ALTO"</formula>
    </cfRule>
  </conditionalFormatting>
  <conditionalFormatting sqref="BP28">
    <cfRule type="containsText" dxfId="337" priority="485" stopIfTrue="1" operator="containsText" text="BAJO">
      <formula>NOT(ISERROR(SEARCH("BAJO",BP28)))</formula>
    </cfRule>
    <cfRule type="cellIs" dxfId="336" priority="486" stopIfTrue="1" operator="equal">
      <formula>"EXTREMO"</formula>
    </cfRule>
    <cfRule type="cellIs" dxfId="335" priority="487" stopIfTrue="1" operator="equal">
      <formula>"MODERADO"</formula>
    </cfRule>
    <cfRule type="cellIs" dxfId="334" priority="488" stopIfTrue="1" operator="equal">
      <formula>"ALTO"</formula>
    </cfRule>
  </conditionalFormatting>
  <conditionalFormatting sqref="AI17:AI18 M17:M18">
    <cfRule type="cellIs" dxfId="333" priority="472" stopIfTrue="1" operator="equal">
      <formula>4</formula>
    </cfRule>
    <cfRule type="cellIs" dxfId="332" priority="473" stopIfTrue="1" operator="equal">
      <formula>3</formula>
    </cfRule>
    <cfRule type="cellIs" dxfId="331" priority="474" stopIfTrue="1" operator="equal">
      <formula>2</formula>
    </cfRule>
    <cfRule type="cellIs" dxfId="330" priority="475" stopIfTrue="1" operator="equal">
      <formula>1</formula>
    </cfRule>
    <cfRule type="cellIs" dxfId="329" priority="476" stopIfTrue="1" operator="equal">
      <formula>5</formula>
    </cfRule>
  </conditionalFormatting>
  <conditionalFormatting sqref="M17">
    <cfRule type="cellIs" dxfId="328" priority="467" stopIfTrue="1" operator="equal">
      <formula>4</formula>
    </cfRule>
    <cfRule type="cellIs" dxfId="327" priority="468" stopIfTrue="1" operator="equal">
      <formula>3</formula>
    </cfRule>
    <cfRule type="cellIs" dxfId="326" priority="469" stopIfTrue="1" operator="equal">
      <formula>2</formula>
    </cfRule>
    <cfRule type="cellIs" dxfId="325" priority="470" stopIfTrue="1" operator="equal">
      <formula>1</formula>
    </cfRule>
    <cfRule type="cellIs" dxfId="324" priority="471" stopIfTrue="1" operator="equal">
      <formula>5</formula>
    </cfRule>
  </conditionalFormatting>
  <conditionalFormatting sqref="AI17">
    <cfRule type="cellIs" dxfId="323" priority="462" stopIfTrue="1" operator="equal">
      <formula>4</formula>
    </cfRule>
    <cfRule type="cellIs" dxfId="322" priority="463" stopIfTrue="1" operator="equal">
      <formula>3</formula>
    </cfRule>
    <cfRule type="cellIs" dxfId="321" priority="464" stopIfTrue="1" operator="equal">
      <formula>2</formula>
    </cfRule>
    <cfRule type="cellIs" dxfId="320" priority="465" stopIfTrue="1" operator="equal">
      <formula>1</formula>
    </cfRule>
    <cfRule type="cellIs" dxfId="319" priority="466" stopIfTrue="1" operator="equal">
      <formula>5</formula>
    </cfRule>
  </conditionalFormatting>
  <conditionalFormatting sqref="D19">
    <cfRule type="containsText" dxfId="318" priority="449" stopIfTrue="1" operator="containsText" text="BAJO">
      <formula>NOT(ISERROR(SEARCH("BAJO",D19)))</formula>
    </cfRule>
    <cfRule type="cellIs" dxfId="317" priority="450" stopIfTrue="1" operator="equal">
      <formula>"MUY ALTO"</formula>
    </cfRule>
    <cfRule type="cellIs" dxfId="316" priority="451" stopIfTrue="1" operator="equal">
      <formula>"MODERADO"</formula>
    </cfRule>
    <cfRule type="cellIs" dxfId="315" priority="452" stopIfTrue="1" operator="equal">
      <formula>"ALTO"</formula>
    </cfRule>
  </conditionalFormatting>
  <conditionalFormatting sqref="AH23:AH24">
    <cfRule type="cellIs" dxfId="314" priority="386" stopIfTrue="1" operator="equal">
      <formula>4</formula>
    </cfRule>
    <cfRule type="cellIs" dxfId="313" priority="387" stopIfTrue="1" operator="equal">
      <formula>3</formula>
    </cfRule>
    <cfRule type="cellIs" dxfId="312" priority="388" stopIfTrue="1" operator="equal">
      <formula>2</formula>
    </cfRule>
    <cfRule type="cellIs" dxfId="311" priority="389" stopIfTrue="1" operator="equal">
      <formula>1</formula>
    </cfRule>
    <cfRule type="cellIs" dxfId="310" priority="390" stopIfTrue="1" operator="equal">
      <formula>5</formula>
    </cfRule>
  </conditionalFormatting>
  <conditionalFormatting sqref="M46">
    <cfRule type="cellIs" dxfId="309" priority="361" stopIfTrue="1" operator="equal">
      <formula>4</formula>
    </cfRule>
    <cfRule type="cellIs" dxfId="308" priority="362" stopIfTrue="1" operator="equal">
      <formula>3</formula>
    </cfRule>
    <cfRule type="cellIs" dxfId="307" priority="363" stopIfTrue="1" operator="equal">
      <formula>2</formula>
    </cfRule>
    <cfRule type="cellIs" dxfId="306" priority="364" stopIfTrue="1" operator="equal">
      <formula>1</formula>
    </cfRule>
    <cfRule type="cellIs" dxfId="305" priority="365" stopIfTrue="1" operator="equal">
      <formula>5</formula>
    </cfRule>
  </conditionalFormatting>
  <conditionalFormatting sqref="C47">
    <cfRule type="containsText" dxfId="304" priority="357" stopIfTrue="1" operator="containsText" text="BAJO">
      <formula>NOT(ISERROR(SEARCH("BAJO",C47)))</formula>
    </cfRule>
    <cfRule type="cellIs" dxfId="303" priority="358" stopIfTrue="1" operator="equal">
      <formula>"MUY ALTO"</formula>
    </cfRule>
    <cfRule type="cellIs" dxfId="302" priority="359" stopIfTrue="1" operator="equal">
      <formula>"MODERADO"</formula>
    </cfRule>
    <cfRule type="cellIs" dxfId="301" priority="360" stopIfTrue="1" operator="equal">
      <formula>"ALTO"</formula>
    </cfRule>
  </conditionalFormatting>
  <conditionalFormatting sqref="BF47:BG47">
    <cfRule type="iconSet" priority="355">
      <iconSet iconSet="4TrafficLights">
        <cfvo type="percent" val="0"/>
        <cfvo type="percent" val="20"/>
        <cfvo type="percent" val="61"/>
        <cfvo type="percent" val="96"/>
      </iconSet>
    </cfRule>
  </conditionalFormatting>
  <conditionalFormatting sqref="AH37">
    <cfRule type="cellIs" dxfId="300" priority="292" stopIfTrue="1" operator="equal">
      <formula>4</formula>
    </cfRule>
    <cfRule type="cellIs" dxfId="299" priority="293" stopIfTrue="1" operator="equal">
      <formula>3</formula>
    </cfRule>
    <cfRule type="cellIs" dxfId="298" priority="294" stopIfTrue="1" operator="equal">
      <formula>2</formula>
    </cfRule>
    <cfRule type="cellIs" dxfId="297" priority="295" stopIfTrue="1" operator="equal">
      <formula>1</formula>
    </cfRule>
    <cfRule type="cellIs" dxfId="296" priority="296" stopIfTrue="1" operator="equal">
      <formula>5</formula>
    </cfRule>
  </conditionalFormatting>
  <conditionalFormatting sqref="M33">
    <cfRule type="cellIs" dxfId="295" priority="340" stopIfTrue="1" operator="equal">
      <formula>4</formula>
    </cfRule>
    <cfRule type="cellIs" dxfId="294" priority="341" stopIfTrue="1" operator="equal">
      <formula>3</formula>
    </cfRule>
    <cfRule type="cellIs" dxfId="293" priority="342" stopIfTrue="1" operator="equal">
      <formula>2</formula>
    </cfRule>
    <cfRule type="cellIs" dxfId="292" priority="343" stopIfTrue="1" operator="equal">
      <formula>1</formula>
    </cfRule>
    <cfRule type="cellIs" dxfId="291" priority="344" stopIfTrue="1" operator="equal">
      <formula>5</formula>
    </cfRule>
  </conditionalFormatting>
  <conditionalFormatting sqref="M30">
    <cfRule type="cellIs" dxfId="290" priority="327" stopIfTrue="1" operator="equal">
      <formula>4</formula>
    </cfRule>
    <cfRule type="cellIs" dxfId="289" priority="328" stopIfTrue="1" operator="equal">
      <formula>3</formula>
    </cfRule>
    <cfRule type="cellIs" dxfId="288" priority="329" stopIfTrue="1" operator="equal">
      <formula>2</formula>
    </cfRule>
    <cfRule type="cellIs" dxfId="287" priority="330" stopIfTrue="1" operator="equal">
      <formula>1</formula>
    </cfRule>
    <cfRule type="cellIs" dxfId="286" priority="331" stopIfTrue="1" operator="equal">
      <formula>5</formula>
    </cfRule>
  </conditionalFormatting>
  <conditionalFormatting sqref="AH19">
    <cfRule type="cellIs" dxfId="285" priority="322" stopIfTrue="1" operator="equal">
      <formula>4</formula>
    </cfRule>
    <cfRule type="cellIs" dxfId="284" priority="323" stopIfTrue="1" operator="equal">
      <formula>3</formula>
    </cfRule>
    <cfRule type="cellIs" dxfId="283" priority="324" stopIfTrue="1" operator="equal">
      <formula>2</formula>
    </cfRule>
    <cfRule type="cellIs" dxfId="282" priority="325" stopIfTrue="1" operator="equal">
      <formula>1</formula>
    </cfRule>
    <cfRule type="cellIs" dxfId="281" priority="326" stopIfTrue="1" operator="equal">
      <formula>5</formula>
    </cfRule>
  </conditionalFormatting>
  <conditionalFormatting sqref="AH21">
    <cfRule type="cellIs" dxfId="280" priority="317" stopIfTrue="1" operator="equal">
      <formula>4</formula>
    </cfRule>
    <cfRule type="cellIs" dxfId="279" priority="318" stopIfTrue="1" operator="equal">
      <formula>3</formula>
    </cfRule>
    <cfRule type="cellIs" dxfId="278" priority="319" stopIfTrue="1" operator="equal">
      <formula>2</formula>
    </cfRule>
    <cfRule type="cellIs" dxfId="277" priority="320" stopIfTrue="1" operator="equal">
      <formula>1</formula>
    </cfRule>
    <cfRule type="cellIs" dxfId="276" priority="321" stopIfTrue="1" operator="equal">
      <formula>5</formula>
    </cfRule>
  </conditionalFormatting>
  <conditionalFormatting sqref="AH27">
    <cfRule type="cellIs" dxfId="275" priority="312" stopIfTrue="1" operator="equal">
      <formula>4</formula>
    </cfRule>
    <cfRule type="cellIs" dxfId="274" priority="313" stopIfTrue="1" operator="equal">
      <formula>3</formula>
    </cfRule>
    <cfRule type="cellIs" dxfId="273" priority="314" stopIfTrue="1" operator="equal">
      <formula>2</formula>
    </cfRule>
    <cfRule type="cellIs" dxfId="272" priority="315" stopIfTrue="1" operator="equal">
      <formula>1</formula>
    </cfRule>
    <cfRule type="cellIs" dxfId="271" priority="316" stopIfTrue="1" operator="equal">
      <formula>5</formula>
    </cfRule>
  </conditionalFormatting>
  <conditionalFormatting sqref="AH28">
    <cfRule type="cellIs" dxfId="270" priority="307" stopIfTrue="1" operator="equal">
      <formula>4</formula>
    </cfRule>
    <cfRule type="cellIs" dxfId="269" priority="308" stopIfTrue="1" operator="equal">
      <formula>3</formula>
    </cfRule>
    <cfRule type="cellIs" dxfId="268" priority="309" stopIfTrue="1" operator="equal">
      <formula>2</formula>
    </cfRule>
    <cfRule type="cellIs" dxfId="267" priority="310" stopIfTrue="1" operator="equal">
      <formula>1</formula>
    </cfRule>
    <cfRule type="cellIs" dxfId="266" priority="311" stopIfTrue="1" operator="equal">
      <formula>5</formula>
    </cfRule>
  </conditionalFormatting>
  <conditionalFormatting sqref="BK39 BK37">
    <cfRule type="colorScale" priority="1876">
      <colorScale>
        <cfvo type="min"/>
        <cfvo type="percentile" val="50"/>
        <cfvo type="max"/>
        <color rgb="FFF8696B"/>
        <color rgb="FFFFEB84"/>
        <color rgb="FF63BE7B"/>
      </colorScale>
    </cfRule>
  </conditionalFormatting>
  <conditionalFormatting sqref="BH39 BI37">
    <cfRule type="iconSet" priority="1878">
      <iconSet iconSet="4TrafficLights">
        <cfvo type="percent" val="0"/>
        <cfvo type="percent" val="20"/>
        <cfvo type="percent" val="61"/>
        <cfvo type="percent" val="96"/>
      </iconSet>
    </cfRule>
  </conditionalFormatting>
  <conditionalFormatting sqref="BG37:BG39">
    <cfRule type="iconSet" priority="1880">
      <iconSet iconSet="4TrafficLights">
        <cfvo type="percent" val="0"/>
        <cfvo type="percent" val="20"/>
        <cfvo type="percent" val="61"/>
        <cfvo type="percent" val="81"/>
      </iconSet>
    </cfRule>
  </conditionalFormatting>
  <conditionalFormatting sqref="C29">
    <cfRule type="containsText" dxfId="265" priority="288" stopIfTrue="1" operator="containsText" text="BAJO">
      <formula>NOT(ISERROR(SEARCH("BAJO",C29)))</formula>
    </cfRule>
    <cfRule type="cellIs" dxfId="264" priority="289" stopIfTrue="1" operator="equal">
      <formula>"MUY ALTO"</formula>
    </cfRule>
    <cfRule type="cellIs" dxfId="263" priority="290" stopIfTrue="1" operator="equal">
      <formula>"MODERADO"</formula>
    </cfRule>
    <cfRule type="cellIs" dxfId="262" priority="291" stopIfTrue="1" operator="equal">
      <formula>"ALTO"</formula>
    </cfRule>
  </conditionalFormatting>
  <conditionalFormatting sqref="M29">
    <cfRule type="cellIs" dxfId="261" priority="283" stopIfTrue="1" operator="equal">
      <formula>4</formula>
    </cfRule>
    <cfRule type="cellIs" dxfId="260" priority="284" stopIfTrue="1" operator="equal">
      <formula>3</formula>
    </cfRule>
    <cfRule type="cellIs" dxfId="259" priority="285" stopIfTrue="1" operator="equal">
      <formula>2</formula>
    </cfRule>
    <cfRule type="cellIs" dxfId="258" priority="286" stopIfTrue="1" operator="equal">
      <formula>1</formula>
    </cfRule>
    <cfRule type="cellIs" dxfId="257" priority="287" stopIfTrue="1" operator="equal">
      <formula>5</formula>
    </cfRule>
  </conditionalFormatting>
  <conditionalFormatting sqref="K16">
    <cfRule type="containsText" dxfId="256" priority="275" stopIfTrue="1" operator="containsText" text="BAJO">
      <formula>NOT(ISERROR(SEARCH("BAJO",K16)))</formula>
    </cfRule>
    <cfRule type="cellIs" dxfId="255" priority="276" stopIfTrue="1" operator="equal">
      <formula>"MUY ALTO"</formula>
    </cfRule>
    <cfRule type="cellIs" dxfId="254" priority="277" stopIfTrue="1" operator="equal">
      <formula>"MODERADO"</formula>
    </cfRule>
    <cfRule type="cellIs" dxfId="253" priority="278" stopIfTrue="1" operator="equal">
      <formula>"ALTO"</formula>
    </cfRule>
  </conditionalFormatting>
  <conditionalFormatting sqref="O13">
    <cfRule type="cellIs" dxfId="252" priority="258" stopIfTrue="1" operator="equal">
      <formula>4</formula>
    </cfRule>
    <cfRule type="cellIs" dxfId="251" priority="259" stopIfTrue="1" operator="equal">
      <formula>3</formula>
    </cfRule>
    <cfRule type="cellIs" dxfId="250" priority="260" stopIfTrue="1" operator="equal">
      <formula>2</formula>
    </cfRule>
    <cfRule type="cellIs" dxfId="249" priority="261" stopIfTrue="1" operator="equal">
      <formula>1</formula>
    </cfRule>
    <cfRule type="cellIs" dxfId="248" priority="262" stopIfTrue="1" operator="equal">
      <formula>5</formula>
    </cfRule>
  </conditionalFormatting>
  <conditionalFormatting sqref="P13">
    <cfRule type="cellIs" dxfId="247" priority="253" stopIfTrue="1" operator="equal">
      <formula>4</formula>
    </cfRule>
    <cfRule type="cellIs" dxfId="246" priority="254" stopIfTrue="1" operator="equal">
      <formula>3</formula>
    </cfRule>
    <cfRule type="cellIs" dxfId="245" priority="255" stopIfTrue="1" operator="equal">
      <formula>2</formula>
    </cfRule>
    <cfRule type="cellIs" dxfId="244" priority="256" stopIfTrue="1" operator="equal">
      <formula>1</formula>
    </cfRule>
    <cfRule type="cellIs" dxfId="243" priority="257" stopIfTrue="1" operator="equal">
      <formula>5</formula>
    </cfRule>
  </conditionalFormatting>
  <conditionalFormatting sqref="BI39">
    <cfRule type="iconSet" priority="252">
      <iconSet iconSet="4TrafficLights">
        <cfvo type="percent" val="0"/>
        <cfvo type="percent" val="20"/>
        <cfvo type="percent" val="61"/>
        <cfvo type="percent" val="81"/>
      </iconSet>
    </cfRule>
  </conditionalFormatting>
  <conditionalFormatting sqref="D13">
    <cfRule type="containsText" dxfId="242" priority="248" stopIfTrue="1" operator="containsText" text="BAJO">
      <formula>NOT(ISERROR(SEARCH("BAJO",D13)))</formula>
    </cfRule>
    <cfRule type="cellIs" dxfId="241" priority="249" stopIfTrue="1" operator="equal">
      <formula>"MUY ALTO"</formula>
    </cfRule>
    <cfRule type="cellIs" dxfId="240" priority="250" stopIfTrue="1" operator="equal">
      <formula>"MODERADO"</formula>
    </cfRule>
    <cfRule type="cellIs" dxfId="239" priority="251" stopIfTrue="1" operator="equal">
      <formula>"ALTO"</formula>
    </cfRule>
  </conditionalFormatting>
  <conditionalFormatting sqref="C13">
    <cfRule type="containsText" dxfId="238" priority="244" stopIfTrue="1" operator="containsText" text="BAJO">
      <formula>NOT(ISERROR(SEARCH("BAJO",C13)))</formula>
    </cfRule>
    <cfRule type="cellIs" dxfId="237" priority="245" stopIfTrue="1" operator="equal">
      <formula>"MUY ALTO"</formula>
    </cfRule>
    <cfRule type="cellIs" dxfId="236" priority="246" stopIfTrue="1" operator="equal">
      <formula>"MODERADO"</formula>
    </cfRule>
    <cfRule type="cellIs" dxfId="235" priority="247" stopIfTrue="1" operator="equal">
      <formula>"ALTO"</formula>
    </cfRule>
  </conditionalFormatting>
  <conditionalFormatting sqref="BP11:BP12">
    <cfRule type="containsText" dxfId="234" priority="240" stopIfTrue="1" operator="containsText" text="BAJO">
      <formula>NOT(ISERROR(SEARCH("BAJO",BP11)))</formula>
    </cfRule>
    <cfRule type="cellIs" dxfId="233" priority="241" stopIfTrue="1" operator="equal">
      <formula>"EXTREMO"</formula>
    </cfRule>
    <cfRule type="cellIs" dxfId="232" priority="242" stopIfTrue="1" operator="equal">
      <formula>"MODERADO"</formula>
    </cfRule>
    <cfRule type="cellIs" dxfId="231" priority="243" stopIfTrue="1" operator="equal">
      <formula>"ALTO"</formula>
    </cfRule>
  </conditionalFormatting>
  <conditionalFormatting sqref="BP11:BP12">
    <cfRule type="containsText" dxfId="230" priority="236" stopIfTrue="1" operator="containsText" text="BAJO">
      <formula>NOT(ISERROR(SEARCH("BAJO",BP11)))</formula>
    </cfRule>
    <cfRule type="cellIs" dxfId="229" priority="237" stopIfTrue="1" operator="equal">
      <formula>"EXTREMO"</formula>
    </cfRule>
    <cfRule type="cellIs" dxfId="228" priority="238" stopIfTrue="1" operator="equal">
      <formula>"MODERADO"</formula>
    </cfRule>
    <cfRule type="cellIs" dxfId="227" priority="239" stopIfTrue="1" operator="equal">
      <formula>"ALTO"</formula>
    </cfRule>
  </conditionalFormatting>
  <conditionalFormatting sqref="BP13:BP14">
    <cfRule type="containsText" dxfId="226" priority="232" stopIfTrue="1" operator="containsText" text="BAJO">
      <formula>NOT(ISERROR(SEARCH("BAJO",BP13)))</formula>
    </cfRule>
    <cfRule type="cellIs" dxfId="225" priority="233" stopIfTrue="1" operator="equal">
      <formula>"EXTREMO"</formula>
    </cfRule>
    <cfRule type="cellIs" dxfId="224" priority="234" stopIfTrue="1" operator="equal">
      <formula>"MODERADO"</formula>
    </cfRule>
    <cfRule type="cellIs" dxfId="223" priority="235" stopIfTrue="1" operator="equal">
      <formula>"ALTO"</formula>
    </cfRule>
  </conditionalFormatting>
  <conditionalFormatting sqref="D11">
    <cfRule type="containsText" dxfId="222" priority="228" stopIfTrue="1" operator="containsText" text="BAJO">
      <formula>NOT(ISERROR(SEARCH("BAJO",D11)))</formula>
    </cfRule>
    <cfRule type="cellIs" dxfId="221" priority="229" stopIfTrue="1" operator="equal">
      <formula>"MUY ALTO"</formula>
    </cfRule>
    <cfRule type="cellIs" dxfId="220" priority="230" stopIfTrue="1" operator="equal">
      <formula>"MODERADO"</formula>
    </cfRule>
    <cfRule type="cellIs" dxfId="219" priority="231" stopIfTrue="1" operator="equal">
      <formula>"ALTO"</formula>
    </cfRule>
  </conditionalFormatting>
  <conditionalFormatting sqref="C40">
    <cfRule type="containsText" dxfId="218" priority="224" stopIfTrue="1" operator="containsText" text="BAJO">
      <formula>NOT(ISERROR(SEARCH("BAJO",C40)))</formula>
    </cfRule>
    <cfRule type="cellIs" dxfId="217" priority="225" stopIfTrue="1" operator="equal">
      <formula>"MUY ALTO"</formula>
    </cfRule>
    <cfRule type="cellIs" dxfId="216" priority="226" stopIfTrue="1" operator="equal">
      <formula>"MODERADO"</formula>
    </cfRule>
    <cfRule type="cellIs" dxfId="215" priority="227" stopIfTrue="1" operator="equal">
      <formula>"ALTO"</formula>
    </cfRule>
  </conditionalFormatting>
  <conditionalFormatting sqref="C41:D41">
    <cfRule type="containsText" dxfId="214" priority="220" stopIfTrue="1" operator="containsText" text="BAJO">
      <formula>NOT(ISERROR(SEARCH("BAJO",C41)))</formula>
    </cfRule>
    <cfRule type="cellIs" dxfId="213" priority="221" stopIfTrue="1" operator="equal">
      <formula>"MUY ALTO"</formula>
    </cfRule>
    <cfRule type="cellIs" dxfId="212" priority="222" stopIfTrue="1" operator="equal">
      <formula>"MODERADO"</formula>
    </cfRule>
    <cfRule type="cellIs" dxfId="211" priority="223" stopIfTrue="1" operator="equal">
      <formula>"ALTO"</formula>
    </cfRule>
  </conditionalFormatting>
  <conditionalFormatting sqref="BP41">
    <cfRule type="containsText" dxfId="210" priority="216" stopIfTrue="1" operator="containsText" text="BAJO">
      <formula>NOT(ISERROR(SEARCH("BAJO",BP41)))</formula>
    </cfRule>
    <cfRule type="cellIs" dxfId="209" priority="217" stopIfTrue="1" operator="equal">
      <formula>"EXTREMO"</formula>
    </cfRule>
    <cfRule type="cellIs" dxfId="208" priority="218" stopIfTrue="1" operator="equal">
      <formula>"MODERADO"</formula>
    </cfRule>
    <cfRule type="cellIs" dxfId="207" priority="219" stopIfTrue="1" operator="equal">
      <formula>"ALTO"</formula>
    </cfRule>
  </conditionalFormatting>
  <conditionalFormatting sqref="BP49 BP51">
    <cfRule type="containsText" dxfId="206" priority="212" stopIfTrue="1" operator="containsText" text="BAJO">
      <formula>NOT(ISERROR(SEARCH("BAJO",BP49)))</formula>
    </cfRule>
    <cfRule type="cellIs" dxfId="205" priority="213" stopIfTrue="1" operator="equal">
      <formula>"EXTREMO"</formula>
    </cfRule>
    <cfRule type="cellIs" dxfId="204" priority="214" stopIfTrue="1" operator="equal">
      <formula>"MODERADO"</formula>
    </cfRule>
    <cfRule type="cellIs" dxfId="203" priority="215" stopIfTrue="1" operator="equal">
      <formula>"ALTO"</formula>
    </cfRule>
  </conditionalFormatting>
  <conditionalFormatting sqref="BP49 BP51">
    <cfRule type="containsText" dxfId="202" priority="208" stopIfTrue="1" operator="containsText" text="BAJO">
      <formula>NOT(ISERROR(SEARCH("BAJO",BP49)))</formula>
    </cfRule>
    <cfRule type="cellIs" dxfId="201" priority="209" stopIfTrue="1" operator="equal">
      <formula>"EXTREMO"</formula>
    </cfRule>
    <cfRule type="cellIs" dxfId="200" priority="210" stopIfTrue="1" operator="equal">
      <formula>"MODERADO"</formula>
    </cfRule>
    <cfRule type="cellIs" dxfId="199" priority="211" stopIfTrue="1" operator="equal">
      <formula>"ALTO"</formula>
    </cfRule>
  </conditionalFormatting>
  <conditionalFormatting sqref="C30">
    <cfRule type="containsText" dxfId="198" priority="196" stopIfTrue="1" operator="containsText" text="BAJO">
      <formula>NOT(ISERROR(SEARCH("BAJO",C30)))</formula>
    </cfRule>
    <cfRule type="cellIs" dxfId="197" priority="197" stopIfTrue="1" operator="equal">
      <formula>"MUY ALTO"</formula>
    </cfRule>
    <cfRule type="cellIs" dxfId="196" priority="198" stopIfTrue="1" operator="equal">
      <formula>"MODERADO"</formula>
    </cfRule>
    <cfRule type="cellIs" dxfId="195" priority="199" stopIfTrue="1" operator="equal">
      <formula>"ALTO"</formula>
    </cfRule>
  </conditionalFormatting>
  <conditionalFormatting sqref="BP30">
    <cfRule type="containsText" dxfId="194" priority="192" stopIfTrue="1" operator="containsText" text="BAJO">
      <formula>NOT(ISERROR(SEARCH("BAJO",BP30)))</formula>
    </cfRule>
    <cfRule type="cellIs" dxfId="193" priority="193" stopIfTrue="1" operator="equal">
      <formula>"EXTREMO"</formula>
    </cfRule>
    <cfRule type="cellIs" dxfId="192" priority="194" stopIfTrue="1" operator="equal">
      <formula>"MODERADO"</formula>
    </cfRule>
    <cfRule type="cellIs" dxfId="191" priority="195" stopIfTrue="1" operator="equal">
      <formula>"ALTO"</formula>
    </cfRule>
  </conditionalFormatting>
  <conditionalFormatting sqref="BP30">
    <cfRule type="containsText" dxfId="190" priority="188" stopIfTrue="1" operator="containsText" text="BAJO">
      <formula>NOT(ISERROR(SEARCH("BAJO",BP30)))</formula>
    </cfRule>
    <cfRule type="cellIs" dxfId="189" priority="189" stopIfTrue="1" operator="equal">
      <formula>"EXTREMO"</formula>
    </cfRule>
    <cfRule type="cellIs" dxfId="188" priority="190" stopIfTrue="1" operator="equal">
      <formula>"MODERADO"</formula>
    </cfRule>
    <cfRule type="cellIs" dxfId="187" priority="191" stopIfTrue="1" operator="equal">
      <formula>"ALTO"</formula>
    </cfRule>
  </conditionalFormatting>
  <conditionalFormatting sqref="C31">
    <cfRule type="containsText" dxfId="186" priority="184" stopIfTrue="1" operator="containsText" text="BAJO">
      <formula>NOT(ISERROR(SEARCH("BAJO",C31)))</formula>
    </cfRule>
    <cfRule type="cellIs" dxfId="185" priority="185" stopIfTrue="1" operator="equal">
      <formula>"MUY ALTO"</formula>
    </cfRule>
    <cfRule type="cellIs" dxfId="184" priority="186" stopIfTrue="1" operator="equal">
      <formula>"MODERADO"</formula>
    </cfRule>
    <cfRule type="cellIs" dxfId="183" priority="187" stopIfTrue="1" operator="equal">
      <formula>"ALTO"</formula>
    </cfRule>
  </conditionalFormatting>
  <conditionalFormatting sqref="BP31">
    <cfRule type="containsText" dxfId="182" priority="180" stopIfTrue="1" operator="containsText" text="BAJO">
      <formula>NOT(ISERROR(SEARCH("BAJO",BP31)))</formula>
    </cfRule>
    <cfRule type="cellIs" dxfId="181" priority="181" stopIfTrue="1" operator="equal">
      <formula>"EXTREMO"</formula>
    </cfRule>
    <cfRule type="cellIs" dxfId="180" priority="182" stopIfTrue="1" operator="equal">
      <formula>"MODERADO"</formula>
    </cfRule>
    <cfRule type="cellIs" dxfId="179" priority="183" stopIfTrue="1" operator="equal">
      <formula>"ALTO"</formula>
    </cfRule>
  </conditionalFormatting>
  <conditionalFormatting sqref="C32">
    <cfRule type="containsText" dxfId="178" priority="176" stopIfTrue="1" operator="containsText" text="BAJO">
      <formula>NOT(ISERROR(SEARCH("BAJO",C32)))</formula>
    </cfRule>
    <cfRule type="cellIs" dxfId="177" priority="177" stopIfTrue="1" operator="equal">
      <formula>"MUY ALTO"</formula>
    </cfRule>
    <cfRule type="cellIs" dxfId="176" priority="178" stopIfTrue="1" operator="equal">
      <formula>"MODERADO"</formula>
    </cfRule>
    <cfRule type="cellIs" dxfId="175" priority="179" stopIfTrue="1" operator="equal">
      <formula>"ALTO"</formula>
    </cfRule>
  </conditionalFormatting>
  <conditionalFormatting sqref="AI32">
    <cfRule type="cellIs" dxfId="174" priority="171" stopIfTrue="1" operator="equal">
      <formula>4</formula>
    </cfRule>
    <cfRule type="cellIs" dxfId="173" priority="172" stopIfTrue="1" operator="equal">
      <formula>3</formula>
    </cfRule>
    <cfRule type="cellIs" dxfId="172" priority="173" stopIfTrue="1" operator="equal">
      <formula>2</formula>
    </cfRule>
    <cfRule type="cellIs" dxfId="171" priority="174" stopIfTrue="1" operator="equal">
      <formula>1</formula>
    </cfRule>
    <cfRule type="cellIs" dxfId="170" priority="175" stopIfTrue="1" operator="equal">
      <formula>5</formula>
    </cfRule>
  </conditionalFormatting>
  <conditionalFormatting sqref="BP32">
    <cfRule type="containsText" dxfId="169" priority="167" stopIfTrue="1" operator="containsText" text="BAJO">
      <formula>NOT(ISERROR(SEARCH("BAJO",BP32)))</formula>
    </cfRule>
    <cfRule type="cellIs" dxfId="168" priority="168" stopIfTrue="1" operator="equal">
      <formula>"EXTREMO"</formula>
    </cfRule>
    <cfRule type="cellIs" dxfId="167" priority="169" stopIfTrue="1" operator="equal">
      <formula>"MODERADO"</formula>
    </cfRule>
    <cfRule type="cellIs" dxfId="166" priority="170" stopIfTrue="1" operator="equal">
      <formula>"ALTO"</formula>
    </cfRule>
  </conditionalFormatting>
  <conditionalFormatting sqref="C33">
    <cfRule type="containsText" dxfId="165" priority="163" stopIfTrue="1" operator="containsText" text="BAJO">
      <formula>NOT(ISERROR(SEARCH("BAJO",C33)))</formula>
    </cfRule>
    <cfRule type="cellIs" dxfId="164" priority="164" stopIfTrue="1" operator="equal">
      <formula>"MUY ALTO"</formula>
    </cfRule>
    <cfRule type="cellIs" dxfId="163" priority="165" stopIfTrue="1" operator="equal">
      <formula>"MODERADO"</formula>
    </cfRule>
    <cfRule type="cellIs" dxfId="162" priority="166" stopIfTrue="1" operator="equal">
      <formula>"ALTO"</formula>
    </cfRule>
  </conditionalFormatting>
  <conditionalFormatting sqref="BP33">
    <cfRule type="containsText" dxfId="161" priority="159" stopIfTrue="1" operator="containsText" text="BAJO">
      <formula>NOT(ISERROR(SEARCH("BAJO",BP33)))</formula>
    </cfRule>
    <cfRule type="cellIs" dxfId="160" priority="160" stopIfTrue="1" operator="equal">
      <formula>"EXTREMO"</formula>
    </cfRule>
    <cfRule type="cellIs" dxfId="159" priority="161" stopIfTrue="1" operator="equal">
      <formula>"MODERADO"</formula>
    </cfRule>
    <cfRule type="cellIs" dxfId="158" priority="162" stopIfTrue="1" operator="equal">
      <formula>"ALTO"</formula>
    </cfRule>
  </conditionalFormatting>
  <conditionalFormatting sqref="C34">
    <cfRule type="containsText" dxfId="157" priority="155" stopIfTrue="1" operator="containsText" text="BAJO">
      <formula>NOT(ISERROR(SEARCH("BAJO",C34)))</formula>
    </cfRule>
    <cfRule type="cellIs" dxfId="156" priority="156" stopIfTrue="1" operator="equal">
      <formula>"MUY ALTO"</formula>
    </cfRule>
    <cfRule type="cellIs" dxfId="155" priority="157" stopIfTrue="1" operator="equal">
      <formula>"MODERADO"</formula>
    </cfRule>
    <cfRule type="cellIs" dxfId="154" priority="158" stopIfTrue="1" operator="equal">
      <formula>"ALTO"</formula>
    </cfRule>
  </conditionalFormatting>
  <conditionalFormatting sqref="BP34">
    <cfRule type="containsText" dxfId="153" priority="151" stopIfTrue="1" operator="containsText" text="BAJO">
      <formula>NOT(ISERROR(SEARCH("BAJO",BP34)))</formula>
    </cfRule>
    <cfRule type="cellIs" dxfId="152" priority="152" stopIfTrue="1" operator="equal">
      <formula>"EXTREMO"</formula>
    </cfRule>
    <cfRule type="cellIs" dxfId="151" priority="153" stopIfTrue="1" operator="equal">
      <formula>"MODERADO"</formula>
    </cfRule>
    <cfRule type="cellIs" dxfId="150" priority="154" stopIfTrue="1" operator="equal">
      <formula>"ALTO"</formula>
    </cfRule>
  </conditionalFormatting>
  <conditionalFormatting sqref="C37">
    <cfRule type="containsText" dxfId="149" priority="147" stopIfTrue="1" operator="containsText" text="BAJO">
      <formula>NOT(ISERROR(SEARCH("BAJO",C37)))</formula>
    </cfRule>
    <cfRule type="cellIs" dxfId="148" priority="148" stopIfTrue="1" operator="equal">
      <formula>"MUY ALTO"</formula>
    </cfRule>
    <cfRule type="cellIs" dxfId="147" priority="149" stopIfTrue="1" operator="equal">
      <formula>"MODERADO"</formula>
    </cfRule>
    <cfRule type="cellIs" dxfId="146" priority="150" stopIfTrue="1" operator="equal">
      <formula>"ALTO"</formula>
    </cfRule>
  </conditionalFormatting>
  <conditionalFormatting sqref="BP37">
    <cfRule type="containsText" dxfId="145" priority="143" stopIfTrue="1" operator="containsText" text="BAJO">
      <formula>NOT(ISERROR(SEARCH("BAJO",BP37)))</formula>
    </cfRule>
    <cfRule type="cellIs" dxfId="144" priority="144" stopIfTrue="1" operator="equal">
      <formula>"EXTREMO"</formula>
    </cfRule>
    <cfRule type="cellIs" dxfId="143" priority="145" stopIfTrue="1" operator="equal">
      <formula>"MODERADO"</formula>
    </cfRule>
    <cfRule type="cellIs" dxfId="142" priority="146" stopIfTrue="1" operator="equal">
      <formula>"ALTO"</formula>
    </cfRule>
  </conditionalFormatting>
  <conditionalFormatting sqref="BP37">
    <cfRule type="containsText" dxfId="141" priority="139" stopIfTrue="1" operator="containsText" text="BAJO">
      <formula>NOT(ISERROR(SEARCH("BAJO",BP37)))</formula>
    </cfRule>
    <cfRule type="cellIs" dxfId="140" priority="140" stopIfTrue="1" operator="equal">
      <formula>"EXTREMO"</formula>
    </cfRule>
    <cfRule type="cellIs" dxfId="139" priority="141" stopIfTrue="1" operator="equal">
      <formula>"MODERADO"</formula>
    </cfRule>
    <cfRule type="cellIs" dxfId="138" priority="142" stopIfTrue="1" operator="equal">
      <formula>"ALTO"</formula>
    </cfRule>
  </conditionalFormatting>
  <conditionalFormatting sqref="C39">
    <cfRule type="containsText" dxfId="137" priority="135" stopIfTrue="1" operator="containsText" text="BAJO">
      <formula>NOT(ISERROR(SEARCH("BAJO",C39)))</formula>
    </cfRule>
    <cfRule type="cellIs" dxfId="136" priority="136" stopIfTrue="1" operator="equal">
      <formula>"MUY ALTO"</formula>
    </cfRule>
    <cfRule type="cellIs" dxfId="135" priority="137" stopIfTrue="1" operator="equal">
      <formula>"MODERADO"</formula>
    </cfRule>
    <cfRule type="cellIs" dxfId="134" priority="138" stopIfTrue="1" operator="equal">
      <formula>"ALTO"</formula>
    </cfRule>
  </conditionalFormatting>
  <conditionalFormatting sqref="BP43:BP44">
    <cfRule type="containsText" dxfId="133" priority="131" stopIfTrue="1" operator="containsText" text="BAJO">
      <formula>NOT(ISERROR(SEARCH("BAJO",BP43)))</formula>
    </cfRule>
    <cfRule type="cellIs" dxfId="132" priority="132" stopIfTrue="1" operator="equal">
      <formula>"EXTREMO"</formula>
    </cfRule>
    <cfRule type="cellIs" dxfId="131" priority="133" stopIfTrue="1" operator="equal">
      <formula>"MODERADO"</formula>
    </cfRule>
    <cfRule type="cellIs" dxfId="130" priority="134" stopIfTrue="1" operator="equal">
      <formula>"ALTO"</formula>
    </cfRule>
  </conditionalFormatting>
  <conditionalFormatting sqref="BP43:BP44">
    <cfRule type="containsText" dxfId="129" priority="127" stopIfTrue="1" operator="containsText" text="BAJO">
      <formula>NOT(ISERROR(SEARCH("BAJO",BP43)))</formula>
    </cfRule>
    <cfRule type="cellIs" dxfId="128" priority="128" stopIfTrue="1" operator="equal">
      <formula>"EXTREMO"</formula>
    </cfRule>
    <cfRule type="cellIs" dxfId="127" priority="129" stopIfTrue="1" operator="equal">
      <formula>"MODERADO"</formula>
    </cfRule>
    <cfRule type="cellIs" dxfId="126" priority="130" stopIfTrue="1" operator="equal">
      <formula>"ALTO"</formula>
    </cfRule>
  </conditionalFormatting>
  <conditionalFormatting sqref="C45">
    <cfRule type="containsText" dxfId="125" priority="123" stopIfTrue="1" operator="containsText" text="BAJO">
      <formula>NOT(ISERROR(SEARCH("BAJO",C45)))</formula>
    </cfRule>
    <cfRule type="cellIs" dxfId="124" priority="124" stopIfTrue="1" operator="equal">
      <formula>"MUY ALTO"</formula>
    </cfRule>
    <cfRule type="cellIs" dxfId="123" priority="125" stopIfTrue="1" operator="equal">
      <formula>"MODERADO"</formula>
    </cfRule>
    <cfRule type="cellIs" dxfId="122" priority="126" stopIfTrue="1" operator="equal">
      <formula>"ALTO"</formula>
    </cfRule>
  </conditionalFormatting>
  <conditionalFormatting sqref="C46">
    <cfRule type="containsText" dxfId="121" priority="119" stopIfTrue="1" operator="containsText" text="BAJO">
      <formula>NOT(ISERROR(SEARCH("BAJO",C46)))</formula>
    </cfRule>
    <cfRule type="cellIs" dxfId="120" priority="120" stopIfTrue="1" operator="equal">
      <formula>"MUY ALTO"</formula>
    </cfRule>
    <cfRule type="cellIs" dxfId="119" priority="121" stopIfTrue="1" operator="equal">
      <formula>"MODERADO"</formula>
    </cfRule>
    <cfRule type="cellIs" dxfId="118" priority="122" stopIfTrue="1" operator="equal">
      <formula>"ALTO"</formula>
    </cfRule>
  </conditionalFormatting>
  <conditionalFormatting sqref="BP45">
    <cfRule type="containsText" dxfId="117" priority="115" stopIfTrue="1" operator="containsText" text="BAJO">
      <formula>NOT(ISERROR(SEARCH("BAJO",BP45)))</formula>
    </cfRule>
    <cfRule type="cellIs" dxfId="116" priority="116" stopIfTrue="1" operator="equal">
      <formula>"EXTREMO"</formula>
    </cfRule>
    <cfRule type="cellIs" dxfId="115" priority="117" stopIfTrue="1" operator="equal">
      <formula>"MODERADO"</formula>
    </cfRule>
    <cfRule type="cellIs" dxfId="114" priority="118" stopIfTrue="1" operator="equal">
      <formula>"ALTO"</formula>
    </cfRule>
  </conditionalFormatting>
  <conditionalFormatting sqref="BP45">
    <cfRule type="containsText" dxfId="113" priority="111" stopIfTrue="1" operator="containsText" text="BAJO">
      <formula>NOT(ISERROR(SEARCH("BAJO",BP45)))</formula>
    </cfRule>
    <cfRule type="cellIs" dxfId="112" priority="112" stopIfTrue="1" operator="equal">
      <formula>"EXTREMO"</formula>
    </cfRule>
    <cfRule type="cellIs" dxfId="111" priority="113" stopIfTrue="1" operator="equal">
      <formula>"MODERADO"</formula>
    </cfRule>
    <cfRule type="cellIs" dxfId="110" priority="114" stopIfTrue="1" operator="equal">
      <formula>"ALTO"</formula>
    </cfRule>
  </conditionalFormatting>
  <conditionalFormatting sqref="D17">
    <cfRule type="containsText" dxfId="109" priority="107" stopIfTrue="1" operator="containsText" text="BAJO">
      <formula>NOT(ISERROR(SEARCH("BAJO",D17)))</formula>
    </cfRule>
    <cfRule type="cellIs" dxfId="108" priority="108" stopIfTrue="1" operator="equal">
      <formula>"MUY ALTO"</formula>
    </cfRule>
    <cfRule type="cellIs" dxfId="107" priority="109" stopIfTrue="1" operator="equal">
      <formula>"MODERADO"</formula>
    </cfRule>
    <cfRule type="cellIs" dxfId="106" priority="110" stopIfTrue="1" operator="equal">
      <formula>"ALTO"</formula>
    </cfRule>
  </conditionalFormatting>
  <conditionalFormatting sqref="C17">
    <cfRule type="containsText" dxfId="105" priority="103" stopIfTrue="1" operator="containsText" text="BAJO">
      <formula>NOT(ISERROR(SEARCH("BAJO",C17)))</formula>
    </cfRule>
    <cfRule type="cellIs" dxfId="104" priority="104" stopIfTrue="1" operator="equal">
      <formula>"MUY ALTO"</formula>
    </cfRule>
    <cfRule type="cellIs" dxfId="103" priority="105" stopIfTrue="1" operator="equal">
      <formula>"MODERADO"</formula>
    </cfRule>
    <cfRule type="cellIs" dxfId="102" priority="106" stopIfTrue="1" operator="equal">
      <formula>"ALTO"</formula>
    </cfRule>
  </conditionalFormatting>
  <conditionalFormatting sqref="K17">
    <cfRule type="containsText" dxfId="101" priority="99" stopIfTrue="1" operator="containsText" text="BAJO">
      <formula>NOT(ISERROR(SEARCH("BAJO",K17)))</formula>
    </cfRule>
    <cfRule type="cellIs" dxfId="100" priority="100" stopIfTrue="1" operator="equal">
      <formula>"MUY ALTO"</formula>
    </cfRule>
    <cfRule type="cellIs" dxfId="99" priority="101" stopIfTrue="1" operator="equal">
      <formula>"MODERADO"</formula>
    </cfRule>
    <cfRule type="cellIs" dxfId="98" priority="102" stopIfTrue="1" operator="equal">
      <formula>"ALTO"</formula>
    </cfRule>
  </conditionalFormatting>
  <conditionalFormatting sqref="O17:AG17">
    <cfRule type="cellIs" dxfId="97" priority="94" stopIfTrue="1" operator="equal">
      <formula>4</formula>
    </cfRule>
    <cfRule type="cellIs" dxfId="96" priority="95" stopIfTrue="1" operator="equal">
      <formula>3</formula>
    </cfRule>
    <cfRule type="cellIs" dxfId="95" priority="96" stopIfTrue="1" operator="equal">
      <formula>2</formula>
    </cfRule>
    <cfRule type="cellIs" dxfId="94" priority="97" stopIfTrue="1" operator="equal">
      <formula>1</formula>
    </cfRule>
    <cfRule type="cellIs" dxfId="93" priority="98" stopIfTrue="1" operator="equal">
      <formula>5</formula>
    </cfRule>
  </conditionalFormatting>
  <conditionalFormatting sqref="AH17">
    <cfRule type="cellIs" dxfId="92" priority="89" stopIfTrue="1" operator="equal">
      <formula>4</formula>
    </cfRule>
    <cfRule type="cellIs" dxfId="91" priority="90" stopIfTrue="1" operator="equal">
      <formula>3</formula>
    </cfRule>
    <cfRule type="cellIs" dxfId="90" priority="91" stopIfTrue="1" operator="equal">
      <formula>2</formula>
    </cfRule>
    <cfRule type="cellIs" dxfId="89" priority="92" stopIfTrue="1" operator="equal">
      <formula>1</formula>
    </cfRule>
    <cfRule type="cellIs" dxfId="88" priority="93" stopIfTrue="1" operator="equal">
      <formula>5</formula>
    </cfRule>
  </conditionalFormatting>
  <conditionalFormatting sqref="BP17:BP18">
    <cfRule type="containsText" dxfId="87" priority="85" stopIfTrue="1" operator="containsText" text="BAJO">
      <formula>NOT(ISERROR(SEARCH("BAJO",BP17)))</formula>
    </cfRule>
    <cfRule type="cellIs" dxfId="86" priority="86" stopIfTrue="1" operator="equal">
      <formula>"EXTREMO"</formula>
    </cfRule>
    <cfRule type="cellIs" dxfId="85" priority="87" stopIfTrue="1" operator="equal">
      <formula>"MODERADO"</formula>
    </cfRule>
    <cfRule type="cellIs" dxfId="84" priority="88" stopIfTrue="1" operator="equal">
      <formula>"ALTO"</formula>
    </cfRule>
  </conditionalFormatting>
  <conditionalFormatting sqref="K19">
    <cfRule type="containsText" dxfId="83" priority="81" stopIfTrue="1" operator="containsText" text="BAJO">
      <formula>NOT(ISERROR(SEARCH("BAJO",K19)))</formula>
    </cfRule>
    <cfRule type="cellIs" dxfId="82" priority="82" stopIfTrue="1" operator="equal">
      <formula>"MUY ALTO"</formula>
    </cfRule>
    <cfRule type="cellIs" dxfId="81" priority="83" stopIfTrue="1" operator="equal">
      <formula>"MODERADO"</formula>
    </cfRule>
    <cfRule type="cellIs" dxfId="80" priority="84" stopIfTrue="1" operator="equal">
      <formula>"ALTO"</formula>
    </cfRule>
  </conditionalFormatting>
  <conditionalFormatting sqref="M19:M20">
    <cfRule type="cellIs" dxfId="79" priority="76" stopIfTrue="1" operator="equal">
      <formula>4</formula>
    </cfRule>
    <cfRule type="cellIs" dxfId="78" priority="77" stopIfTrue="1" operator="equal">
      <formula>3</formula>
    </cfRule>
    <cfRule type="cellIs" dxfId="77" priority="78" stopIfTrue="1" operator="equal">
      <formula>2</formula>
    </cfRule>
    <cfRule type="cellIs" dxfId="76" priority="79" stopIfTrue="1" operator="equal">
      <formula>1</formula>
    </cfRule>
    <cfRule type="cellIs" dxfId="75" priority="80" stopIfTrue="1" operator="equal">
      <formula>5</formula>
    </cfRule>
  </conditionalFormatting>
  <conditionalFormatting sqref="M19">
    <cfRule type="cellIs" dxfId="74" priority="71" stopIfTrue="1" operator="equal">
      <formula>4</formula>
    </cfRule>
    <cfRule type="cellIs" dxfId="73" priority="72" stopIfTrue="1" operator="equal">
      <formula>3</formula>
    </cfRule>
    <cfRule type="cellIs" dxfId="72" priority="73" stopIfTrue="1" operator="equal">
      <formula>2</formula>
    </cfRule>
    <cfRule type="cellIs" dxfId="71" priority="74" stopIfTrue="1" operator="equal">
      <formula>1</formula>
    </cfRule>
    <cfRule type="cellIs" dxfId="70" priority="75" stopIfTrue="1" operator="equal">
      <formula>5</formula>
    </cfRule>
  </conditionalFormatting>
  <conditionalFormatting sqref="O19:AG19">
    <cfRule type="cellIs" dxfId="69" priority="66" stopIfTrue="1" operator="equal">
      <formula>4</formula>
    </cfRule>
    <cfRule type="cellIs" dxfId="68" priority="67" stopIfTrue="1" operator="equal">
      <formula>3</formula>
    </cfRule>
    <cfRule type="cellIs" dxfId="67" priority="68" stopIfTrue="1" operator="equal">
      <formula>2</formula>
    </cfRule>
    <cfRule type="cellIs" dxfId="66" priority="69" stopIfTrue="1" operator="equal">
      <formula>1</formula>
    </cfRule>
    <cfRule type="cellIs" dxfId="65" priority="70" stopIfTrue="1" operator="equal">
      <formula>5</formula>
    </cfRule>
  </conditionalFormatting>
  <conditionalFormatting sqref="BP19:BP20">
    <cfRule type="containsText" dxfId="64" priority="62" stopIfTrue="1" operator="containsText" text="BAJO">
      <formula>NOT(ISERROR(SEARCH("BAJO",BP19)))</formula>
    </cfRule>
    <cfRule type="cellIs" dxfId="63" priority="63" stopIfTrue="1" operator="equal">
      <formula>"EXTREMO"</formula>
    </cfRule>
    <cfRule type="cellIs" dxfId="62" priority="64" stopIfTrue="1" operator="equal">
      <formula>"MODERADO"</formula>
    </cfRule>
    <cfRule type="cellIs" dxfId="61" priority="65" stopIfTrue="1" operator="equal">
      <formula>"ALTO"</formula>
    </cfRule>
  </conditionalFormatting>
  <conditionalFormatting sqref="C21">
    <cfRule type="containsText" dxfId="60" priority="58" stopIfTrue="1" operator="containsText" text="BAJO">
      <formula>NOT(ISERROR(SEARCH("BAJO",C21)))</formula>
    </cfRule>
    <cfRule type="cellIs" dxfId="59" priority="59" stopIfTrue="1" operator="equal">
      <formula>"MUY ALTO"</formula>
    </cfRule>
    <cfRule type="cellIs" dxfId="58" priority="60" stopIfTrue="1" operator="equal">
      <formula>"MODERADO"</formula>
    </cfRule>
    <cfRule type="cellIs" dxfId="57" priority="61" stopIfTrue="1" operator="equal">
      <formula>"ALTO"</formula>
    </cfRule>
  </conditionalFormatting>
  <conditionalFormatting sqref="M21:M22">
    <cfRule type="cellIs" dxfId="56" priority="53" stopIfTrue="1" operator="equal">
      <formula>4</formula>
    </cfRule>
    <cfRule type="cellIs" dxfId="55" priority="54" stopIfTrue="1" operator="equal">
      <formula>3</formula>
    </cfRule>
    <cfRule type="cellIs" dxfId="54" priority="55" stopIfTrue="1" operator="equal">
      <formula>2</formula>
    </cfRule>
    <cfRule type="cellIs" dxfId="53" priority="56" stopIfTrue="1" operator="equal">
      <formula>1</formula>
    </cfRule>
    <cfRule type="cellIs" dxfId="52" priority="57" stopIfTrue="1" operator="equal">
      <formula>5</formula>
    </cfRule>
  </conditionalFormatting>
  <conditionalFormatting sqref="M21">
    <cfRule type="cellIs" dxfId="51" priority="48" stopIfTrue="1" operator="equal">
      <formula>4</formula>
    </cfRule>
    <cfRule type="cellIs" dxfId="50" priority="49" stopIfTrue="1" operator="equal">
      <formula>3</formula>
    </cfRule>
    <cfRule type="cellIs" dxfId="49" priority="50" stopIfTrue="1" operator="equal">
      <formula>2</formula>
    </cfRule>
    <cfRule type="cellIs" dxfId="48" priority="51" stopIfTrue="1" operator="equal">
      <formula>1</formula>
    </cfRule>
    <cfRule type="cellIs" dxfId="47" priority="52" stopIfTrue="1" operator="equal">
      <formula>5</formula>
    </cfRule>
  </conditionalFormatting>
  <conditionalFormatting sqref="O21:AG21">
    <cfRule type="cellIs" dxfId="46" priority="43" stopIfTrue="1" operator="equal">
      <formula>4</formula>
    </cfRule>
    <cfRule type="cellIs" dxfId="45" priority="44" stopIfTrue="1" operator="equal">
      <formula>3</formula>
    </cfRule>
    <cfRule type="cellIs" dxfId="44" priority="45" stopIfTrue="1" operator="equal">
      <formula>2</formula>
    </cfRule>
    <cfRule type="cellIs" dxfId="43" priority="46" stopIfTrue="1" operator="equal">
      <formula>1</formula>
    </cfRule>
    <cfRule type="cellIs" dxfId="42" priority="47" stopIfTrue="1" operator="equal">
      <formula>5</formula>
    </cfRule>
  </conditionalFormatting>
  <conditionalFormatting sqref="C23">
    <cfRule type="containsText" dxfId="41" priority="39" stopIfTrue="1" operator="containsText" text="BAJO">
      <formula>NOT(ISERROR(SEARCH("BAJO",C23)))</formula>
    </cfRule>
    <cfRule type="cellIs" dxfId="40" priority="40" stopIfTrue="1" operator="equal">
      <formula>"MUY ALTO"</formula>
    </cfRule>
    <cfRule type="cellIs" dxfId="39" priority="41" stopIfTrue="1" operator="equal">
      <formula>"MODERADO"</formula>
    </cfRule>
    <cfRule type="cellIs" dxfId="38" priority="42" stopIfTrue="1" operator="equal">
      <formula>"ALTO"</formula>
    </cfRule>
  </conditionalFormatting>
  <conditionalFormatting sqref="M23">
    <cfRule type="cellIs" dxfId="37" priority="34" stopIfTrue="1" operator="equal">
      <formula>4</formula>
    </cfRule>
    <cfRule type="cellIs" dxfId="36" priority="35" stopIfTrue="1" operator="equal">
      <formula>3</formula>
    </cfRule>
    <cfRule type="cellIs" dxfId="35" priority="36" stopIfTrue="1" operator="equal">
      <formula>2</formula>
    </cfRule>
    <cfRule type="cellIs" dxfId="34" priority="37" stopIfTrue="1" operator="equal">
      <formula>1</formula>
    </cfRule>
    <cfRule type="cellIs" dxfId="33" priority="38" stopIfTrue="1" operator="equal">
      <formula>5</formula>
    </cfRule>
  </conditionalFormatting>
  <conditionalFormatting sqref="M23">
    <cfRule type="cellIs" dxfId="32" priority="29" stopIfTrue="1" operator="equal">
      <formula>4</formula>
    </cfRule>
    <cfRule type="cellIs" dxfId="31" priority="30" stopIfTrue="1" operator="equal">
      <formula>3</formula>
    </cfRule>
    <cfRule type="cellIs" dxfId="30" priority="31" stopIfTrue="1" operator="equal">
      <formula>2</formula>
    </cfRule>
    <cfRule type="cellIs" dxfId="29" priority="32" stopIfTrue="1" operator="equal">
      <formula>1</formula>
    </cfRule>
    <cfRule type="cellIs" dxfId="28" priority="33" stopIfTrue="1" operator="equal">
      <formula>5</formula>
    </cfRule>
  </conditionalFormatting>
  <conditionalFormatting sqref="P23:V23">
    <cfRule type="cellIs" dxfId="27" priority="24" stopIfTrue="1" operator="equal">
      <formula>4</formula>
    </cfRule>
    <cfRule type="cellIs" dxfId="26" priority="25" stopIfTrue="1" operator="equal">
      <formula>3</formula>
    </cfRule>
    <cfRule type="cellIs" dxfId="25" priority="26" stopIfTrue="1" operator="equal">
      <formula>2</formula>
    </cfRule>
    <cfRule type="cellIs" dxfId="24" priority="27" stopIfTrue="1" operator="equal">
      <formula>1</formula>
    </cfRule>
    <cfRule type="cellIs" dxfId="23" priority="28" stopIfTrue="1" operator="equal">
      <formula>5</formula>
    </cfRule>
  </conditionalFormatting>
  <conditionalFormatting sqref="W23:AG23">
    <cfRule type="cellIs" dxfId="22" priority="19" stopIfTrue="1" operator="equal">
      <formula>4</formula>
    </cfRule>
    <cfRule type="cellIs" dxfId="21" priority="20" stopIfTrue="1" operator="equal">
      <formula>3</formula>
    </cfRule>
    <cfRule type="cellIs" dxfId="20" priority="21" stopIfTrue="1" operator="equal">
      <formula>2</formula>
    </cfRule>
    <cfRule type="cellIs" dxfId="19" priority="22" stopIfTrue="1" operator="equal">
      <formula>1</formula>
    </cfRule>
    <cfRule type="cellIs" dxfId="18" priority="23" stopIfTrue="1" operator="equal">
      <formula>5</formula>
    </cfRule>
  </conditionalFormatting>
  <conditionalFormatting sqref="BP23">
    <cfRule type="containsText" dxfId="17" priority="15" stopIfTrue="1" operator="containsText" text="BAJO">
      <formula>NOT(ISERROR(SEARCH("BAJO",BP23)))</formula>
    </cfRule>
    <cfRule type="cellIs" dxfId="16" priority="16" stopIfTrue="1" operator="equal">
      <formula>"EXTREMO"</formula>
    </cfRule>
    <cfRule type="cellIs" dxfId="15" priority="17" stopIfTrue="1" operator="equal">
      <formula>"MODERADO"</formula>
    </cfRule>
    <cfRule type="cellIs" dxfId="14" priority="18" stopIfTrue="1" operator="equal">
      <formula>"ALTO"</formula>
    </cfRule>
  </conditionalFormatting>
  <conditionalFormatting sqref="K35">
    <cfRule type="containsText" dxfId="13" priority="11" stopIfTrue="1" operator="containsText" text="BAJO">
      <formula>NOT(ISERROR(SEARCH("BAJO",K35)))</formula>
    </cfRule>
    <cfRule type="cellIs" dxfId="12" priority="12" stopIfTrue="1" operator="equal">
      <formula>"MUY ALTO"</formula>
    </cfRule>
    <cfRule type="cellIs" dxfId="11" priority="13" stopIfTrue="1" operator="equal">
      <formula>"MODERADO"</formula>
    </cfRule>
    <cfRule type="cellIs" dxfId="10" priority="14" stopIfTrue="1" operator="equal">
      <formula>"ALTO"</formula>
    </cfRule>
  </conditionalFormatting>
  <conditionalFormatting sqref="P41:Z41">
    <cfRule type="cellIs" dxfId="9" priority="6" stopIfTrue="1" operator="equal">
      <formula>4</formula>
    </cfRule>
    <cfRule type="cellIs" dxfId="8" priority="7" stopIfTrue="1" operator="equal">
      <formula>3</formula>
    </cfRule>
    <cfRule type="cellIs" dxfId="7" priority="8" stopIfTrue="1" operator="equal">
      <formula>2</formula>
    </cfRule>
    <cfRule type="cellIs" dxfId="6" priority="9" stopIfTrue="1" operator="equal">
      <formula>1</formula>
    </cfRule>
    <cfRule type="cellIs" dxfId="5" priority="10" stopIfTrue="1" operator="equal">
      <formula>5</formula>
    </cfRule>
  </conditionalFormatting>
  <conditionalFormatting sqref="AA41:AH41">
    <cfRule type="cellIs" dxfId="4" priority="1" stopIfTrue="1" operator="equal">
      <formula>4</formula>
    </cfRule>
    <cfRule type="cellIs" dxfId="3" priority="2" stopIfTrue="1" operator="equal">
      <formula>3</formula>
    </cfRule>
    <cfRule type="cellIs" dxfId="2" priority="3" stopIfTrue="1" operator="equal">
      <formula>2</formula>
    </cfRule>
    <cfRule type="cellIs" dxfId="1" priority="4" stopIfTrue="1" operator="equal">
      <formula>1</formula>
    </cfRule>
    <cfRule type="cellIs" dxfId="0" priority="5" stopIfTrue="1" operator="equal">
      <formula>5</formula>
    </cfRule>
  </conditionalFormatting>
  <dataValidations count="3">
    <dataValidation type="list" allowBlank="1" showInputMessage="1" showErrorMessage="1" sqref="AO34 AO5:AO6" xr:uid="{00000000-0002-0000-0000-000000000000}">
      <formula1>"PREVENTIVO,DETECCION,CORRECTIVO"</formula1>
    </dataValidation>
    <dataValidation type="list" allowBlank="1" showInputMessage="1" showErrorMessage="1" sqref="M5:M6" xr:uid="{00000000-0002-0000-0000-000001000000}">
      <formula1>"1,2,3,4,5"</formula1>
    </dataValidation>
    <dataValidation type="list" allowBlank="1" showInputMessage="1" showErrorMessage="1" sqref="AP34 AP5:AP6" xr:uid="{00000000-0002-0000-0000-000002000000}">
      <formula1>"MANUAL,AUTOMATICO,ASISTIDO TI"</formula1>
    </dataValidation>
  </dataValidations>
  <hyperlinks>
    <hyperlink ref="BP3:BP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E3" location="'Solidez del control'!A1" display="SOLIDEZ INDIVIDUAL DEL CONTROL " xr:uid="{00000000-0004-0000-0000-000003000000}"/>
    <hyperlink ref="BJ2:BO2" location="'Solidez del control'!A1" display="RIESGO RESIDUAL" xr:uid="{00000000-0004-0000-0000-000004000000}"/>
    <hyperlink ref="BH3:BI4" location="'Solidez del control'!A1" display="SOLIDEZ DEL CONJUNTO DE CONTROLES" xr:uid="{00000000-0004-0000-0000-000005000000}"/>
    <hyperlink ref="BC3" location="'Calificación ejecucion control'!A1" display="EJECUCION DEL CONTROL" xr:uid="{00000000-0004-0000-0000-000006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zoomScale="60" zoomScaleNormal="60" workbookViewId="0">
      <selection activeCell="F10" sqref="F10"/>
    </sheetView>
  </sheetViews>
  <sheetFormatPr baseColWidth="10" defaultRowHeight="12.75" x14ac:dyDescent="0.2"/>
  <cols>
    <col min="1" max="1" width="3.5703125" customWidth="1"/>
    <col min="3" max="3" width="24.5703125" customWidth="1"/>
    <col min="4" max="4" width="12" customWidth="1"/>
    <col min="5" max="7" width="54.28515625" customWidth="1"/>
    <col min="8" max="8" width="3.5703125" customWidth="1"/>
    <col min="9" max="9" width="15.140625" customWidth="1"/>
    <col min="10" max="10" width="4.28515625" customWidth="1"/>
    <col min="12" max="12" width="24.85546875" customWidth="1"/>
    <col min="13" max="13" width="11.7109375" customWidth="1"/>
    <col min="14" max="16" width="50.7109375" customWidth="1"/>
    <col min="17" max="17" width="5.85546875" customWidth="1"/>
  </cols>
  <sheetData>
    <row r="1" spans="1:17" ht="85.5" customHeight="1" thickBot="1" x14ac:dyDescent="0.25">
      <c r="A1" s="607" t="s">
        <v>406</v>
      </c>
      <c r="B1" s="607"/>
      <c r="C1" s="607"/>
      <c r="D1" s="607"/>
      <c r="E1" s="607"/>
      <c r="F1" s="607"/>
      <c r="G1" s="607"/>
      <c r="H1" s="607"/>
      <c r="I1" s="607"/>
      <c r="J1" s="607"/>
      <c r="K1" s="607"/>
      <c r="L1" s="607"/>
      <c r="M1" s="607"/>
      <c r="N1" s="607"/>
      <c r="O1" s="607"/>
      <c r="P1" s="607"/>
    </row>
    <row r="2" spans="1:17" x14ac:dyDescent="0.2">
      <c r="A2" s="174"/>
      <c r="B2" s="175"/>
      <c r="C2" s="175"/>
      <c r="D2" s="175"/>
      <c r="E2" s="175"/>
      <c r="F2" s="175"/>
      <c r="G2" s="175"/>
      <c r="H2" s="176"/>
      <c r="I2" s="179"/>
      <c r="J2" s="174"/>
      <c r="K2" s="175"/>
      <c r="L2" s="175"/>
      <c r="M2" s="175"/>
      <c r="N2" s="175"/>
      <c r="O2" s="175"/>
      <c r="P2" s="175"/>
      <c r="Q2" s="176"/>
    </row>
    <row r="3" spans="1:17" ht="51.75" customHeight="1" x14ac:dyDescent="0.2">
      <c r="A3" s="177"/>
      <c r="B3" s="611" t="s">
        <v>405</v>
      </c>
      <c r="C3" s="611"/>
      <c r="D3" s="611"/>
      <c r="E3" s="611"/>
      <c r="F3" s="611"/>
      <c r="G3" s="611"/>
      <c r="H3" s="178"/>
      <c r="I3" s="179"/>
      <c r="J3" s="177"/>
      <c r="K3" s="608" t="s">
        <v>420</v>
      </c>
      <c r="L3" s="608"/>
      <c r="M3" s="608"/>
      <c r="N3" s="608"/>
      <c r="O3" s="608"/>
      <c r="P3" s="608"/>
      <c r="Q3" s="178"/>
    </row>
    <row r="4" spans="1:17" ht="29.25" customHeight="1" x14ac:dyDescent="0.2">
      <c r="A4" s="177"/>
      <c r="B4" s="179"/>
      <c r="C4" s="179"/>
      <c r="D4" s="179"/>
      <c r="E4" s="609" t="s">
        <v>21</v>
      </c>
      <c r="F4" s="609"/>
      <c r="G4" s="609"/>
      <c r="H4" s="178"/>
      <c r="I4" s="179"/>
      <c r="J4" s="177"/>
      <c r="K4" s="179"/>
      <c r="L4" s="179"/>
      <c r="M4" s="179"/>
      <c r="N4" s="609" t="s">
        <v>21</v>
      </c>
      <c r="O4" s="609"/>
      <c r="P4" s="609"/>
      <c r="Q4" s="178"/>
    </row>
    <row r="5" spans="1:17" ht="40.5" customHeight="1" x14ac:dyDescent="0.2">
      <c r="A5" s="177"/>
      <c r="B5" s="179"/>
      <c r="C5" s="179"/>
      <c r="D5" s="179"/>
      <c r="E5" s="171" t="s">
        <v>59</v>
      </c>
      <c r="F5" s="172" t="s">
        <v>132</v>
      </c>
      <c r="G5" s="173" t="s">
        <v>134</v>
      </c>
      <c r="H5" s="178"/>
      <c r="I5" s="179"/>
      <c r="J5" s="177"/>
      <c r="K5" s="179"/>
      <c r="L5" s="179"/>
      <c r="M5" s="179"/>
      <c r="N5" s="171" t="s">
        <v>59</v>
      </c>
      <c r="O5" s="188" t="s">
        <v>132</v>
      </c>
      <c r="P5" s="173" t="s">
        <v>134</v>
      </c>
      <c r="Q5" s="178"/>
    </row>
    <row r="6" spans="1:17" ht="33.75" customHeight="1" x14ac:dyDescent="0.2">
      <c r="A6" s="177"/>
      <c r="B6" s="179"/>
      <c r="C6" s="179"/>
      <c r="D6" s="179"/>
      <c r="E6" s="190">
        <v>3</v>
      </c>
      <c r="F6" s="191">
        <v>4</v>
      </c>
      <c r="G6" s="192">
        <v>5</v>
      </c>
      <c r="H6" s="178"/>
      <c r="I6" s="179"/>
      <c r="J6" s="177"/>
      <c r="K6" s="179"/>
      <c r="L6" s="179"/>
      <c r="M6" s="179"/>
      <c r="N6" s="190">
        <v>3</v>
      </c>
      <c r="O6" s="183">
        <v>4</v>
      </c>
      <c r="P6" s="184">
        <v>5</v>
      </c>
      <c r="Q6" s="178"/>
    </row>
    <row r="7" spans="1:17" ht="200.1" customHeight="1" x14ac:dyDescent="0.2">
      <c r="A7" s="177"/>
      <c r="B7" s="610" t="s">
        <v>404</v>
      </c>
      <c r="C7" s="167" t="s">
        <v>112</v>
      </c>
      <c r="D7" s="194">
        <v>5</v>
      </c>
      <c r="E7" s="193">
        <f>+D7*E6</f>
        <v>15</v>
      </c>
      <c r="F7" s="189">
        <f>+D7*F6</f>
        <v>20</v>
      </c>
      <c r="G7" s="189">
        <f>+D7*G6</f>
        <v>25</v>
      </c>
      <c r="H7" s="178"/>
      <c r="I7" s="179"/>
      <c r="J7" s="177"/>
      <c r="K7" s="610" t="s">
        <v>404</v>
      </c>
      <c r="L7" s="167" t="s">
        <v>112</v>
      </c>
      <c r="M7" s="194">
        <v>5</v>
      </c>
      <c r="N7" s="193">
        <f>+M7*N6</f>
        <v>15</v>
      </c>
      <c r="O7" s="185">
        <f>+M7*O6</f>
        <v>20</v>
      </c>
      <c r="P7" s="185">
        <f>+M7*P6</f>
        <v>25</v>
      </c>
      <c r="Q7" s="178"/>
    </row>
    <row r="8" spans="1:17" ht="200.1" customHeight="1" x14ac:dyDescent="0.2">
      <c r="A8" s="177"/>
      <c r="B8" s="610"/>
      <c r="C8" s="168" t="s">
        <v>109</v>
      </c>
      <c r="D8" s="196">
        <v>4</v>
      </c>
      <c r="E8" s="195">
        <f>+D8*E6</f>
        <v>12</v>
      </c>
      <c r="F8" s="185">
        <f>+D8*F6</f>
        <v>16</v>
      </c>
      <c r="G8" s="185">
        <f>+D8*G6</f>
        <v>20</v>
      </c>
      <c r="H8" s="178"/>
      <c r="I8" s="179"/>
      <c r="J8" s="177"/>
      <c r="K8" s="610"/>
      <c r="L8" s="168" t="s">
        <v>109</v>
      </c>
      <c r="M8" s="196">
        <v>4</v>
      </c>
      <c r="N8" s="195">
        <f>+M8*N6</f>
        <v>12</v>
      </c>
      <c r="O8" s="185">
        <f>+M8*O6</f>
        <v>16</v>
      </c>
      <c r="P8" s="185">
        <f>+M8*P6</f>
        <v>20</v>
      </c>
      <c r="Q8" s="178"/>
    </row>
    <row r="9" spans="1:17" ht="200.1" customHeight="1" x14ac:dyDescent="0.2">
      <c r="A9" s="177"/>
      <c r="B9" s="610"/>
      <c r="C9" s="169" t="s">
        <v>106</v>
      </c>
      <c r="D9" s="197">
        <v>3</v>
      </c>
      <c r="E9" s="195">
        <f>+D9*E6</f>
        <v>9</v>
      </c>
      <c r="F9" s="187">
        <f>+D9*F6</f>
        <v>12</v>
      </c>
      <c r="G9" s="187">
        <f>+D9*G6</f>
        <v>15</v>
      </c>
      <c r="H9" s="178"/>
      <c r="I9" s="179"/>
      <c r="J9" s="177"/>
      <c r="K9" s="610"/>
      <c r="L9" s="169" t="s">
        <v>106</v>
      </c>
      <c r="M9" s="197">
        <v>3</v>
      </c>
      <c r="N9" s="195">
        <f>+M9*N6</f>
        <v>9</v>
      </c>
      <c r="O9" s="187">
        <f>+M9*O6</f>
        <v>12</v>
      </c>
      <c r="P9" s="187">
        <f>+M9*P6</f>
        <v>15</v>
      </c>
      <c r="Q9" s="178"/>
    </row>
    <row r="10" spans="1:17" ht="200.1" customHeight="1" x14ac:dyDescent="0.2">
      <c r="A10" s="177"/>
      <c r="B10" s="610"/>
      <c r="C10" s="170" t="s">
        <v>103</v>
      </c>
      <c r="D10" s="199">
        <v>2</v>
      </c>
      <c r="E10" s="198">
        <f>+D10*E6</f>
        <v>6</v>
      </c>
      <c r="F10" s="186">
        <f>+D10*F6</f>
        <v>8</v>
      </c>
      <c r="G10" s="187">
        <f>+D10*G6</f>
        <v>10</v>
      </c>
      <c r="H10" s="178"/>
      <c r="I10" s="179"/>
      <c r="J10" s="177"/>
      <c r="K10" s="610"/>
      <c r="L10" s="170" t="s">
        <v>103</v>
      </c>
      <c r="M10" s="199">
        <v>2</v>
      </c>
      <c r="N10" s="198">
        <f>+M10*N6</f>
        <v>6</v>
      </c>
      <c r="O10" s="186">
        <f>+M10*O6</f>
        <v>8</v>
      </c>
      <c r="P10" s="187">
        <f>+M10*P6</f>
        <v>10</v>
      </c>
      <c r="Q10" s="178"/>
    </row>
    <row r="11" spans="1:17" ht="213.75" customHeight="1" x14ac:dyDescent="0.2">
      <c r="A11" s="177"/>
      <c r="B11" s="610"/>
      <c r="C11" s="170" t="s">
        <v>100</v>
      </c>
      <c r="D11" s="199">
        <v>1</v>
      </c>
      <c r="E11" s="198">
        <f>+D11*E6</f>
        <v>3</v>
      </c>
      <c r="F11" s="186">
        <f>+D11*F6</f>
        <v>4</v>
      </c>
      <c r="G11" s="187">
        <f>+D11*G6</f>
        <v>5</v>
      </c>
      <c r="H11" s="178"/>
      <c r="I11" s="179"/>
      <c r="J11" s="177"/>
      <c r="K11" s="610"/>
      <c r="L11" s="170" t="s">
        <v>100</v>
      </c>
      <c r="M11" s="199">
        <v>1</v>
      </c>
      <c r="N11" s="198">
        <f>+M11*N6</f>
        <v>3</v>
      </c>
      <c r="O11" s="186">
        <f>+M11*O6</f>
        <v>4</v>
      </c>
      <c r="P11" s="187">
        <f>+M11*P6</f>
        <v>5</v>
      </c>
      <c r="Q11" s="178"/>
    </row>
    <row r="12" spans="1:17" ht="13.5" thickBot="1" x14ac:dyDescent="0.25">
      <c r="A12" s="180"/>
      <c r="B12" s="181"/>
      <c r="C12" s="181"/>
      <c r="D12" s="181"/>
      <c r="E12" s="181"/>
      <c r="F12" s="181"/>
      <c r="G12" s="181"/>
      <c r="H12" s="182"/>
      <c r="I12" s="179"/>
      <c r="J12" s="180"/>
      <c r="K12" s="181"/>
      <c r="L12" s="181"/>
      <c r="M12" s="181"/>
      <c r="N12" s="181"/>
      <c r="O12" s="181"/>
      <c r="P12" s="181"/>
      <c r="Q12" s="182"/>
    </row>
  </sheetData>
  <mergeCells count="7">
    <mergeCell ref="A1:P1"/>
    <mergeCell ref="K3:P3"/>
    <mergeCell ref="N4:P4"/>
    <mergeCell ref="B7:B11"/>
    <mergeCell ref="E4:G4"/>
    <mergeCell ref="K7:K11"/>
    <mergeCell ref="B3:G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topLeftCell="A7" workbookViewId="0">
      <selection activeCell="E7" sqref="E7"/>
    </sheetView>
  </sheetViews>
  <sheetFormatPr baseColWidth="10" defaultRowHeight="12.75" x14ac:dyDescent="0.2"/>
  <cols>
    <col min="2" max="2" width="43.28515625" customWidth="1"/>
  </cols>
  <sheetData>
    <row r="1" spans="2:7" ht="35.25" customHeight="1" x14ac:dyDescent="0.2">
      <c r="B1" s="317" t="s">
        <v>45</v>
      </c>
      <c r="C1">
        <v>2</v>
      </c>
      <c r="E1" s="30" t="s">
        <v>632</v>
      </c>
      <c r="G1">
        <v>5</v>
      </c>
    </row>
    <row r="2" spans="2:7" ht="35.25" customHeight="1" x14ac:dyDescent="0.2">
      <c r="B2" s="321" t="s">
        <v>56</v>
      </c>
      <c r="C2">
        <v>1</v>
      </c>
      <c r="E2" s="30" t="s">
        <v>633</v>
      </c>
      <c r="G2">
        <v>11</v>
      </c>
    </row>
    <row r="3" spans="2:7" ht="35.25" customHeight="1" x14ac:dyDescent="0.2">
      <c r="B3" s="318" t="s">
        <v>60</v>
      </c>
      <c r="C3">
        <v>2</v>
      </c>
      <c r="E3" s="30" t="s">
        <v>634</v>
      </c>
      <c r="G3">
        <v>14</v>
      </c>
    </row>
    <row r="4" spans="2:7" ht="35.25" customHeight="1" x14ac:dyDescent="0.2">
      <c r="B4" s="318" t="s">
        <v>62</v>
      </c>
      <c r="C4">
        <v>2</v>
      </c>
      <c r="E4" s="30" t="s">
        <v>635</v>
      </c>
      <c r="G4">
        <v>5</v>
      </c>
    </row>
    <row r="5" spans="2:7" ht="35.25" customHeight="1" x14ac:dyDescent="0.2">
      <c r="B5" s="318" t="s">
        <v>10</v>
      </c>
      <c r="C5">
        <v>2</v>
      </c>
    </row>
    <row r="6" spans="2:7" ht="35.25" customHeight="1" x14ac:dyDescent="0.2">
      <c r="B6" s="318" t="s">
        <v>66</v>
      </c>
      <c r="C6">
        <v>9</v>
      </c>
    </row>
    <row r="7" spans="2:7" ht="35.25" customHeight="1" x14ac:dyDescent="0.2">
      <c r="B7" s="318" t="s">
        <v>71</v>
      </c>
      <c r="C7">
        <v>5</v>
      </c>
    </row>
    <row r="8" spans="2:7" ht="35.25" customHeight="1" x14ac:dyDescent="0.2">
      <c r="B8" s="318" t="s">
        <v>73</v>
      </c>
      <c r="C8">
        <v>2</v>
      </c>
    </row>
    <row r="9" spans="2:7" ht="35.25" customHeight="1" x14ac:dyDescent="0.2">
      <c r="B9" s="318" t="s">
        <v>74</v>
      </c>
      <c r="C9">
        <v>1</v>
      </c>
    </row>
    <row r="10" spans="2:7" ht="35.25" customHeight="1" x14ac:dyDescent="0.2">
      <c r="B10" s="318" t="s">
        <v>75</v>
      </c>
      <c r="C10">
        <v>2</v>
      </c>
    </row>
    <row r="11" spans="2:7" ht="35.25" customHeight="1" x14ac:dyDescent="0.2">
      <c r="B11" s="318" t="s">
        <v>77</v>
      </c>
      <c r="C11">
        <v>1</v>
      </c>
    </row>
    <row r="12" spans="2:7" ht="35.25" customHeight="1" x14ac:dyDescent="0.2">
      <c r="B12" s="320" t="s">
        <v>79</v>
      </c>
      <c r="C12">
        <v>3</v>
      </c>
    </row>
    <row r="13" spans="2:7" ht="35.25" customHeight="1" x14ac:dyDescent="0.2">
      <c r="B13" s="318" t="s">
        <v>80</v>
      </c>
      <c r="C13">
        <v>4</v>
      </c>
    </row>
    <row r="14" spans="2:7" ht="35.25" customHeight="1" x14ac:dyDescent="0.2">
      <c r="B14" s="319" t="s">
        <v>86</v>
      </c>
      <c r="C14">
        <v>1</v>
      </c>
    </row>
    <row r="15" spans="2:7" x14ac:dyDescent="0.2">
      <c r="C15">
        <f>SUM(C1:C14)</f>
        <v>37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topLeftCell="A4" zoomScale="80" zoomScaleNormal="80" workbookViewId="0">
      <selection activeCell="A6" sqref="A6"/>
    </sheetView>
  </sheetViews>
  <sheetFormatPr baseColWidth="10"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615" t="s">
        <v>136</v>
      </c>
      <c r="B3" s="615"/>
      <c r="C3" s="615"/>
      <c r="D3" s="615"/>
      <c r="F3" s="615" t="s">
        <v>138</v>
      </c>
      <c r="G3" s="615"/>
      <c r="H3" s="615"/>
      <c r="I3" s="615"/>
    </row>
    <row r="4" spans="1:9" s="8" customFormat="1" ht="36" customHeight="1" x14ac:dyDescent="0.2">
      <c r="A4" s="22" t="s">
        <v>97</v>
      </c>
      <c r="B4" s="23" t="s">
        <v>98</v>
      </c>
      <c r="C4" s="24" t="s">
        <v>196</v>
      </c>
      <c r="D4" s="24" t="s">
        <v>99</v>
      </c>
      <c r="F4" s="612" t="s">
        <v>128</v>
      </c>
      <c r="G4" s="614"/>
      <c r="H4" s="614"/>
      <c r="I4" s="613"/>
    </row>
    <row r="5" spans="1:9" s="8" customFormat="1" ht="54.75" customHeight="1" x14ac:dyDescent="0.2">
      <c r="A5" s="25">
        <v>1</v>
      </c>
      <c r="B5" s="25" t="s">
        <v>100</v>
      </c>
      <c r="C5" s="26" t="s">
        <v>101</v>
      </c>
      <c r="D5" s="26" t="s">
        <v>102</v>
      </c>
      <c r="F5" s="612" t="s">
        <v>129</v>
      </c>
      <c r="G5" s="614"/>
      <c r="H5" s="614"/>
      <c r="I5" s="613"/>
    </row>
    <row r="6" spans="1:9" s="8" customFormat="1" ht="54.75" customHeight="1" x14ac:dyDescent="0.2">
      <c r="A6" s="25">
        <v>2</v>
      </c>
      <c r="B6" s="25" t="s">
        <v>103</v>
      </c>
      <c r="C6" s="26" t="s">
        <v>104</v>
      </c>
      <c r="D6" s="26" t="s">
        <v>105</v>
      </c>
      <c r="F6" s="612" t="s">
        <v>130</v>
      </c>
      <c r="G6" s="614"/>
      <c r="H6" s="614"/>
      <c r="I6" s="613"/>
    </row>
    <row r="7" spans="1:9" s="8" customFormat="1" ht="54.75" customHeight="1" x14ac:dyDescent="0.2">
      <c r="A7" s="27">
        <v>3</v>
      </c>
      <c r="B7" s="27" t="s">
        <v>106</v>
      </c>
      <c r="C7" s="26" t="s">
        <v>107</v>
      </c>
      <c r="D7" s="26" t="s">
        <v>108</v>
      </c>
      <c r="E7" s="11"/>
      <c r="F7" s="12" t="s">
        <v>97</v>
      </c>
      <c r="G7" s="13" t="s">
        <v>21</v>
      </c>
      <c r="H7" s="20" t="s">
        <v>137</v>
      </c>
      <c r="I7" s="21"/>
    </row>
    <row r="8" spans="1:9" s="8" customFormat="1" ht="54.75" customHeight="1" x14ac:dyDescent="0.2">
      <c r="A8" s="28">
        <v>4</v>
      </c>
      <c r="B8" s="28" t="s">
        <v>109</v>
      </c>
      <c r="C8" s="26" t="s">
        <v>110</v>
      </c>
      <c r="D8" s="26" t="s">
        <v>111</v>
      </c>
      <c r="F8" s="14">
        <v>3</v>
      </c>
      <c r="G8" s="15" t="s">
        <v>59</v>
      </c>
      <c r="H8" s="612" t="s">
        <v>131</v>
      </c>
      <c r="I8" s="613"/>
    </row>
    <row r="9" spans="1:9" s="8" customFormat="1" ht="54.75" customHeight="1" x14ac:dyDescent="0.2">
      <c r="A9" s="29">
        <v>5</v>
      </c>
      <c r="B9" s="29" t="s">
        <v>112</v>
      </c>
      <c r="C9" s="26" t="s">
        <v>113</v>
      </c>
      <c r="D9" s="26" t="s">
        <v>114</v>
      </c>
      <c r="F9" s="16">
        <v>4</v>
      </c>
      <c r="G9" s="17" t="s">
        <v>132</v>
      </c>
      <c r="H9" s="612" t="s">
        <v>133</v>
      </c>
      <c r="I9" s="613"/>
    </row>
    <row r="10" spans="1:9" ht="36" customHeight="1" x14ac:dyDescent="0.2">
      <c r="F10" s="18">
        <v>5</v>
      </c>
      <c r="G10" s="19" t="s">
        <v>134</v>
      </c>
      <c r="H10" s="612" t="s">
        <v>135</v>
      </c>
      <c r="I10" s="613"/>
    </row>
    <row r="11" spans="1:9" ht="36" customHeight="1" x14ac:dyDescent="0.2"/>
    <row r="12" spans="1:9" ht="33.75" customHeight="1" x14ac:dyDescent="0.2"/>
    <row r="13" spans="1:9" ht="36" customHeight="1" x14ac:dyDescent="0.2">
      <c r="F13" s="9"/>
    </row>
    <row r="14" spans="1:9" ht="36" customHeight="1" x14ac:dyDescent="0.2"/>
    <row r="15" spans="1:9" ht="36" customHeight="1" x14ac:dyDescent="0.2"/>
    <row r="16" spans="1:9" ht="36" customHeight="1" x14ac:dyDescent="0.2"/>
    <row r="17" spans="6:6" ht="72.75" customHeight="1" x14ac:dyDescent="0.2">
      <c r="F17" s="10"/>
    </row>
  </sheetData>
  <mergeCells count="8">
    <mergeCell ref="H10:I10"/>
    <mergeCell ref="H8:I8"/>
    <mergeCell ref="F4:I4"/>
    <mergeCell ref="A3:D3"/>
    <mergeCell ref="F6:I6"/>
    <mergeCell ref="F3:I3"/>
    <mergeCell ref="F5:I5"/>
    <mergeCell ref="H9:I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0"/>
  <sheetViews>
    <sheetView topLeftCell="A10" zoomScale="40" zoomScaleNormal="40" workbookViewId="0">
      <selection activeCell="D17" sqref="D17"/>
    </sheetView>
  </sheetViews>
  <sheetFormatPr baseColWidth="10" defaultRowHeight="12.75" x14ac:dyDescent="0.2"/>
  <cols>
    <col min="2" max="2" width="46.42578125" customWidth="1"/>
    <col min="3" max="3" width="80.42578125" customWidth="1"/>
    <col min="4" max="5" width="38" customWidth="1"/>
  </cols>
  <sheetData>
    <row r="3" spans="2:5" x14ac:dyDescent="0.2">
      <c r="B3" s="30" t="s">
        <v>141</v>
      </c>
    </row>
    <row r="8" spans="2:5" ht="46.5" customHeight="1" x14ac:dyDescent="0.2">
      <c r="B8" s="616" t="s">
        <v>485</v>
      </c>
      <c r="C8" s="617" t="s">
        <v>486</v>
      </c>
      <c r="D8" s="618" t="s">
        <v>487</v>
      </c>
      <c r="E8" s="619"/>
    </row>
    <row r="9" spans="2:5" ht="44.25" customHeight="1" x14ac:dyDescent="0.2">
      <c r="B9" s="616"/>
      <c r="C9" s="617"/>
      <c r="D9" s="620" t="s">
        <v>488</v>
      </c>
      <c r="E9" s="621"/>
    </row>
    <row r="10" spans="2:5" s="207" customFormat="1" ht="79.5" customHeight="1" x14ac:dyDescent="0.35">
      <c r="B10" s="622" t="s">
        <v>489</v>
      </c>
      <c r="C10" s="623" t="s">
        <v>490</v>
      </c>
      <c r="D10" s="206" t="s">
        <v>491</v>
      </c>
      <c r="E10" s="206" t="s">
        <v>492</v>
      </c>
    </row>
    <row r="11" spans="2:5" s="207" customFormat="1" ht="56.25" customHeight="1" x14ac:dyDescent="0.35">
      <c r="B11" s="622"/>
      <c r="C11" s="623"/>
      <c r="D11" s="208">
        <v>15</v>
      </c>
      <c r="E11" s="208">
        <v>0</v>
      </c>
    </row>
    <row r="12" spans="2:5" s="207" customFormat="1" ht="107.25" customHeight="1" x14ac:dyDescent="0.35">
      <c r="B12" s="622"/>
      <c r="C12" s="623" t="s">
        <v>493</v>
      </c>
      <c r="D12" s="209" t="s">
        <v>494</v>
      </c>
      <c r="E12" s="209" t="s">
        <v>495</v>
      </c>
    </row>
    <row r="13" spans="2:5" s="207" customFormat="1" ht="45" customHeight="1" x14ac:dyDescent="0.35">
      <c r="B13" s="622"/>
      <c r="C13" s="623"/>
      <c r="D13" s="208">
        <v>15</v>
      </c>
      <c r="E13" s="208">
        <v>0</v>
      </c>
    </row>
    <row r="14" spans="2:5" s="207" customFormat="1" ht="129" customHeight="1" x14ac:dyDescent="0.35">
      <c r="B14" s="622" t="s">
        <v>496</v>
      </c>
      <c r="C14" s="623" t="s">
        <v>497</v>
      </c>
      <c r="D14" s="209" t="s">
        <v>498</v>
      </c>
      <c r="E14" s="209" t="s">
        <v>499</v>
      </c>
    </row>
    <row r="15" spans="2:5" s="207" customFormat="1" ht="59.25" customHeight="1" x14ac:dyDescent="0.35">
      <c r="B15" s="622"/>
      <c r="C15" s="623"/>
      <c r="D15" s="208">
        <v>15</v>
      </c>
      <c r="E15" s="208">
        <v>0</v>
      </c>
    </row>
    <row r="16" spans="2:5" s="207" customFormat="1" ht="62.25" customHeight="1" x14ac:dyDescent="0.35">
      <c r="B16" s="622" t="s">
        <v>500</v>
      </c>
      <c r="C16" s="623" t="s">
        <v>501</v>
      </c>
      <c r="D16" s="210" t="s">
        <v>502</v>
      </c>
      <c r="E16" s="211"/>
    </row>
    <row r="17" spans="2:5" s="207" customFormat="1" ht="51.75" customHeight="1" x14ac:dyDescent="0.35">
      <c r="B17" s="622"/>
      <c r="C17" s="623"/>
      <c r="D17" s="212">
        <v>15</v>
      </c>
      <c r="E17" s="206" t="s">
        <v>503</v>
      </c>
    </row>
    <row r="18" spans="2:5" s="207" customFormat="1" ht="63" customHeight="1" x14ac:dyDescent="0.35">
      <c r="B18" s="622"/>
      <c r="C18" s="623"/>
      <c r="D18" s="210" t="s">
        <v>504</v>
      </c>
      <c r="E18" s="208">
        <v>0</v>
      </c>
    </row>
    <row r="19" spans="2:5" s="207" customFormat="1" ht="42.75" customHeight="1" x14ac:dyDescent="0.35">
      <c r="B19" s="622"/>
      <c r="C19" s="623"/>
      <c r="D19" s="213">
        <v>10</v>
      </c>
      <c r="E19" s="214"/>
    </row>
    <row r="20" spans="2:5" s="207" customFormat="1" ht="76.5" customHeight="1" x14ac:dyDescent="0.35">
      <c r="B20" s="622" t="s">
        <v>505</v>
      </c>
      <c r="C20" s="623" t="s">
        <v>506</v>
      </c>
      <c r="D20" s="210" t="s">
        <v>507</v>
      </c>
      <c r="E20" s="209" t="s">
        <v>508</v>
      </c>
    </row>
    <row r="21" spans="2:5" s="207" customFormat="1" ht="33" customHeight="1" x14ac:dyDescent="0.35">
      <c r="B21" s="622"/>
      <c r="C21" s="623"/>
      <c r="D21" s="213">
        <v>15</v>
      </c>
      <c r="E21" s="208">
        <v>0</v>
      </c>
    </row>
    <row r="22" spans="2:5" s="207" customFormat="1" ht="77.25" x14ac:dyDescent="0.35">
      <c r="B22" s="622"/>
      <c r="C22" s="215" t="s">
        <v>509</v>
      </c>
      <c r="D22" s="216"/>
      <c r="E22" s="214"/>
    </row>
    <row r="23" spans="2:5" s="207" customFormat="1" ht="27" customHeight="1" x14ac:dyDescent="0.35">
      <c r="B23" s="622"/>
      <c r="C23" s="217"/>
      <c r="D23" s="216"/>
      <c r="E23" s="214"/>
    </row>
    <row r="24" spans="2:5" s="207" customFormat="1" ht="128.25" x14ac:dyDescent="0.35">
      <c r="B24" s="622"/>
      <c r="C24" s="215" t="s">
        <v>510</v>
      </c>
      <c r="D24" s="216"/>
      <c r="E24" s="214"/>
    </row>
    <row r="25" spans="2:5" s="207" customFormat="1" ht="10.5" customHeight="1" x14ac:dyDescent="0.35">
      <c r="B25" s="622"/>
      <c r="C25" s="217"/>
      <c r="D25" s="216"/>
      <c r="E25" s="214"/>
    </row>
    <row r="26" spans="2:5" s="207" customFormat="1" ht="143.25" customHeight="1" x14ac:dyDescent="0.35">
      <c r="B26" s="622"/>
      <c r="C26" s="218" t="s">
        <v>511</v>
      </c>
      <c r="D26" s="216"/>
      <c r="E26" s="214"/>
    </row>
    <row r="27" spans="2:5" s="207" customFormat="1" ht="92.25" customHeight="1" x14ac:dyDescent="0.35">
      <c r="B27" s="622" t="s">
        <v>512</v>
      </c>
      <c r="C27" s="623" t="s">
        <v>513</v>
      </c>
      <c r="D27" s="210" t="s">
        <v>514</v>
      </c>
      <c r="E27" s="209" t="s">
        <v>515</v>
      </c>
    </row>
    <row r="28" spans="2:5" s="207" customFormat="1" ht="57.75" customHeight="1" x14ac:dyDescent="0.35">
      <c r="B28" s="622"/>
      <c r="C28" s="623"/>
      <c r="D28" s="213">
        <v>15</v>
      </c>
      <c r="E28" s="208">
        <v>0</v>
      </c>
    </row>
    <row r="29" spans="2:5" s="207" customFormat="1" ht="57.75" customHeight="1" x14ac:dyDescent="0.35">
      <c r="B29" s="622" t="s">
        <v>516</v>
      </c>
      <c r="C29" s="623" t="s">
        <v>517</v>
      </c>
      <c r="D29" s="210" t="s">
        <v>518</v>
      </c>
      <c r="E29" s="209" t="s">
        <v>519</v>
      </c>
    </row>
    <row r="30" spans="2:5" s="207" customFormat="1" ht="57.75" customHeight="1" x14ac:dyDescent="0.35">
      <c r="B30" s="622"/>
      <c r="C30" s="623"/>
      <c r="D30" s="213">
        <v>10</v>
      </c>
      <c r="E30" s="208">
        <v>5</v>
      </c>
    </row>
    <row r="31" spans="2:5" s="207" customFormat="1" ht="57.75" customHeight="1" x14ac:dyDescent="0.35">
      <c r="B31" s="622"/>
      <c r="C31" s="623"/>
      <c r="D31" s="216"/>
      <c r="E31" s="209" t="s">
        <v>520</v>
      </c>
    </row>
    <row r="32" spans="2:5" s="207" customFormat="1" ht="57.75" customHeight="1" x14ac:dyDescent="0.35">
      <c r="B32" s="622"/>
      <c r="C32" s="623"/>
      <c r="D32" s="219"/>
      <c r="E32" s="220">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61"/>
  <sheetViews>
    <sheetView topLeftCell="A4" zoomScale="40" zoomScaleNormal="40" workbookViewId="0"/>
  </sheetViews>
  <sheetFormatPr baseColWidth="10" defaultRowHeight="12.75" x14ac:dyDescent="0.2"/>
  <cols>
    <col min="2" max="2" width="17.42578125" customWidth="1"/>
  </cols>
  <sheetData>
    <row r="1" spans="2:2" ht="108.75" customHeight="1" x14ac:dyDescent="0.2"/>
    <row r="3" spans="2:2" x14ac:dyDescent="0.2">
      <c r="B3" s="30" t="s">
        <v>141</v>
      </c>
    </row>
    <row r="61" ht="5.2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zoomScale="40" zoomScaleNormal="40" workbookViewId="0"/>
  </sheetViews>
  <sheetFormatPr baseColWidth="10" defaultRowHeight="12.75" x14ac:dyDescent="0.2"/>
  <cols>
    <col min="2" max="2" width="17.42578125" customWidth="1"/>
  </cols>
  <sheetData>
    <row r="1" spans="2:2" ht="76.5" customHeight="1" x14ac:dyDescent="0.2"/>
    <row r="3" spans="2:2" x14ac:dyDescent="0.2">
      <c r="B3" s="30" t="s">
        <v>141</v>
      </c>
    </row>
    <row r="61" ht="5.25" customHeight="1"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RowHeight="12.75" x14ac:dyDescent="0.2"/>
  <cols>
    <col min="2" max="2" width="17.42578125" customWidth="1"/>
  </cols>
  <sheetData>
    <row r="1" spans="2:2" ht="95.25" customHeight="1" x14ac:dyDescent="0.2"/>
    <row r="3" spans="2:2" x14ac:dyDescent="0.2">
      <c r="B3" s="30" t="s">
        <v>141</v>
      </c>
    </row>
    <row r="61" ht="5.2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ABRIL 2021</vt:lpstr>
      <vt:lpstr>MAPA CALORIMETRICO</vt:lpstr>
      <vt:lpstr>Hoja1</vt:lpstr>
      <vt:lpstr>Probabilidad Impacto</vt:lpstr>
      <vt:lpstr>Calificación diseño control</vt:lpstr>
      <vt:lpstr>Calificación ejecucion control</vt:lpstr>
      <vt:lpstr>Solidez del control</vt:lpstr>
      <vt:lpstr>Desplazamiento 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Diana Castro</cp:lastModifiedBy>
  <cp:lastPrinted>2020-01-16T19:48:28Z</cp:lastPrinted>
  <dcterms:created xsi:type="dcterms:W3CDTF">2019-08-31T23:05:49Z</dcterms:created>
  <dcterms:modified xsi:type="dcterms:W3CDTF">2021-04-08T21:05:03Z</dcterms:modified>
</cp:coreProperties>
</file>