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transmilenio-my.sharepoint.com/personal/diana_castro_transmilenio_gov_co/Documents/Documentos SIG DAC/PAAC/PAAC 2022/"/>
    </mc:Choice>
  </mc:AlternateContent>
  <xr:revisionPtr revIDLastSave="408" documentId="13_ncr:1_{1215FD8C-8E36-41EE-85F9-E6E1970ABCBA}" xr6:coauthVersionLast="47" xr6:coauthVersionMax="47" xr10:uidLastSave="{2CF229B6-98AD-49B3-A8AC-3E50AFF9DACA}"/>
  <bookViews>
    <workbookView xWindow="-120" yWindow="-120" windowWidth="29040" windowHeight="15990" xr2:uid="{00000000-000D-0000-FFFF-FFFF00000000}"/>
  </bookViews>
  <sheets>
    <sheet name="Riesgos 2022" sheetId="9" r:id="rId1"/>
    <sheet name="Hoja2" sheetId="16" state="hidden" r:id="rId2"/>
    <sheet name="MAPA CALORIMETRICO" sheetId="13" state="hidden" r:id="rId3"/>
    <sheet name="Hoja1" sheetId="15" state="hidden" r:id="rId4"/>
    <sheet name="Probabilidad Impacto" sheetId="6" state="hidden" r:id="rId5"/>
    <sheet name="MAPA CALORIMETRICO (2)" sheetId="17" state="hidden" r:id="rId6"/>
    <sheet name="Calificación diseño control" sheetId="14" state="hidden" r:id="rId7"/>
    <sheet name="Calificación ejecucion control" sheetId="10" state="hidden" r:id="rId8"/>
    <sheet name="Solidez del control" sheetId="11" state="hidden" r:id="rId9"/>
    <sheet name="Desplazamiento RI" sheetId="1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'Riesgos 2022'!$B$3:$E$56</definedName>
    <definedName name="_xlcn.WorksheetConnection_Hoja2B1C21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6">[11]TABLA!$G$2:$G$5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K28" i="9" l="1"/>
  <c r="BL28" i="9" s="1"/>
  <c r="BA28" i="9"/>
  <c r="AK28" i="9"/>
  <c r="AH28" i="9"/>
  <c r="BK27" i="9"/>
  <c r="BL27" i="9" s="1"/>
  <c r="BU24" i="9" l="1"/>
  <c r="C15" i="16"/>
  <c r="BA9" i="9" l="1"/>
  <c r="C15" i="15"/>
  <c r="BG37" i="9"/>
  <c r="AH15" i="9"/>
  <c r="AI15" i="9" s="1"/>
  <c r="AH31" i="9"/>
  <c r="AI31" i="9" s="1"/>
  <c r="BA56" i="9"/>
  <c r="BA12" i="9"/>
  <c r="BA18" i="9"/>
  <c r="BA17" i="9"/>
  <c r="BA16" i="9"/>
  <c r="BA15" i="9"/>
  <c r="BA19" i="9"/>
  <c r="BA20" i="9"/>
  <c r="BA21" i="9"/>
  <c r="BA31" i="9"/>
  <c r="BA55" i="9"/>
  <c r="BA54" i="9"/>
  <c r="BA53" i="9"/>
  <c r="BA52" i="9"/>
  <c r="BA51" i="9"/>
  <c r="BA50" i="9"/>
  <c r="BA49" i="9"/>
  <c r="BA48" i="9"/>
  <c r="BA47" i="9"/>
  <c r="BA46" i="9"/>
  <c r="BA45" i="9"/>
  <c r="BA44" i="9"/>
  <c r="BA43" i="9"/>
  <c r="BA42" i="9"/>
  <c r="BA41" i="9"/>
  <c r="BA40" i="9"/>
  <c r="BA39" i="9"/>
  <c r="BA38" i="9"/>
  <c r="BA37" i="9"/>
  <c r="BA36" i="9"/>
  <c r="BA35" i="9"/>
  <c r="BA34" i="9"/>
  <c r="BA33" i="9"/>
  <c r="BA32" i="9"/>
  <c r="BA30" i="9"/>
  <c r="BA29" i="9"/>
  <c r="BA27" i="9"/>
  <c r="BA26" i="9"/>
  <c r="BA25" i="9"/>
  <c r="BA24" i="9"/>
  <c r="BA23" i="9"/>
  <c r="BA22" i="9"/>
  <c r="BA14" i="9"/>
  <c r="BA13" i="9"/>
  <c r="BA7" i="9"/>
  <c r="BA6" i="9"/>
  <c r="BA5" i="9"/>
  <c r="BA11" i="9"/>
  <c r="AK5" i="9"/>
  <c r="AK27" i="9"/>
  <c r="P11" i="13"/>
  <c r="O11" i="13"/>
  <c r="N11" i="13"/>
  <c r="P10" i="13"/>
  <c r="O10" i="13"/>
  <c r="N10" i="13"/>
  <c r="P9" i="13"/>
  <c r="O9" i="13"/>
  <c r="N9" i="13"/>
  <c r="P8" i="13"/>
  <c r="O8" i="13"/>
  <c r="N8" i="13"/>
  <c r="P7" i="13"/>
  <c r="O7" i="13"/>
  <c r="N7" i="13"/>
  <c r="G11" i="13"/>
  <c r="F11" i="13"/>
  <c r="E11" i="13"/>
  <c r="G10" i="13"/>
  <c r="F10" i="13"/>
  <c r="E10" i="13"/>
  <c r="G9" i="13"/>
  <c r="F9" i="13"/>
  <c r="E9" i="13"/>
  <c r="G8" i="13"/>
  <c r="F8" i="13"/>
  <c r="E8" i="13"/>
  <c r="G7" i="13"/>
  <c r="F7" i="13"/>
  <c r="E7" i="13"/>
  <c r="BG48" i="9"/>
  <c r="BG42" i="9"/>
  <c r="AH56" i="9"/>
  <c r="AH54" i="9"/>
  <c r="AI54" i="9" s="1"/>
  <c r="AH52" i="9"/>
  <c r="AI52" i="9" s="1"/>
  <c r="AH50" i="9"/>
  <c r="AI50" i="9" s="1"/>
  <c r="AH45" i="9"/>
  <c r="AI45" i="9" s="1"/>
  <c r="AH44" i="9"/>
  <c r="AI44" i="9" s="1"/>
  <c r="AH43" i="9"/>
  <c r="AI43" i="9" s="1"/>
  <c r="AH41" i="9"/>
  <c r="AH40" i="9"/>
  <c r="AH39" i="9"/>
  <c r="AH38" i="9"/>
  <c r="AH36" i="9"/>
  <c r="AH34" i="9"/>
  <c r="AH33" i="9"/>
  <c r="AH32" i="9"/>
  <c r="AI32" i="9" s="1"/>
  <c r="AH30" i="9"/>
  <c r="AI30" i="9" s="1"/>
  <c r="AH29" i="9"/>
  <c r="AI29" i="9" s="1"/>
  <c r="AH27" i="9"/>
  <c r="AH26" i="9"/>
  <c r="AI26" i="9" s="1"/>
  <c r="AH25" i="9"/>
  <c r="AI25" i="9" s="1"/>
  <c r="AH23" i="9"/>
  <c r="AH22" i="9"/>
  <c r="AI22" i="9" s="1"/>
  <c r="AH21" i="9"/>
  <c r="AI21" i="9" s="1"/>
  <c r="AH19" i="9"/>
  <c r="AI19" i="9" s="1"/>
  <c r="AH17" i="9"/>
  <c r="AI17" i="9" s="1"/>
  <c r="AH14" i="9"/>
  <c r="AH13" i="9"/>
  <c r="AH11" i="9"/>
  <c r="AH9" i="9"/>
  <c r="AI9" i="9" s="1"/>
  <c r="AH8" i="9"/>
  <c r="AH7" i="9"/>
  <c r="AH6" i="9"/>
  <c r="AH5" i="9"/>
  <c r="BH23" i="9"/>
  <c r="BG8" i="9"/>
  <c r="BH6" i="9"/>
  <c r="BK6" i="9"/>
  <c r="BL6" i="9" s="1"/>
  <c r="BH25" i="9"/>
  <c r="BH53" i="9"/>
  <c r="BI53" i="9" s="1"/>
  <c r="BG53" i="9"/>
  <c r="BH22" i="9"/>
  <c r="BH26" i="9"/>
  <c r="BG25" i="9"/>
  <c r="BK33" i="9"/>
  <c r="BL33" i="9" s="1"/>
  <c r="AK33" i="9"/>
  <c r="BH56" i="9"/>
  <c r="BI56" i="9" s="1"/>
  <c r="BG56" i="9"/>
  <c r="BG55" i="9"/>
  <c r="BG54" i="9"/>
  <c r="BG52" i="9"/>
  <c r="BH47" i="9"/>
  <c r="BK41" i="9"/>
  <c r="BL41" i="9" s="1"/>
  <c r="AK36" i="9"/>
  <c r="BK34" i="9"/>
  <c r="BL34" i="9" s="1"/>
  <c r="BG32" i="9"/>
  <c r="BH31" i="9"/>
  <c r="BG22" i="9"/>
  <c r="BH21" i="9"/>
  <c r="BG21" i="9"/>
  <c r="BG18" i="9"/>
  <c r="BG13" i="9"/>
  <c r="BH9" i="9"/>
  <c r="BG6" i="9"/>
  <c r="BH14" i="9"/>
  <c r="BG14" i="9"/>
  <c r="BH13" i="9"/>
  <c r="BG36" i="9"/>
  <c r="BH41" i="9"/>
  <c r="BG41" i="9"/>
  <c r="BG50" i="9"/>
  <c r="BG20" i="9"/>
  <c r="BK11" i="9"/>
  <c r="BL11" i="9" s="1"/>
  <c r="BK36" i="9"/>
  <c r="BL36" i="9" s="1"/>
  <c r="BG47" i="9"/>
  <c r="BG26" i="9"/>
  <c r="BH30" i="9"/>
  <c r="BG30" i="9"/>
  <c r="BH44" i="9"/>
  <c r="BG44" i="9"/>
  <c r="BH29" i="9"/>
  <c r="BG29" i="9"/>
  <c r="BH32" i="9"/>
  <c r="BH11" i="9"/>
  <c r="BH19" i="9"/>
  <c r="BG19" i="9"/>
  <c r="BH8" i="9"/>
  <c r="BG34" i="9"/>
  <c r="BH36" i="9"/>
  <c r="BG9" i="9"/>
  <c r="BG11" i="9"/>
  <c r="BG35" i="9"/>
  <c r="BG12" i="9"/>
  <c r="BG23" i="9"/>
  <c r="BH33" i="9"/>
  <c r="BG33" i="9"/>
  <c r="BK23" i="9"/>
  <c r="BL23" i="9" s="1"/>
  <c r="AK47" i="9"/>
  <c r="AL47" i="9" s="1"/>
  <c r="BK47" i="9"/>
  <c r="BL47" i="9" s="1"/>
  <c r="BM47" i="9" s="1"/>
  <c r="BH38" i="9"/>
  <c r="BH52" i="9"/>
  <c r="BI52" i="9" s="1"/>
  <c r="BH54" i="9"/>
  <c r="BI54" i="9" s="1"/>
  <c r="BG31" i="9"/>
  <c r="BG40" i="9"/>
  <c r="BG51" i="9"/>
  <c r="BH50" i="9"/>
  <c r="BI50" i="9" s="1"/>
  <c r="BK38" i="9"/>
  <c r="BL38" i="9" s="1"/>
  <c r="BK56" i="9"/>
  <c r="BL56" i="9" s="1"/>
  <c r="BH43" i="9"/>
  <c r="BG43" i="9"/>
  <c r="BG17" i="9"/>
  <c r="BH17" i="9"/>
  <c r="BH15" i="9"/>
  <c r="BG15" i="9"/>
  <c r="BH34" i="9"/>
  <c r="BH40" i="9"/>
  <c r="AK21" i="9" l="1"/>
  <c r="AL21" i="9" s="1"/>
  <c r="BK21" i="9"/>
  <c r="BL21" i="9" s="1"/>
  <c r="BK32" i="9"/>
  <c r="BL32" i="9" s="1"/>
  <c r="AK32" i="9"/>
  <c r="AK26" i="9"/>
  <c r="AL26" i="9" s="1"/>
  <c r="BK26" i="9"/>
  <c r="BL26" i="9" s="1"/>
  <c r="BK15" i="9"/>
  <c r="BL15" i="9" s="1"/>
  <c r="AK15" i="9"/>
  <c r="AK25" i="9"/>
  <c r="BK25" i="9"/>
  <c r="BL25" i="9" s="1"/>
  <c r="BK29" i="9"/>
  <c r="BL29" i="9" s="1"/>
  <c r="AK29" i="9"/>
  <c r="AL29" i="9" s="1"/>
  <c r="AK43" i="9"/>
  <c r="AL43" i="9" s="1"/>
  <c r="BK43" i="9"/>
  <c r="BL43" i="9" s="1"/>
  <c r="BK9" i="9"/>
  <c r="BL9" i="9" s="1"/>
  <c r="AK9" i="9"/>
  <c r="AK30" i="9"/>
  <c r="AL30" i="9" s="1"/>
  <c r="BK30" i="9"/>
  <c r="BL30" i="9" s="1"/>
  <c r="BK19" i="9"/>
  <c r="BL19" i="9" s="1"/>
  <c r="AK19" i="9"/>
  <c r="BK17" i="9"/>
  <c r="BL17" i="9" s="1"/>
  <c r="AK17" i="9"/>
  <c r="AL17" i="9" s="1"/>
  <c r="BK22" i="9"/>
  <c r="BL22" i="9" s="1"/>
  <c r="AK22" i="9"/>
  <c r="BK31" i="9"/>
  <c r="BL31" i="9" s="1"/>
  <c r="BM31" i="9" s="1"/>
  <c r="AK31" i="9"/>
  <c r="AL31" i="9" s="1"/>
  <c r="AK52" i="9"/>
  <c r="AL52" i="9" s="1"/>
  <c r="BK52" i="9"/>
  <c r="BL52" i="9" s="1"/>
  <c r="BM52" i="9" s="1"/>
  <c r="BK50" i="9"/>
  <c r="BL50" i="9" s="1"/>
  <c r="AK50" i="9"/>
  <c r="AL50" i="9" s="1"/>
  <c r="AK44" i="9"/>
  <c r="BK44" i="9"/>
  <c r="BL44" i="9" s="1"/>
  <c r="AK45" i="9"/>
  <c r="AL45" i="9" s="1"/>
  <c r="BK45" i="9"/>
  <c r="BL45" i="9" s="1"/>
  <c r="BK54" i="9"/>
  <c r="BL54" i="9" s="1"/>
  <c r="BM54" i="9" s="1"/>
  <c r="AK54" i="9"/>
  <c r="AL54" i="9" s="1"/>
  <c r="BM5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s>
  <commentList>
    <comment ref="K3" authorId="0" shapeId="0" xr:uid="{00000000-0006-0000-0000-000002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xr:uid="{00000000-0006-0000-0000-000003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E3" authorId="1" shapeId="0" xr:uid="{00000000-0006-0000-0000-000004000000}">
      <text>
        <r>
          <rPr>
            <b/>
            <sz val="18"/>
            <color indexed="81"/>
            <rFont val="Tahoma"/>
            <family val="2"/>
          </rPr>
          <t xml:space="preserve">Peso del diseño de cada control + 
Peso de la ejecución de cada control
</t>
        </r>
      </text>
    </comment>
    <comment ref="AN4" authorId="0" shapeId="0" xr:uid="{00000000-0006-0000-0000-000005000000}">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xr:uid="{00000000-0006-0000-0000-000006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AR4" authorId="0" shapeId="0" xr:uid="{00000000-0006-0000-0000-000007000000}">
      <text>
        <r>
          <rPr>
            <b/>
            <sz val="16"/>
            <color indexed="81"/>
            <rFont val="Tahoma"/>
            <family val="2"/>
          </rPr>
          <t>Es el cargo que ejecuta directamente el control</t>
        </r>
      </text>
    </comment>
    <comment ref="AS4" authorId="0" shapeId="0" xr:uid="{00000000-0006-0000-0000-000008000000}">
      <text>
        <r>
          <rPr>
            <b/>
            <sz val="16"/>
            <color indexed="81"/>
            <rFont val="Tahoma"/>
            <family val="2"/>
          </rPr>
          <t>Responsable del control será el dueño del proceso (Directivo) responsable de que se cumpla con su ejecución</t>
        </r>
        <r>
          <rPr>
            <sz val="16"/>
            <color indexed="81"/>
            <rFont val="Tahoma"/>
            <family val="2"/>
          </rPr>
          <t xml:space="preserve">
</t>
        </r>
      </text>
    </comment>
    <comment ref="D19" authorId="2" shapeId="0" xr:uid="{00000000-0006-0000-0000-000009000000}">
      <text>
        <r>
          <rPr>
            <b/>
            <sz val="16"/>
            <color indexed="81"/>
            <rFont val="Tahoma"/>
            <family val="2"/>
          </rPr>
          <t>DIANA CASTRO ROA:</t>
        </r>
        <r>
          <rPr>
            <sz val="16"/>
            <color indexed="81"/>
            <rFont val="Tahoma"/>
            <family val="2"/>
          </rPr>
          <t xml:space="preserve">
Revisar causas para que sea mas especifica</t>
        </r>
      </text>
    </comment>
    <comment ref="D21" authorId="2" shapeId="0" xr:uid="{00000000-0006-0000-0000-00000A000000}">
      <text>
        <r>
          <rPr>
            <b/>
            <sz val="14"/>
            <color indexed="81"/>
            <rFont val="Tahoma"/>
            <family val="2"/>
          </rPr>
          <t>Revisar causas para que sean mas especificas</t>
        </r>
      </text>
    </comment>
    <comment ref="F21" authorId="3" shapeId="0" xr:uid="{00000000-0006-0000-0000-00000B000000}">
      <text>
        <r>
          <rPr>
            <b/>
            <sz val="9"/>
            <color indexed="81"/>
            <rFont val="Tahoma"/>
            <family val="2"/>
          </rPr>
          <t>Fabian Leonardo Alfonso Sabo:</t>
        </r>
        <r>
          <rPr>
            <sz val="9"/>
            <color indexed="81"/>
            <rFont val="Tahoma"/>
            <family val="2"/>
          </rPr>
          <t xml:space="preserve">
NUEVO CONTROL</t>
        </r>
      </text>
    </comment>
    <comment ref="D29" authorId="2" shapeId="0" xr:uid="{00000000-0006-0000-0000-00000C000000}">
      <text>
        <r>
          <rPr>
            <b/>
            <sz val="16"/>
            <color indexed="81"/>
            <rFont val="Tahoma"/>
            <family val="2"/>
          </rPr>
          <t>DIANA CASTRO ROA: Revisar la redacción de las causas para que sean más específicas.
Ejemplo: Ausencia de criterios para adelantar los procesos de selección</t>
        </r>
      </text>
    </comment>
    <comment ref="D32" authorId="2" shapeId="0" xr:uid="{00000000-0006-0000-0000-00000D000000}">
      <text>
        <r>
          <rPr>
            <b/>
            <sz val="16"/>
            <color indexed="81"/>
            <rFont val="Tahoma"/>
            <family val="2"/>
          </rPr>
          <t>DIANA CASTRO ROA: Revisar la redacción de las causas para que sean más específicas.</t>
        </r>
      </text>
    </comment>
    <comment ref="AN34" authorId="2" shapeId="0" xr:uid="{00000000-0006-0000-0000-00000E000000}">
      <text>
        <r>
          <rPr>
            <b/>
            <sz val="12"/>
            <color indexed="81"/>
            <rFont val="Tahoma"/>
            <family val="2"/>
          </rPr>
          <t>DIANA CASTRO ROA:</t>
        </r>
        <r>
          <rPr>
            <sz val="12"/>
            <color indexed="81"/>
            <rFont val="Tahoma"/>
            <family val="2"/>
          </rPr>
          <t xml:space="preserve">
revisar descripción del control</t>
        </r>
      </text>
    </comment>
    <comment ref="AN35" authorId="2" shapeId="0" xr:uid="{00000000-0006-0000-0000-00000F000000}">
      <text>
        <r>
          <rPr>
            <b/>
            <sz val="9"/>
            <color indexed="81"/>
            <rFont val="Tahoma"/>
            <family val="2"/>
          </rPr>
          <t>DIANA CASTRO ROA:</t>
        </r>
        <r>
          <rPr>
            <sz val="9"/>
            <color indexed="81"/>
            <rFont val="Tahoma"/>
            <family val="2"/>
          </rPr>
          <t xml:space="preserve">
Revisar descripción del control</t>
        </r>
      </text>
    </comment>
    <comment ref="D43" authorId="2" shapeId="0" xr:uid="{00000000-0006-0000-0000-000010000000}">
      <text>
        <r>
          <rPr>
            <b/>
            <sz val="14"/>
            <color indexed="81"/>
            <rFont val="Tahoma"/>
            <family val="2"/>
          </rPr>
          <t>DIANA CASTRO ROA:</t>
        </r>
        <r>
          <rPr>
            <sz val="14"/>
            <color indexed="81"/>
            <rFont val="Tahoma"/>
            <family val="2"/>
          </rPr>
          <t xml:space="preserve">
</t>
        </r>
        <r>
          <rPr>
            <sz val="18"/>
            <color indexed="81"/>
            <rFont val="Tahoma"/>
            <family val="2"/>
          </rPr>
          <t>Se recomienda ser mas específicos en la redacción de causas ejemplo:
Inconsistencia en la documentación presentada para el trámite de l siniestro</t>
        </r>
      </text>
    </comment>
    <comment ref="D45" authorId="2" shapeId="0" xr:uid="{00000000-0006-0000-0000-000011000000}">
      <text>
        <r>
          <rPr>
            <b/>
            <sz val="18"/>
            <color indexed="81"/>
            <rFont val="Tahoma"/>
            <family val="2"/>
          </rPr>
          <t>DIANA CASTRO ROA: Se recomienda ser mas específicos en la descripción  de controles</t>
        </r>
      </text>
    </comment>
    <comment ref="D46" authorId="2" shapeId="0" xr:uid="{00000000-0006-0000-0000-000012000000}">
      <text>
        <r>
          <rPr>
            <b/>
            <sz val="18"/>
            <color indexed="81"/>
            <rFont val="Tahoma"/>
            <family val="2"/>
          </rPr>
          <t>DIANA CASTRO ROA: Se recomienda ser mas específicos en la descripción  de controles</t>
        </r>
      </text>
    </comment>
    <comment ref="M47" authorId="2" shapeId="0" xr:uid="{00000000-0006-0000-0000-000013000000}">
      <text>
        <r>
          <rPr>
            <b/>
            <sz val="9"/>
            <color indexed="81"/>
            <rFont val="Tahoma"/>
            <family val="2"/>
          </rPr>
          <t>DIANA CASTRO ROA:</t>
        </r>
        <r>
          <rPr>
            <sz val="9"/>
            <color indexed="81"/>
            <rFont val="Tahoma"/>
            <family val="2"/>
          </rPr>
          <t xml:space="preserve">
Revisar esta calificación antes de controles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655902-EB61-474D-B61A-0DB58046C39E}"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D7E8B62-7D2E-47E6-8BA9-214BD02DB2BE}" name="WorksheetConnection_Hoja2!$B$1:$C$21" type="102" refreshedVersion="7" minRefreshableVersion="5">
    <extLst>
      <ext xmlns:x15="http://schemas.microsoft.com/office/spreadsheetml/2010/11/main" uri="{DE250136-89BD-433C-8126-D09CA5730AF9}">
        <x15:connection id="Rango">
          <x15:rangePr sourceName="_xlcn.WorksheetConnection_Hoja2B1C211"/>
        </x15:connection>
      </ext>
    </extLst>
  </connection>
</connections>
</file>

<file path=xl/sharedStrings.xml><?xml version="1.0" encoding="utf-8"?>
<sst xmlns="http://schemas.openxmlformats.org/spreadsheetml/2006/main" count="1839" uniqueCount="538">
  <si>
    <t>DISEÑO DE CONTROLES</t>
  </si>
  <si>
    <t>No.</t>
  </si>
  <si>
    <t>PROCESO</t>
  </si>
  <si>
    <t>DESCRIPCION DEL RIESGO</t>
  </si>
  <si>
    <t>DESCRIPCION DEL ACTUAL CONTROL</t>
  </si>
  <si>
    <t>EJECUTOR DEL CONTROL</t>
  </si>
  <si>
    <t xml:space="preserve">RESPONSABLE </t>
  </si>
  <si>
    <t>X</t>
  </si>
  <si>
    <t>FUERTE</t>
  </si>
  <si>
    <t>Planeación del SITP</t>
  </si>
  <si>
    <t xml:space="preserve">Subgerente Técnico y de Servicios </t>
  </si>
  <si>
    <t>Gestionar bajo presión cambios no justificados, tomadas por el nivel de gerencia general, gerencia de integración o alcaldía en el incremento de flota de vehículos, en beneficio de terceros o a cambio de favores para estos.</t>
  </si>
  <si>
    <t>RIESGO RESIDUAL</t>
  </si>
  <si>
    <t>PLAN DE TRATAMIENTO</t>
  </si>
  <si>
    <t>INCIDENCIA DEL CONTROL SOBRE PROBABILIDAD</t>
  </si>
  <si>
    <t>INCIDENCIA DEL CONTROL SOBRE IMPACTO
POR GUIA EL IMPACTO ES EL MISMO INHERENTE</t>
  </si>
  <si>
    <t>FACTOR RIESGO</t>
  </si>
  <si>
    <t>PROBABILIDAD</t>
  </si>
  <si>
    <t>CRITERIOS PARA CALIFICAR EL IMPACTO</t>
  </si>
  <si>
    <t>IMPACTO</t>
  </si>
  <si>
    <t>RIESGO INHERENTE</t>
  </si>
  <si>
    <t>SOLIDEZ DEL CONJUNTO DE CONTROLES</t>
  </si>
  <si>
    <t>16. ¿Ocasionar lesiones físicas o pérdida de vidas humanas?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</si>
  <si>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</si>
  <si>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</si>
  <si>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</si>
  <si>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</si>
  <si>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</si>
  <si>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</si>
  <si>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</si>
  <si>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</si>
  <si>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</si>
  <si>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</si>
  <si>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12. ¿Dar lugar a procesos disciplinarios?</t>
  </si>
  <si>
    <t>13. ¿Dar lugar a procesos fiscales?</t>
  </si>
  <si>
    <t>14. ¿Dar lugar a procesos penales?</t>
  </si>
  <si>
    <t>15. ¿Generar pérdida de credibilidad del sector?</t>
  </si>
  <si>
    <t>17. ¿Afectar la imagen regional?</t>
  </si>
  <si>
    <t>18. ¿Afectar la imagen nacional?</t>
  </si>
  <si>
    <t>19. ¿Generar daño ambiental?</t>
  </si>
  <si>
    <t>TIPO</t>
  </si>
  <si>
    <t>PERIODICIDAD</t>
  </si>
  <si>
    <t>Desarrollo Estratégico</t>
  </si>
  <si>
    <t>CORRUPCION</t>
  </si>
  <si>
    <t>EXTERNO</t>
  </si>
  <si>
    <t>Intereses particulares o beneficio propio impidiendo que se muestre la gestión real de la Entidad</t>
  </si>
  <si>
    <t>x</t>
  </si>
  <si>
    <t>REDUCIR EL RIESGO</t>
  </si>
  <si>
    <t>PREVENTIVO</t>
  </si>
  <si>
    <t>ASISTIDO TI</t>
  </si>
  <si>
    <t>MANUAL</t>
  </si>
  <si>
    <t>CUANDO SE REQUIERA</t>
  </si>
  <si>
    <t>Intereses particulares
Presiones indebidas</t>
  </si>
  <si>
    <t>Gestión TIC´S</t>
  </si>
  <si>
    <t>INTERNO</t>
  </si>
  <si>
    <t>ALTO</t>
  </si>
  <si>
    <t>MODERADO</t>
  </si>
  <si>
    <t>Gestión Grupos de Interés</t>
  </si>
  <si>
    <t>Subgerente de Atención al Usuario y Comunicaciones</t>
  </si>
  <si>
    <t>Gestión de Mercadeo</t>
  </si>
  <si>
    <t xml:space="preserve">Subgerencia Desarrollo de Negocios </t>
  </si>
  <si>
    <t>SEMANAL</t>
  </si>
  <si>
    <t>Supervisión y Control de la Operación</t>
  </si>
  <si>
    <t>Director Técnico de Buses</t>
  </si>
  <si>
    <t>DETECCION</t>
  </si>
  <si>
    <t>MENSUAL</t>
  </si>
  <si>
    <t>Director Técnico de Modos Alternativos y E.C.</t>
  </si>
  <si>
    <t>Gestión del Talento Humano</t>
  </si>
  <si>
    <t>Director(a) Corporativo(a)</t>
  </si>
  <si>
    <t>Gestión Económica de los Agentes del Sistema</t>
  </si>
  <si>
    <t>Gestión de la Información Financiera y Contable</t>
  </si>
  <si>
    <t>Gestión Jurídica</t>
  </si>
  <si>
    <t>Subgerente Jurídico (a)</t>
  </si>
  <si>
    <t>Adquisición de Bienes y Servicios</t>
  </si>
  <si>
    <t>Adjudicar contratos a proveedores con  acuerdos colusorios con particulares o personas de la misma entidad, con el fin de obtener beneficio propio en detrimento de la entidad</t>
  </si>
  <si>
    <t>Gestión de Servicios Logísticos</t>
  </si>
  <si>
    <t>Evaluación y Mejoramiento de la Gestión</t>
  </si>
  <si>
    <t>Auditor Líder y Líder del Proceso Auditado</t>
  </si>
  <si>
    <t>Comité Institucional de Control Interno</t>
  </si>
  <si>
    <t>Por que se pueden visibilizar situaciones irregulares y/o desviaciones de recursos en la dependencias  con ocasión de los trabajos desarrollados por la OCI.</t>
  </si>
  <si>
    <t xml:space="preserve">Comité Institucional de Control Interno, y la Alcaldía Mayor </t>
  </si>
  <si>
    <t>Gestión Asuntos Disciplinarios</t>
  </si>
  <si>
    <t>Subgerente General</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</si>
  <si>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</si>
  <si>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espacios susceptibles de explotación en la Infraestructura para el beneficio de un tercero relacionado, a cambio de dádivas o favores personales.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</si>
  <si>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</si>
  <si>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</si>
  <si>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</si>
  <si>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Manejo indebido de la información relacionada con la liquidación de la nómina de los trabajadores de la Entidad, para beneficio propio o de un tercero, a cambio de dádivas o pago de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</si>
  <si>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</si>
  <si>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</si>
  <si>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</si>
  <si>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NIVEL</t>
  </si>
  <si>
    <t>RANGO</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</si>
  <si>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</si>
  <si>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</si>
  <si>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</si>
  <si>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</si>
  <si>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</si>
  <si>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</si>
  <si>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</si>
  <si>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</si>
  <si>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</si>
  <si>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</si>
  <si>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</si>
  <si>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</si>
  <si>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</si>
  <si>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</si>
  <si>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</si>
  <si>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</si>
  <si>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Manipulación de los parámetros de la programación troncal con el fin de favorecer indebidamente  a un operador o concesión, a cambio de beneficios personales o pago de favores.</t>
  </si>
  <si>
    <t>NOMBRE CONTROL</t>
  </si>
  <si>
    <t>Tesorero</t>
  </si>
  <si>
    <t>DETECCIÓN</t>
  </si>
  <si>
    <t>OPCIONES DE MANEJO 
DEL RIESGO</t>
  </si>
  <si>
    <t xml:space="preserve"> Vincular conductores y/o vehículos que no cumplan con la totalidad de los requisitos establecidos en los Contratos de Concesión y Manual de Operaciones del Componente Zonal, con el fin de favorecer a un tercero a cambio de dádivas o pago de favores.
</t>
  </si>
  <si>
    <t xml:space="preserve"> Jefe de la Oficina Asesora de Planeación </t>
  </si>
  <si>
    <t>Información falsificada, adulterada, no verdadera relacionado con el estado de salud del trabajador,  presentada o manifestada por este, con el fin de obtener beneficios  en la entidad.</t>
  </si>
  <si>
    <t>Uso de poder</t>
  </si>
  <si>
    <t>NOMBRE DEL RIESGO</t>
  </si>
  <si>
    <t>Desviación de la gestión de lo público</t>
  </si>
  <si>
    <t>Beneficio Privado</t>
  </si>
  <si>
    <t>Responder afirmativamente de una (1) a (5) cinco pregunta(s) genera un impacto moderado.</t>
  </si>
  <si>
    <t>Responder afirmativamente de seis (6) a once (11) preguntas genera un impacto mayor.</t>
  </si>
  <si>
    <t>Responder afirmativamente de doce (12) a diecinueve (19) preguntas genera un impacto catastrófico.</t>
  </si>
  <si>
    <t>Genera medianas consecuencias sobre la entidad</t>
  </si>
  <si>
    <t>MAYOR</t>
  </si>
  <si>
    <t>Genera altas consecuencias sobre la entidad</t>
  </si>
  <si>
    <t>CATASTROFICO</t>
  </si>
  <si>
    <t>Genera consecuencias desastrosas para la entidad</t>
  </si>
  <si>
    <t>CALIFICACIÓN PROBABILIDAD</t>
  </si>
  <si>
    <t>OBSERVACION</t>
  </si>
  <si>
    <t>CALIFICACIÓN IMPACTO</t>
  </si>
  <si>
    <t xml:space="preserve">Nivel </t>
  </si>
  <si>
    <t>Rango</t>
  </si>
  <si>
    <t xml:space="preserve"> </t>
  </si>
  <si>
    <t>Fuerte</t>
  </si>
  <si>
    <t xml:space="preserve">SOLIDEZ INDIVIDUAL DEL CONTROL </t>
  </si>
  <si>
    <t>Características del riesgo de Corrupción</t>
  </si>
  <si>
    <t>Total preguntas afirmativas</t>
  </si>
  <si>
    <t>CALIFICACIÓN DEL DISEÑO DEL CONTROL</t>
  </si>
  <si>
    <t>Verificación previa de información divulgada a grupos de interés</t>
  </si>
  <si>
    <t>Profesional Especializado Grado 06 de Servicio al Usuario y Contacto SIRCI</t>
  </si>
  <si>
    <t>Estudio de necesidades de flota adicional</t>
  </si>
  <si>
    <t>Profesional Especializado Grado 05 y  Grado 06, o el Profesional Universitario Grado 04</t>
  </si>
  <si>
    <t>Verificación programación de operación del servicio</t>
  </si>
  <si>
    <t>Profesional Especializado Grado 06 de Programación</t>
  </si>
  <si>
    <t>Verificación de programación de kilómetros programados</t>
  </si>
  <si>
    <t xml:space="preserve">Interventoría a la operación </t>
  </si>
  <si>
    <t>Profesional Especializado Grado 06  Coordinación Técnica Operativa; Profesional Especializado de Supervisión de la operación; Profesional universitario de Supervisión de la Operación</t>
  </si>
  <si>
    <t>Seguimiento de control a concesionarios</t>
  </si>
  <si>
    <t>Se realizan mensualmente reuniones operativas, por parte de los Profesionales encargados (Profesionales Especializados grado 06 de supervisión de la DTB) para evaluar la gestión y toma de acciones de control, así como reuniones de seguimiento con los concesionarios, dejando como evidencia las actas o presentaciones. De encontrarse inconsistencia se establecen planes de mejoramiento que quedan evidenciadas en las actas.</t>
  </si>
  <si>
    <t>Profesional Especializado Grado 06  Coordinación Técnica Operativa; Profesional Especializado Grado 06 de Supervisión de la operación; Profesional Universitario de Supervisión de la Operación</t>
  </si>
  <si>
    <t>Verificación de requisitos de vinculación de conductores</t>
  </si>
  <si>
    <t>Profesional Especializado Grado 06 - Flota</t>
  </si>
  <si>
    <t>Supervisión a la ejecución de procedimientos de reportes de kilometraje componente zonal sitp y supervisión fuera de línea</t>
  </si>
  <si>
    <t>Profesional Especializado Grado 06 - Supervisión de la Operación</t>
  </si>
  <si>
    <t>Profesional Especializado Grado 06 Mantenimiento y Aseo Infraestructura Componente Troncal 
Profesional Universitario Grado 03 Mantenimiento y Aseo Infraestructura Sistema BRT.</t>
  </si>
  <si>
    <t>Verificación de  cumplimiento de indicadores contractuales</t>
  </si>
  <si>
    <t>Verificación de cumplimiento de perfiles de personal de fuerza operativa</t>
  </si>
  <si>
    <t>Validación de soportes de evidencia de desempeño</t>
  </si>
  <si>
    <t>Validación de datos cargados en el sistema con pre nomina</t>
  </si>
  <si>
    <t>Validación cumplimiento resolución de liquidación</t>
  </si>
  <si>
    <t>Profesional Especializado Grado 06 Finanzas Corporativas - Presupuesto.</t>
  </si>
  <si>
    <t>Conciliación del plan de adquisiciones</t>
  </si>
  <si>
    <t>Conciliación de cuentas bancarias</t>
  </si>
  <si>
    <t xml:space="preserve">Profesional Especializado Grado 05 Tesorería </t>
  </si>
  <si>
    <t>Vigilancia judicial periódica de los procesos</t>
  </si>
  <si>
    <t>Verificación del cumplimiento de requisitos para presentar siniestro</t>
  </si>
  <si>
    <t>Profesional Especializado Grado 06  Seguros</t>
  </si>
  <si>
    <t xml:space="preserve">Profesional Universitario Grado 03 - Apoyo Logístico (inventarios)  </t>
  </si>
  <si>
    <t>Seguimiento al préstamo de documentos exclusivo a funcionarios</t>
  </si>
  <si>
    <t>Profesional Universitario Grado 03 - Gestión Documental</t>
  </si>
  <si>
    <t>Jefe de la Oficina de Control Interno</t>
  </si>
  <si>
    <t>Evaluación del auditado de la actividad de auditoria</t>
  </si>
  <si>
    <t>Convocatoria al comité institucional de control interno</t>
  </si>
  <si>
    <t>TIPO DE RIESGO DE FRAUDE</t>
  </si>
  <si>
    <t>REPORTES FRAUDULENTOS/CORRUPCION</t>
  </si>
  <si>
    <t>REPORTES FRAUDULENTOS/ CORRUPCION</t>
  </si>
  <si>
    <t>MALVERSACION DE ACTIVOS/CORRUPCION</t>
  </si>
  <si>
    <t>EXTREMO</t>
  </si>
  <si>
    <t>FACTIBILIDAD</t>
  </si>
  <si>
    <t>Nivel</t>
  </si>
  <si>
    <t>COMO SE REALIZA EL CONTROL</t>
  </si>
  <si>
    <t>Ausencia de controles durante la etapa de revisión de los contratos que se van a adjudicar</t>
  </si>
  <si>
    <t>Direccionamiento indebido de las actuaciones disciplinarias</t>
  </si>
  <si>
    <t>Reporte de hechos en los cuales,  se evidencie  riesgo de afectación, o pérdida de recursos públicos  y/o de bienes o intereses patrimoniales  de la entidad</t>
  </si>
  <si>
    <t>Acciones disciplinarias a las Dependencias que no suministren información solicitada por la Oficina de Control Interno</t>
  </si>
  <si>
    <t>Ofrecimientos indebidos a un funcionario parte del proceso de gestión de asuntos disciplinarios</t>
  </si>
  <si>
    <t>El servidor perteneciente a la Subgerencia General recibe dádivas, agasajos o favores personales, con el objeto de alterar el curso normal de una actuación disciplinaria y su decisión.</t>
  </si>
  <si>
    <t xml:space="preserve">Profesional Especializado Grado 06 - Control Disciplinario y Subgerente General </t>
  </si>
  <si>
    <t>Información médica no veraz</t>
  </si>
  <si>
    <t xml:space="preserve">Intereses y beneficios por parte del trabajador </t>
  </si>
  <si>
    <t>Validación por el área de SST de las incapacidades recurrentes y/o sospechosas.</t>
  </si>
  <si>
    <t xml:space="preserve">MENSUALMENTE </t>
  </si>
  <si>
    <t xml:space="preserve"> Profesional Universitario Grado 03 de Seguridad y Salud en el Trabajo - Asesores ARL </t>
  </si>
  <si>
    <t>Manipulación de los parámetros de programación troncal.</t>
  </si>
  <si>
    <t>Verificación de parámetros de programación de servicios operacionales troncales</t>
  </si>
  <si>
    <t xml:space="preserve">Favoritismos y favorecimientos por padrinazgo y/o vínculos afectivos y/o familiares </t>
  </si>
  <si>
    <t>Alteración de indicadores de desempeño de las empresas operadoras troncales</t>
  </si>
  <si>
    <t>Favoritismos y favorecimientos por padrinazgo y/o vínculos afectivos y/o familiares en la vinculación del personal que trabaja para las empresas que prestan sus servicios de fuerza operativa.</t>
  </si>
  <si>
    <t>Alterar datos relacionados con indicadores de desempeño de las empresas operadoras troncales, con el fin de ocultar incumplimiento de los concesionarios a cambio de sobornos.</t>
  </si>
  <si>
    <t xml:space="preserve">Revisión de indicadores de desempeño de las empresas operadoras troncales </t>
  </si>
  <si>
    <t>Verificación del proceso contractual por diferentes filtros</t>
  </si>
  <si>
    <t>Profesional Especializado Grado 06 de Contratación (o quien haga sus veces),
Abogado responsable del proceso, 
asesores y coordinadores de Contratación y Comité de Contratación de la Entidad</t>
  </si>
  <si>
    <t>Realización de pactos colusorios en fase de estructuración y en fase de evaluación de los procesos de selección</t>
  </si>
  <si>
    <t>Direccionamiento de procesos de selección</t>
  </si>
  <si>
    <t>Gestión bajo presión, para lograr un incremento de flota de vehículos que beneficie a los operadores u otros terceros</t>
  </si>
  <si>
    <t>Comité de kilómetros eficientes</t>
  </si>
  <si>
    <t>Modificación de resultados de Auditorías que evidencien posibles actos de corrupción</t>
  </si>
  <si>
    <t>Desconocimiento y falta de interiorización del código del auditor interno, del Estatuto de Auditoría de TRANSMILENIO S.A. y del acuerdo de confidencialidad de los colaboradores de la OCI.</t>
  </si>
  <si>
    <t>Cumplimiento de código de ética del auditor y estatuto de auditoria</t>
  </si>
  <si>
    <t>Utilización indebida de información</t>
  </si>
  <si>
    <t>El Profesional Especializado Grado 06 de Programación y Planificación BRT-Servicios Troncales verifica la aplicación del procedimiento vigente para la programación de servicios troncales y duales por parte de los colaboradores del área, de manera que se garantice el cumplimiento de los parámetros estipulados, mediante el diligenciamiento de los formatos de Programación de Servicios de Operación - PSO, cada vez que se requiera. En caso de evidenciar inconsistencias en la aplicación de los parámetros técnicos de programación, se reporta de manera inmediata al Director Técnico de BRT quien solicitará  la revisión y ajustes correspondientes.</t>
  </si>
  <si>
    <t xml:space="preserve">Director Técnico de BRT. </t>
  </si>
  <si>
    <t xml:space="preserve">Profesional Especializado Grado 06 de Programación y Planificación BRT y Colaboradores del Área de Programación Planificación Servicios Troncales </t>
  </si>
  <si>
    <t>Profesional Especializado Grado 06 de Coordinación Técnica Operativa.</t>
  </si>
  <si>
    <t>Profesional Especializado Grado 06 de Coordinación Técnica Operativa</t>
  </si>
  <si>
    <t>Liquidación indebida a los agentes del sistema favoreciendo al tercero con recursos que no le corresponden</t>
  </si>
  <si>
    <t>Liquidar indebidamente los agentes del sistema con el fin de favorecerlos económicamente a cambio de recibir comisiones, dádivas o favores.</t>
  </si>
  <si>
    <t>Los agentes Externos influyen en la estructura administrativa de Transmilenio para que actúen a su conveniencia</t>
  </si>
  <si>
    <t>Validación de información de la liquidación previa</t>
  </si>
  <si>
    <t>Cotejo de fuentes de información SIRCI</t>
  </si>
  <si>
    <t>Subgerente Económico</t>
  </si>
  <si>
    <t>Profesional Especializado Grado 05 de Control de  Recaudo</t>
  </si>
  <si>
    <t xml:space="preserve">Profesional Especializado Grado 06 Control del Recaudo y Remuneración del Sistema
y
Profesional Universitario Grado 03 de remuneración </t>
  </si>
  <si>
    <t>El gestor no informe apropiadamente a la comunidad sobre temas de interés del Sistema y de la Entidad, por intereses particulares o presiones indebidas</t>
  </si>
  <si>
    <t>Omitir información de interés relacionada con la gestión de la Entidad  en los diferentes espacios de interlocución con las comunidades para favorecer acciones de terceros en detrimento de las comunidades y/o de la entidad</t>
  </si>
  <si>
    <t>Profesional Especializado Grado 6 de Gestión Social y Gestores Sociales</t>
  </si>
  <si>
    <t>Alteración de las cantidades de insumos ejecutadas en las obras de mantenimiento.</t>
  </si>
  <si>
    <t>Se realiza de forma mensual, por parte del Profesional Especializado Grado 06 Mantenimiento y Aseo Infraestructura Sistema BRT y del Profesional Universitario Grado 03 Mantenimiento y Aseo Infraestructura Sistema BRT, la verificación del cumplimiento de los indicadores establecidos contractualmente, mediante la revisión del porcentaje descrito en el Capítulo que da cumplimiento a lo solicitado en el numeral 15, literal h del Anexo Técnico de Interventoría, de los informes mensuales de Interventoría comparado con el porcentaje propuesto durante el proceso de selección. 
En caso de encontrar inconsistencias u observaciones frente a los resultados del indicador presentado en el informe, se devuelve el informe para su aclaración y ajuste. Se deja como evidencia el Certificado de Cumplimiento.</t>
  </si>
  <si>
    <t>Profesional Especializado Grado 06 Mantenimiento y Aseo Infraestructura Componente Troncal 
y
Profesional Universitario Grado 03 Mantenimiento y Aseo Infraestructura Sistema BRT
y
Técnicos Operativos Grado 01</t>
  </si>
  <si>
    <t>Director Técnico de Seguridad</t>
  </si>
  <si>
    <t>Direccionamiento de conceptos y actos jurídicos</t>
  </si>
  <si>
    <t>Debilidades en la revisión de conceptos y actos jurídicos</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</si>
  <si>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</si>
  <si>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</si>
  <si>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</si>
  <si>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 xml:space="preserve">Profesionales de Defensa Judicial y Dependiente judicial </t>
  </si>
  <si>
    <t>Aplicación de protocolos de registro,  control y validación de los Proyectos de Inversión</t>
  </si>
  <si>
    <t>MENSUAL
(SUIFP)
TRIMESTRAL
(SEGPLAN)</t>
  </si>
  <si>
    <t>Jefe de Oficina Asesora de Planeación
Profesional Especializado Grado 06 de Gestión Corporativa</t>
  </si>
  <si>
    <t>Presiones indebidas para emitir pronunciamientos técnicos ajenos a la realidad o al contexto de la gestión ambiental.</t>
  </si>
  <si>
    <t>Direccionamiento indebido de los pronunciamientos de carácter ambiental, por parte de los funcionarios responsables del proceso, para asegurar toma de decisiones que favorezcan un interés personal o de terceros, en detrimento de la entidad.</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</si>
  <si>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</si>
  <si>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</si>
  <si>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Profesional Especializado Grado 06 de Gestión Ambiental
 Jefe de la Oficina Asesora de Planeación</t>
  </si>
  <si>
    <t>Las bases de datos generadas a través de plataformas y/o aplicativos donde se registran las PQRS, sean manipuladas indebidamente para favorecimiento personal.</t>
  </si>
  <si>
    <t>El servidor público, en el momento en que se recibe una PQRS, manipule indebidamente los datos del peticionario.</t>
  </si>
  <si>
    <t>Control preventivo de la información del peticionario</t>
  </si>
  <si>
    <t>COMPARTIR EL RIESGO</t>
  </si>
  <si>
    <t xml:space="preserve">Alteración de la programación de servicios troncales y duales para el favorecimiento de intereses particulares o por presiones indebidas. </t>
  </si>
  <si>
    <t>Alteración de los perfiles en la selección  del personal vinculado a los contratos de fuerza operativa, debido a intereses particulares o por presiones indebidas.</t>
  </si>
  <si>
    <t xml:space="preserve">Profesional Especializado Grado 06 de Coordinación Técnica Operativa.
Profesional Especializado Grado 06 de Control de la Operación.
Colaboradores del Área de Control de la Operación.  </t>
  </si>
  <si>
    <t>Mensualmente, el personal del área de control de la operación designado, adelanta el cálculo de los indicadores de desempeño previstos para los operadores de operación troncal, según la fase correspondiente. El Profesional Especializado Grado 06 de Coordinación Técnica Operativa de la DTBRT (Dirección Técnica de BRT) verifica los resultados y aprueba los oficios de notificación que se deben enviar a las empresas operadoras antes de las audiencias previstas y/o los debidos procesos que correspondan. Si durante la verificación de datos se determina que  existen comportamientos atípicos, errores o desviaciones, se solicita a los profesionales encargados el ajuste del cálculo del indicador.</t>
  </si>
  <si>
    <t xml:space="preserve">Profesional Especializado Grado 06 de Coordinación Técnica Operativa.
Colaboradores del Área de Control de la Operación.  </t>
  </si>
  <si>
    <t>Intereses particulares o 
Presiones indebidas</t>
  </si>
  <si>
    <t>ANUAL</t>
  </si>
  <si>
    <t>Manipulación de información financiera</t>
  </si>
  <si>
    <t>Inconsistencia en la documentación presentada para el trámite del siniestro</t>
  </si>
  <si>
    <t>Inadecuado registro de la información de Inventarios relacionados con la Propiedad Planta y Equipo de propiedad de TRANSMILENIO S.A., con el fin de apropiarse de ella en beneficio propio, o de terceros</t>
  </si>
  <si>
    <t>Levantamiento físico de inventario aleatorio</t>
  </si>
  <si>
    <t>TRIMESTRAL</t>
  </si>
  <si>
    <t>Supervisor contrato de Gestión Documental</t>
  </si>
  <si>
    <t>Cargue de información en la base de datos de las novedades de nomina de forma mal intencionada.</t>
  </si>
  <si>
    <t>Manipulación de la información relacionada con la liquidación de la nómina.</t>
  </si>
  <si>
    <t>Profesional Universitario Grado 04 de Nómina
Profesional Especializado Grado 06 de Talento Humano</t>
  </si>
  <si>
    <t>INTERNO o EXTERNO</t>
  </si>
  <si>
    <t>Debilidad en los criterios definidos para adelantar los procesos de selección.</t>
  </si>
  <si>
    <t>Direccionamiento de las pruebas del proceso de selección, con el fin de beneficiar a terceros generando nepotismo, bien sea por conflicto de intereses o por acuerdos para recibir dádivas o favores personales.</t>
  </si>
  <si>
    <t>Profesional Especializado Grado 06 Gestión del  Talento Humano
 y Agentes Externos cuando se requiera</t>
  </si>
  <si>
    <t>Validación de criterios en procesos de selección</t>
  </si>
  <si>
    <t>Manipulación de información de planes, programas y proyectos</t>
  </si>
  <si>
    <t>Omisión de información del sistema y de la entidad, para beneficio de un particular</t>
  </si>
  <si>
    <t xml:space="preserve">Manipulación indebida de bases de datos de PQRS </t>
  </si>
  <si>
    <t>Alteraciones de los parámetros operacionales de los servicios</t>
  </si>
  <si>
    <t>Alteraciones de los análisis de requerimiento de flota adicional</t>
  </si>
  <si>
    <t>Manipulación de la programación</t>
  </si>
  <si>
    <t>Manipulación de la información</t>
  </si>
  <si>
    <t>Vinculación inapropiada de conductores y/o vehículos</t>
  </si>
  <si>
    <t>Habilitación de las tarjetas de conducción en el sistema GestSAE para beneficios particulares</t>
  </si>
  <si>
    <t>Alteración del estado de operatividad de las tarjetas de conducción en el sistema GestSAE</t>
  </si>
  <si>
    <t>Aceptar o solicitar pago o cualquier otra clase de beneficios a nombre propio o de terceros, para no reportar o alterar información respecto del estado de operatividad de la tarjeta de conducción en el sistema GestSAE</t>
  </si>
  <si>
    <t>BIMESTRAL</t>
  </si>
  <si>
    <t>Registro inadecuado de inventarios</t>
  </si>
  <si>
    <t xml:space="preserve">Falta de aplicación de controles para cumplir con la normatividad vigente.                                                                                         </t>
  </si>
  <si>
    <t>Por Intimidación y/o amenazas al interior de la Entidad para el no reporte de irregularidades.</t>
  </si>
  <si>
    <t>Intereses personales y/o particulares con el fin de distorsionar, ocultar o tergiversar la información y evidencias resultantes del proceso de auditoria</t>
  </si>
  <si>
    <t>Direccionamiento de las pruebas de selección para fines particulares o personales</t>
  </si>
  <si>
    <t>Apropiación indebida del rubro presupuestal</t>
  </si>
  <si>
    <t>Moderado</t>
  </si>
  <si>
    <t>ZONA DE RIESGO INHERENTE</t>
  </si>
  <si>
    <t xml:space="preserve">ZONA RIESGO 
RESIDUAL </t>
  </si>
  <si>
    <t xml:space="preserve">Por Intereses personales y/o particulares con el fin de distorsionar, ocultar o tergiversar la información y evidencias resultantes del proceso de auditoria.                                                                              </t>
  </si>
  <si>
    <t xml:space="preserve"> Inobservancia del código de ética de los auditores de TRANSMILENIO S.A.
</t>
  </si>
  <si>
    <t>PROBABILIDAD DE OCURRENCIA</t>
  </si>
  <si>
    <t>MATRIZ DE RIESGOS ANTES DE CONTROLES
RIESGO INHERENTE</t>
  </si>
  <si>
    <t>MAPA CALORIMETRICO RIESGOS DE CORRUPCIÓN</t>
  </si>
  <si>
    <t>Solicitar cotizaciones sobrevaloradas que no correspondan al valor o número de servicios solicitados</t>
  </si>
  <si>
    <t>Alteración de información relacionada con los servicios de bienestar</t>
  </si>
  <si>
    <t>Alterar y/o modificar los requerimientos y/o servicios contratados de bienestar para obtener beneficios económicos o en especie por parte de los involucrados.</t>
  </si>
  <si>
    <t>Cotejo parámetros actividad</t>
  </si>
  <si>
    <t>El Profesional Universitario Grado 04 - Bienestar e incentivos cada vez que se requiera, revisa que la cotización solicitada al proveedor corresponda a los ítems solicitados (número de participantes, alimentación, transporte, actividades recreativas, deportivas o culturales, etc.) dejando como evidencia el correo de solicitud y la cotización presentada por el proveedor.
Cuando se presenten diferencias entre lo solicitado y lo cotizado o se requieran servicios adicionales a lo inicialmente solicitado, el Profesional Universitario Grado 04 - Bienestar e incentivos le solicita al proveedor que efectúe los ajustes correspondientes a la cotización.</t>
  </si>
  <si>
    <t xml:space="preserve">Profesional Universitario Grado 04 - Bienestar e incentivos </t>
  </si>
  <si>
    <t>MATRIZ DE RIESGOS DESPUES DE CONTROLES
RIESGO RESIDUAL</t>
  </si>
  <si>
    <t>CONSECUENCIAS</t>
  </si>
  <si>
    <t xml:space="preserve">Afectación en las rutas
Pérdida de recursos económicos 
Pérdida de imagen institucional
Investigaciones sancionatorias y disciplinarias </t>
  </si>
  <si>
    <t xml:space="preserve">Incremento de las PQRS 
Afectación en la calidad del servicio zonal
Detrimento de la calidad de vida de la comunidad
Pérdida de recursos económicos 
Pérdida de imagen institucional
Investigaciones sancionatorias y disciplinarias </t>
  </si>
  <si>
    <t>Pérdida de información
Afectación en la calidad del servicio 
Procesos sancionatorios y disciplinarios</t>
  </si>
  <si>
    <t>Quejas de los funcionarios
Procesos  disciplinarios</t>
  </si>
  <si>
    <t>Planes, programas y proyectos inconclusos
Pérdida de la imagen institucional
Pérdida de confianza en lo público
Procesos disciplinarios
Detrimento patrimonial
Perdida de recursos</t>
  </si>
  <si>
    <t>Pérdida de la imagen institucional
Demandas contra el Estado
Pérdida de confianza en lo público
Investigaciones penales
disciplinarias y fiscales.
Detrimento patrimonial
Perdida de recursos económicos</t>
  </si>
  <si>
    <t xml:space="preserve">Incumplimiento a la ley de Habeas Data
Pérdida de información
Pérdida de imagen institucional
Investigaciones penales y disciplinarias </t>
  </si>
  <si>
    <t>Afectación en la calidad del servicio troncal
Detrimento de la calidad de vida de la comunidad
Pérdida de imagen institucional
Procesos sancionatorios, disciplinarios, fiscales y penales</t>
  </si>
  <si>
    <t>Incumplimiento de indicadores de desempeño
Afectación en la calidad del servicio zonal
Procesos sancionatorios y disciplinarios</t>
  </si>
  <si>
    <t>Perdida de recursos económicos
Afectación en la ejecución de funciones de la dependencia
Pérdida de confianza de lo público
Pérdida de imagen institucional
Procesos sancionatorios y disciplinarios</t>
  </si>
  <si>
    <t>Quejas de los funcionarios
Perdida de confianza en lo público
Bajo rendimiento en la productividad
Procesos  disciplinarios</t>
  </si>
  <si>
    <t>Demandas contra la entidad
Perdida de recursos económicos
Perdida de confianza de lo público
Procesos disciplinarios y fiscales</t>
  </si>
  <si>
    <t>Inconsistencias en la información financiera
Perdida de recursos económicos
Perdida de confianza de lo público
Procesos sancionatorios, disciplinarios y fiscales</t>
  </si>
  <si>
    <t>Pérdida de información
Perdida de confianza en la Entidad
Procesos sancionatorios y disciplinarios</t>
  </si>
  <si>
    <t>Acción u Omisión</t>
  </si>
  <si>
    <t>Direccionamiento indebido de los pronunciamientos de carácter ambiental</t>
  </si>
  <si>
    <t>Desacato de las políticas de seguridad de la información por Intereses particulares.</t>
  </si>
  <si>
    <t>Direccionamiento indebido de los espacios de explotación colateral</t>
  </si>
  <si>
    <t>Modificación de algunos de los  parámetros operacionales  para el beneficio de algún operador del SITP</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</si>
  <si>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</si>
  <si>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</si>
  <si>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t>Incumplimiento de contratos de concesión
Afectación en la calidad del servicio zonal
Detrimento de la calidad de vida de la comunidad
Pérdida de imagen institucional
Investigaciones sancionatorias, disciplinarios, fiscales y penales</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</si>
  <si>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</si>
  <si>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Pérdida de imagen institucional
Pérdida de confianza de lo público
Procesos sancionatorios y disciplinarios</t>
  </si>
  <si>
    <t xml:space="preserve">Alteración del cálculo de indicadores de desempeño de las empresas operadoras troncales y/o modificación de los resultados de los mismos, debido a intereses particulares de alguno de los actores involucrados en el proceso. </t>
  </si>
  <si>
    <t xml:space="preserve"> Profesional Especializado Grado 6 de Defensa Judicial</t>
  </si>
  <si>
    <t>Pagos indebidos de siniestros</t>
  </si>
  <si>
    <t>Aumento en los índices de ausentismo
Procesos  sancionatorios y disciplinarios</t>
  </si>
  <si>
    <t>El asesor de ARL mensualmente ingresa las incapacidades en la base de datos de seguimiento del ausentismo, posteriormente comparte con el grupo de profesionales la base resultante para que cada uno desde su competencia realice el seguimiento; en los casos en los que se identifique fallas o inconsistencias en la información de la incapacidad, le informan al Profesional Universitario Grado 03 de Seguridad y Salud en el Trabajo, quien se encarga de oficiar a la respectiva EPS para que realice seguimiento. En los casos en los que la EPS, corrobore la falsedad de la información de la incapacidad, se reportará al Profesional Especializado Grado 06 de Control Disciplinario de la Subgerencia General para que realice el respectivo proceso.</t>
  </si>
  <si>
    <t>Revisión y aprobación de la autorización de explotación colateral</t>
  </si>
  <si>
    <t>Profesional Especializado Grado 06, el Profesional Universitario Grado 03, y el Abogado contratista</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</si>
  <si>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</si>
  <si>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</si>
  <si>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</si>
  <si>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</si>
  <si>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</si>
  <si>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</si>
  <si>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</si>
  <si>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</si>
  <si>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</si>
  <si>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</si>
  <si>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</si>
  <si>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</si>
  <si>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</si>
  <si>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</si>
  <si>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</si>
  <si>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</si>
  <si>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</si>
  <si>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</si>
  <si>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</si>
  <si>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</si>
  <si>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</si>
  <si>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</si>
  <si>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</si>
  <si>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</si>
  <si>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</si>
  <si>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</si>
  <si>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</si>
  <si>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</si>
  <si>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</si>
  <si>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</si>
  <si>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</si>
  <si>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</si>
  <si>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</si>
  <si>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</si>
  <si>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</si>
  <si>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</si>
  <si>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Siempre</t>
  </si>
  <si>
    <t>EJECUCION DEL CONTROL
Siempre = Fuerte
Algunas veces = Moderado
Nunca = Débil</t>
  </si>
  <si>
    <t>TOTAL CALIFICACION CONTROL
SOLIDEZ DEBIL = 0
SOLIDEZ MODERADO = 50
SOLIDEZ FUERTE = 100</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</si>
  <si>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</si>
  <si>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Ofrecimiento por parte de los funcionarios a particulares para que sean exonerados de pago</t>
  </si>
  <si>
    <t>CADA VEZ QUE SE PRESENTA UNA SOLICITUD DE EXPLOTACIÓN COLATERAL</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</si>
  <si>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</si>
  <si>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</si>
  <si>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</si>
  <si>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</si>
  <si>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</si>
  <si>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</si>
  <si>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</si>
  <si>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</si>
  <si>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</si>
  <si>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</si>
  <si>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</si>
  <si>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</si>
  <si>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</si>
  <si>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</si>
  <si>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</si>
  <si>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</si>
  <si>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</si>
  <si>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</si>
  <si>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</si>
  <si>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</si>
  <si>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</si>
  <si>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</si>
  <si>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</si>
  <si>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</si>
  <si>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</si>
  <si>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</si>
  <si>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</si>
  <si>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</si>
  <si>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</si>
  <si>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</si>
  <si>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</si>
  <si>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</si>
  <si>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</si>
  <si>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</si>
  <si>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R36</t>
  </si>
  <si>
    <t>R37</t>
  </si>
  <si>
    <t xml:space="preserve">Pérdida de información
Pérdida de imagen institucional
Incremento en las PQRS
Pérdida de confianza en lo público
Investigaciones sancionatorias y disciplinarias </t>
  </si>
  <si>
    <t xml:space="preserve">
Mal uso de los espacios de explotación colateral
Pérdida de imagen institucional
Pérdida de recursos económicos
Investigaciones penales y disciplinarias </t>
  </si>
  <si>
    <t xml:space="preserve">Pérdida de recursos económicos
Perdida de confianza de los público
Demandas contra el estado
Procesos sancionatorios, disciplinarios y fiscales </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</si>
  <si>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</si>
  <si>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Pérdida de recursos económicos
Pérdida de confianza de los público
Demandas contra el estado
Procesos sancionatorios, disciplinarios, fiscales y penales</t>
  </si>
  <si>
    <t>Profesional Especializado Grado 6 de Asesoría y Asistencia Legal</t>
  </si>
  <si>
    <t>PERMANENTE
(Cuando hay procesos de selección)</t>
  </si>
  <si>
    <t>Demandas contra la entidad
Pérdida de recursos económicos
Pérdida de confianza de lo público
Procesos disciplinarios, fiscales y penales</t>
  </si>
  <si>
    <t>Demandas contra la entidad
Pérdida de recursos económicos
Pérdida de confianza de lo público
Procesos sancionatorios, disciplinarios, fiscales y penales</t>
  </si>
  <si>
    <t xml:space="preserve">Por falta de observancia al Código de Ética y al Estatuto de Auditoría Interna por parte de los Auditores de TRANSMILENIO S.A.                                                                                                                                  </t>
  </si>
  <si>
    <t>Cuando se presente, el jefe de la Oficina de Control Interno, reporta mediante el sistema de alertas de Control Interno a la Contraloría General de la República y/o a la Presidencia de la República según sea el caso, situaciones que  durante la evaluación independiente se evidencie posible afectación, o pérdida de recursos públicos y/o bienes o intereses patrimoniales de la Entidad. Como evidencia del reporte quedarán los memorando radicados a través del sistema de gestión documental con que cuente la entidad, el correo electrónico y/o demás medios oficiales de comunicación definidos en TMSA. Si el auditor responsable del trabajo de auditoría,  encuentra que no se ha efectuado al reporte, notificará por correo electrónico al jefe de la Oficina de Control Interno a fin de que sea reportado el hecho.</t>
  </si>
  <si>
    <t>Jefe de la Oficina de Control Interno y/o quien el delegue</t>
  </si>
  <si>
    <t>Pérdida de confianza en los ejercicios de auditoria internos
Pérdida de confianza en los procesos disciplinarios que se adelante
Procesos sancionatorios y disciplinarios</t>
  </si>
  <si>
    <t>CADA VEZ QUE SE DA INICIO A UN TRABAJO DE ASEGURAMIENTO O DE CONSULTORÍA</t>
  </si>
  <si>
    <t>Pérdida de información
Pérdida de confianza en la Entidad
Procesos sancionatorios y disciplinarios</t>
  </si>
  <si>
    <t>Pérdida de confianza en la Entidad
Procesos sancionatorios y disciplinarios</t>
  </si>
  <si>
    <t>Pérdida de recursos económicos
Pérdida de información
Procesos sancionatorios y disciplinarios.</t>
  </si>
  <si>
    <t>Profesionales Especializados Grado 06 de Seguridad Sistema BRT y Sistema Buses de la dirección técnica de seguridad</t>
  </si>
  <si>
    <t>Perdida de recursos económicos
Afectación en la calidad de las actividades de bienestar de los funcionarios de la Entidad
Procesos sancionatorios, disciplinarios, fiscales y penales</t>
  </si>
  <si>
    <t>Manipulación de resultados de medición de objetivos</t>
  </si>
  <si>
    <t>Posibilidad de manipular los resultados de la Medición de objetivos con calificación superior para obtener beneficios e incentivos personales a un funcionario a cambio de dádivas o pago de favores.</t>
  </si>
  <si>
    <t>Jefe directo del servidor
Director Corporativo
Profesional Universitario grado 3 de Formación y Desarrollo</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</si>
  <si>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</si>
  <si>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</si>
  <si>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Profesional Universitario grado 4  - Presupuesto</t>
  </si>
  <si>
    <t>Debilidad en los controles de seguimiento a las carpetas por parte de la firma encargada de la administración del Archivo</t>
  </si>
  <si>
    <t xml:space="preserve"> Presiones indebidas para manipular la programación de servicios de componente zonal a fin de favorecer intereses particulares.</t>
  </si>
  <si>
    <t>Control mensual por parte del Profesional Especializado grado 06 de la Programación, que consiste en verificar los kilómetros programados por cada uno de los concesionarios, en relación con la línea base que establece Transmilenio, dejando como evidencia un cuadro en Excel, de encontrarse una diferencia se analiza el origen de la diferencia y se ajusta.</t>
  </si>
  <si>
    <t>Presiones indebidas sobre el personal encargado de reportar las irregularidades ofreciendo dadivas a cambio de omitir información en la que se evidencien los incumplimientos</t>
  </si>
  <si>
    <t xml:space="preserve">Presiones indebidas sobre el personal encargado de dicha labor ofreciendo dadivas o favorecimiento de Intereses particulares a cambio de realizar su labor sin la verificación adecuada y suficiente de los documentos requeridos.
</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</si>
  <si>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</si>
  <si>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Verificación de requisitos de vinculación de vehículos</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</si>
  <si>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</si>
  <si>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</si>
  <si>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</si>
  <si>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DIARIO</t>
  </si>
  <si>
    <t>Pérdida de la memoria institucional
Fuga de información
Pérdida de recursos económicos
Pérdida de confianza de lo público
Procesos sancionatorios y disciplinarios</t>
  </si>
  <si>
    <t>Solicitar cuando se requiera, por parte del Profesional Especializado Grado 06  Coordinación Técnica Operativa, la aplicación de mecanismos de interventoría a la operación, realizando operativos puntuales (verificación en campo) que deben estar  acompañados por líderes de supervisión, dejando como evidencia los informes de interventoría, de encontrarse inconsistencias en el informe se  procede a solicitar planes de mejoramiento a los concesionarios.</t>
  </si>
  <si>
    <t>Reporte indebido de kilómetros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</si>
  <si>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</si>
  <si>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Profesional Especializado Grado 06 - Seguridad informática</t>
  </si>
  <si>
    <t>ANALISIS DE RIESGOS ANTES DE CONTROLES</t>
  </si>
  <si>
    <t>EVALUACION DE RIESGOS DESPUÉS DE CONTROLES</t>
  </si>
  <si>
    <t>Procesos estrategicos</t>
  </si>
  <si>
    <t>Procesos misionales</t>
  </si>
  <si>
    <t xml:space="preserve">Procesos de apoyo </t>
  </si>
  <si>
    <t xml:space="preserve">Procesos de evaluación </t>
  </si>
  <si>
    <t>Socialización y suscripción de los instrumentos de auditoría (código de ética del auditor y estatuto de auditoría)</t>
  </si>
  <si>
    <t>Configuraciones no autorizadas o indebidas para perfiles de acceso a usuarios de sistemas de información</t>
  </si>
  <si>
    <t xml:space="preserve">Pérdida de información
Demandas contra el Estado
Pérdida de confianza en lo público
Procesos disciplinarios </t>
  </si>
  <si>
    <t>Revisión de configuración de  perfiles de acceso a sistemas de información</t>
  </si>
  <si>
    <t>DOS VECES AL AÑO</t>
  </si>
  <si>
    <t>Profesional Especializado Grado 06 - Seguridad Informática con apoyo del equipo de seguridad de la información</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</si>
  <si>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</si>
  <si>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Configuraciones no autorizadas o indebidas para perfiles de acceso a usuarios a sistemas de información soportados por la Dirección de TICs, para beneficio personal o de terceros</t>
  </si>
  <si>
    <t>Bimestralmente los Profesionales Especializados Grado 6 de Seguridad Sistema BRT y Seguridad Sistema Buses o quien designe, realizan el seguimiento de los registros de inoperatividad verificando el estado de la tarjeta en el aplicativo GestSAE, para lo cual comparan las tarjetas de conducción suspendidas y notificadas por escrito a los concesionarios Vs los registros de inoperabilidad del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</si>
  <si>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</si>
  <si>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</si>
  <si>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Personas influyentes que impidan el uso adecuado de los espacios susceptibles de explotación colateral, sobornando a funcionarios de TRANSMILENIO S.A. para favorecer a los particulares</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</si>
  <si>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</si>
  <si>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Los técnicos analistas de programación, bajo la supervisión del  Profesional Especializado Grado 06 de Programación, verifican mensualmente los PSO´S (programación de operación de servicio) contra los parámetros autorizados por TM, dejando como evidencia un cuadro de aprobación,  de encontrarse alguna diferencia se rechaza la programación y se reporta vía correo electrónico para que se realicen los ajustes pertinentes sin los cuales no procede la aprobación.</t>
  </si>
  <si>
    <t>Seguimiento y análisis de eventos de seguridad vial  y registros de inoperabilidad</t>
  </si>
  <si>
    <t>Cada vez que se requiera, es decir, en los casos en los que los servidores obtienen una calificación en el cumplimiento de sus objetivos igual o superior al 101%, para evidenciar el cumplimiento de los requisitos establecidos para obtener una calificación en nivel superior de los servidores, su jefe inmediato debe gestionar la radicación a través del sistema de gestión documental T-Doc al Director Corporativo el formato R-DA-072 debidamente diligenciado, junto con los respectivos documentos soporte, quien estudia y evalúa la postulación o no, del servidor al Programa de Reconocimientos, Estímulos e Incentivos y comunica la decisión al Profesional Universitario grado 3 de Formación y Desarrollo, para que este, en los casos en los que ha sido aprobado por el Director Corporativo, envíe al Profesional Universitario grado 4 de Bienestar, a través de correo electrónico, el listado de los servidores que deben ser incluidos en el Programa de Reconocimientos para realizar la gestión correspondiente.
De encontrarse inconsistencias en el proceso de estudio y evaluación de las postulaciones realizadas, se devuelve la solicitud a la dependencia para que sea ajustado o se defina no enviarlo.
Esta actividad queda evidenciada en la historia laboral de cada funcionario con dicha medición de objetivos.</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</si>
  <si>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</si>
  <si>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Semanalmente, el Profesional Universitario Grado 03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Universitario  Grado 03 de Remuneración y/o contratista responsables de la captura de la información técnica en el aplicativo en ORACLE, diligencian la información y la procesan en el aplicativo, con esta información el Profesional Especializado Grado 06 de  Control del Recaudo y Remuneración del Sistema concilia la información del aplicativo ORACLE vs Excel.  En caso de encontrarse diferencias se valida la información técnica suministrada por las áreas hasta hallar  las diferencias presentadas, una vez coincida la información, se sube al aplicativo al FTP de la Fiduciaria quienes validan la información de la remuneración previa de los Agentes del sistema.</t>
  </si>
  <si>
    <t>ANUAL (Primera versión Plan de adquisiciones) 
y
CUANDO SE REQUIERA</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</si>
  <si>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</si>
  <si>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 xml:space="preserve">Impedir o dificultar  la realización de Auditorías </t>
  </si>
  <si>
    <t>Impedir la realización de auditorías o dificultar el ejercicio de las mismas, no entregando la información por las dependencias a auditar para evitar la visibilidad de acciones u omisiones en beneficio propio o  a favor de un tercero</t>
  </si>
  <si>
    <t xml:space="preserve">Cuando se presente la situación, o si durante el ejercicio auditor se genera el impedimento de realización de la evaluación, el equipo de la OCI notificará mediante correo electrónico y/o los medios dispuestos por la Entidad la situación presentada, al Jefe de la Oficina de Control interno a fin de evitar el impedimento de la realización de dicha auditoría, quien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En el evento en que no se realice la sesión extraordinaria del comité, el jefe de la Oficina de Control Interno realizará la respectiva notificación a la Secretaría General de la Alcaldía Mayor. </t>
  </si>
  <si>
    <t>El Jefe de la Oficina de Control Interno solicitará a Asuntos Disciplinarios, el inicio de investigaciones disciplinarias a los responsables de la información solicitada por la Oficina de Control Interno  en ejercicio de sus funciones, en los casos en que  de manera reiterada, dicha información no es suministrada de forma confiable y oportuna, salvo las excepciones de Ley. Como evidencia del reporte quedarán los memorando radicados a través del sistema de gestión documental con que cuente la entidad. En el evento en que no se realice dicha solicitud, el auditor responsable del trabajo notificará al Jefe de la Oficina de Control Interno para que sea efectuada. Adicionalmente, la situación será contemplada en el orden del día de una de las sesiones del Comité Institucional de Coordinación de Control Interno para que el caso sea analizado y se tomen las acciones respectivas.</t>
  </si>
  <si>
    <t>11. ¿Da lugar a procesos sancionatorios?</t>
  </si>
  <si>
    <t>Manipulación de la información de los trabajos de mantenimiento ejecutados en la infraestructura del Sistema</t>
  </si>
  <si>
    <t xml:space="preserve">  </t>
  </si>
  <si>
    <t>Imputación de recursos económicaos a rubros presupuestales que no cumplan con la descripción del  mismo, para el beneficio de un tercero  a cambio de dádivas o pago de favores</t>
  </si>
  <si>
    <t>Responsable</t>
  </si>
  <si>
    <t>Segregacion Funciones</t>
  </si>
  <si>
    <t>Proposito</t>
  </si>
  <si>
    <t>Periodicidad</t>
  </si>
  <si>
    <t>Control Confiable</t>
  </si>
  <si>
    <t>Qué pasa con las observaciones o desviaciones</t>
  </si>
  <si>
    <t>Evidencia de la ejecución del control</t>
  </si>
  <si>
    <t>TOTAL</t>
  </si>
  <si>
    <t>Actualización de los sistemas informáticos del Distrito Capital relacionados con la función disciplinaria</t>
  </si>
  <si>
    <t>Los servidores públicos a cargo de la función disciplinaria mantendrán actualizados permanentemente los procesos disciplinarios competencia de la Entidad, verificando que lo evidenciado en los expedientes corresponda con lo registrado en los sistemas informáticos que se requieran por parte de la Secretaría Distrital de Asuntos Disciplinarios a fines de realizar su seguimiento y control. En el evento en que se encuentres desviaciones se deberan determinar sus causas y proceder a su actualización. La evidencia de este control queda soportada en el sistema informático vigente.</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</si>
  <si>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</si>
  <si>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Cada vez que se realice solicitud de concepto a la Subgerencia Jurídica por parte de alguna dependencia de la entidad,  el Profesional Especializado grado 6 de Asesoría y Asistencia Legal  proyecta y revisa conceptos jurídicos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</si>
  <si>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 xml:space="preserve">Por otra parte, se cuenta con un contratista de vigilancia judicial (actualmente Lupa Jurídica) que reporta por correo electronico diariamente a los abogados de planta del equipo de defensa judicial de la Subgerencia Jurídica, las providencias notificadas por estado o aviso. </t>
  </si>
  <si>
    <t xml:space="preserve">En tal sentido, cuando se requiere con ocasión de la notificación de la demanda, la citación o convocatoria a audiencia de conciliación extrajudicial o la notificación de una providencia, se registra en SIPROJ la actuación por parte de los abogados responsables de ejercer la defensa judicial, así como las demás actuaciones relevantes de los mismos. </t>
  </si>
  <si>
    <t>Existe un correo electrónico institucional exclusivo de notificaciones  judiciales, en el cual permanentemente se reciben las notificaciones de los  despachos, de los autos admisorios de demandas, tutelas y otras providencias, dicho correo esta asignado a un abogado de planta de la Subgerencia Jurídica de TMSA, quien es el encargado de revisar, asignar las actuaciones e informar a los apoderados aquellas que tengan relacion con procesos a su cargo. Como evidencia de esta actividad son los correos recibidos y enviados. 
Por otra parte, se cuenta con un contratista de vigilancia judicial (actualmente Lupa Jurídica) que reporta por correo electronico diariamente a los abogados de planta del equipo de defensa judicial de la Subgerencia Jurídica, las providencias notificadas por estado o aviso. 
En tal sentido, cuando se requiere con ocasión de la notificación de la demanda, la citación o convocatoria a audiencia de conciliación extrajudicial o la notificación de una providencia, se registra en SIPROJ la actuación por parte de los abogados responsables de ejercer la defensa judicial, así como las demás actuaciones relevantes de los mismos. 
Una vez el abogado recibe el proceso a su cargo o la notificación correspondiente, estructura la defensa del caso, validando las pruebas y argumentos que se requieren para la defensa de los intereses de la entidad.
En el evento de evidenciarse inconsistencias en el registro de los estados relevantes del proceso en SIPROJ, se indaga con el apoderado la fuente de la misma para subsanarla en el menor tiempo posible o de ser necesario se requiere a la Secretaría Jurídica Distrital – equipo SIPROJ de acuerdo con el tipo de inconsistencia detectada para su ajuste o en aquellos procesos en los cuales la representación judicial se comparte.</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</si>
  <si>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</si>
  <si>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r>
      <t xml:space="preserve">Revisión de conceptos </t>
    </r>
    <r>
      <rPr>
        <sz val="18"/>
        <color indexed="10"/>
        <rFont val="Arial"/>
        <family val="2"/>
      </rPr>
      <t xml:space="preserve"> </t>
    </r>
  </si>
  <si>
    <t>Semanalmente los Profesionales Especializados Grado 05 de Control del Recaudo y/o el contratista, cotejan el tablero de control y el FSCenter (sistema de información del SIRCI) con la base de informacion  de recaudo que posee TRANSMILENIO mediante las herramientas de excel  y el sistema de informacion Qlick sense con el fin de determinar la veracidad y calidad de la información relacionada con recaudo. De encontrarse diferencias, se comunica al concesionario del SIRCI, con el fin de validarlas y corregirlas, y finalmente reportar la información correcta. Se deja como evidencia los archivos en Excel  y  Qlick sense, donde se refleja el análisis y cotejo realizado de la información.</t>
  </si>
  <si>
    <t>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t>
  </si>
  <si>
    <t>El contratista no reporte los hallazgos o novedades evidenciadas en las inspecciones realizadas, por intereses particulares o presiones indebidas</t>
  </si>
  <si>
    <t>Omisión de hallazgos en las inspecciones de seguridad operacional, para beneficio particular</t>
  </si>
  <si>
    <t>Aceptar o solicitar pago o cualquier otra clase de beneficios a nombre propio o de terceros, para no reportar hallazgos o situaciones encontradas en las inspecciones de seguridad operacional.</t>
  </si>
  <si>
    <t>Revisiones aleatorias de campo</t>
  </si>
  <si>
    <t>Los Profesionales Especializados Grado 6 de Seguridad Sistema BRT y Seguridad Sistema Buses o quien designen, realizan de manera bimestral visitas de campo aleatorias y de manera sorpresiva al 10% del personal en vía, con el fin de validar si se están realizando adecuadamente las inspecciones de seguridad, dejando como registro un acta de visita con las observaciones y situaciones evidenciadas. En caso de que sea detectada alguna omisión en los reportes, se deberá notificar al Director Técnico de Seguridad con el fin de tomar acciones sobre la persona que realizó la inspección.</t>
  </si>
  <si>
    <t>Cada vez que se presente una solicitud de explotación colateral por parte de los comercializadores avalados por la Entidad o interesados que cumplan los requisitos establecidos por la Entidad, el Profesional Especializado Grado 06 Negocios Colaterales o el Profesional Universitario Grado 03 Gestión de Negocios, aplican la Resolución No. 486 del 16 de septiembre de 2021 o la vigente en la cual se establecen las Condiciones para la explotación colateral de los sistemas de transporte a cargo de TRANSMILENIO S.A., para lo cual revisan el alcance de la solicitud  y proyectan una carta de autorización donde se definen las tarifas a pagar por los espacios de explotación que se usaran en el Sistema y las condiciones para dicho uso, según la resolución y los procedimientos vigentes para cada caso. Dicha carta con la solicitud, se remite al Abogado contratista para su revisión final y basados en su aval se remite al Subgerente de Desarrollo de Negocios para su aprobación. Se deja como evidencia una carta acuerdo por cada exhibición de publicidad o un contrato. En los casos que no se cumpla con el lleno de los requisitos para la solicitud se devuelve al comercializador para su ajuste o en su defecto no se autoriza o no se suscribe el contrato.</t>
  </si>
  <si>
    <t>Mensualmente, el profesional designado de la Subgerencia  de Negocios encargado de realizar la supervision del contrato de explotacion colateral, realizara  seguimiento a la facturación y a la cartera relacionada con las autorizaciones emitidas o contratos de explotación colateral cotejando la base de datos donde esta la información de las autorizaciones y la facturas emitidas versus el reporte de cartera que emite Tesorería con las conciliaciones respectivas con el fin de verificar si se encuentran al día con los pagos. Cemo evidencia de esta actividad queda la gestion del cobro (correos, cartas o actas). En caso de encontrarse diferencias entre las autorizaciones y la facturacion se emiten notas crédito o facturas adicionales.</t>
  </si>
  <si>
    <t xml:space="preserve">Seguimiento a facturacion y cartera </t>
  </si>
  <si>
    <t>Profesional de la Subgrencia de Desarrollo de Negocios encargado de la supervision de contratos de explotación colateral</t>
  </si>
  <si>
    <t>Omisión o Deficiencia en reportes en el Sistema de Alertas de Control Interno (SACI)  y  Entes de Control, sobre posibles actos de corrupción</t>
  </si>
  <si>
    <t>Omisión y/o deficiencia en el reporte en el SACI  y entes de Control, por parte del equipo de  auditores y/o Jefe de la Oficina de Control Interno, de la existencia de actos irregulares detectados en el ejercicio auditor a beneficio propio o de terceros para obtener favores, o congraciarse con  terceros.</t>
  </si>
  <si>
    <t xml:space="preserve"> El Jefe de la Oficina de Control Interno y/o quien este delegue, socializa al equipo de trabajo de la Oficina de control Interno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Oficina de Control Interno- OCI. En el evento que no se haga dicha socialización, para el caso de los contratistas, el supervisor realizará revisión de la existencia del documento firmado con la socialización. Para el caso de los funcionarios, el jefe de la OCI realizará dicha revisión.</t>
  </si>
  <si>
    <t>Incumplimiento a las funciones y principios en el ejercicio de la Oficina de Control Interno  debido al ocultamiento o modificación de resultados de auditoría por parte de auditores y/o Jefe de la OCI, para beneficio propio o de terceros.</t>
  </si>
  <si>
    <t xml:space="preserve">Cada vez que finaliza una auditoría o trabajo de consultoría, el  auditor responsable del trabajo designado, entrega al auditado el formato R-CI-007 de Evaluación de la Actividad de Auditoría Interna, para su respectiva evaluación, a fin de que el auditado califique en el formato los diferentes  aspectos  de acuerdo con los criterios definidos para las fases de la auditoría, con el objeto de contar con información para la mejora del proceso Evaluación y mejoramiento de la gestión. Este formato se guarda en cada uno de los papeles de trabajo de la auditoría. De presentarse una afirmación positiva en el diligenciamiento del formato en los aspectos asociados con corrupción, el Jefe de la Oficina de Control Interno realizará una retroalimentación con el auditado y se tomarán las medidas del caso. </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</si>
  <si>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Oficina de Control Interno- OCI. En el evento que no se haga dicha socialización, para el caso de los contratistas, el supervisor realizará revisión de la existencia del documento firmado con la socialización. Para el caso de los funcionarios, el Jefe de la OCI realizará dicha revisión.</t>
  </si>
  <si>
    <t>Por presiones al interior de la Entidad para la no realización de trabajos de la Oficina de Control Interno.</t>
  </si>
  <si>
    <t>R354</t>
  </si>
  <si>
    <t>Intereses particulares o
Presiones indebidas</t>
  </si>
  <si>
    <t>El contratista encargado de realizar los prestamos de expedientes, diariamente realiza seguimiento verificando 
en la planilla de control los expedientes que ya cumplieron el tiempo de prestamo establecido en el manual de Gestion Documental. En los casos en que se presenten documentos que no hayan sido devueltos se remite un correo electronico solicitando devolución inmediata o refrendacion de ser necesario del prestamo. De no recibir respuesta o devolución de los expedientes prestados, el caso se escalara al superior inmeditao para que tome las acciones a que haya lugar. La evidencia de este control son los correos electrónicos y las planillas de control de prestamos</t>
  </si>
  <si>
    <t xml:space="preserve">Pérdida de los expedientes de archivo para beneficio propio, de otros funcionarios o de terceros, con el fin de beneficiarlos inapropiadamente o conseguir dádivas o favores.
</t>
  </si>
  <si>
    <t>Perdida  de los expedientes de archivo para beneficios particulares</t>
  </si>
  <si>
    <t>El  Profesional Universitario Grado 3 de Gestión documental o el encargado de la supervisión del contrato de Gestión Documental, trimestralmente revisa con el contratista encargado de realizar los prestamos de expedientes, las planillas de control de prestamos verificando el cumplimiento de los cirterios establecidos en el Manual de Gestion documental, dejando un acta de reunión donde se consigne novedades de los prestamos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devolucion de los documentos evitando de esta manera la perdida del expediente</t>
  </si>
  <si>
    <t>Seguimiento a planillas de control trimestral</t>
  </si>
  <si>
    <t xml:space="preserve">Utilización indebida de la información oficial privilegiada por parte de los auditores y/o jefe de la Oficina de Control Interno en el desarrollo de las actividades de la Dependencia en beneficio propio o a favor de un tercero. </t>
  </si>
  <si>
    <t>El Profesional Especializado Grado 06 Mantenimiento y Aseo Infraestructura Componente Troncal y el Profesional Universitario Grado 03 Mantenimiento y Aseo Infraestructura Sistema BRT, realizan mensualmente  la supervisión del contrato de Interventoría, mediante la revisión del informe comparando éste contra lo solicitado por la Entidad en el anexo técnico de interventoría dando su aprobación en el certificado de cumplimiento para su respectivo pago.  Adicionalmente los Técnicos Operativos Grado 01, mensualmente verifican previa solicitud del Profesional Universitario Grado 03 Mantenimiento y Aseo Infraestructura Sistema BRT, aleatoriamente algunas actividades de mantenimiento realizadas por el contratista, mediante visitas a la infraestructura validando la información de las cantidades y actividades ejecutadas por el interventor dejando evidencia en el "Formato de Inspección Aleatoria". 
A partir de los informes y visitas los profesionales de mantenimiento realizan una reunión interna trimestral para el seguimiento de posibles hallazgos y/o inconsistencias evidenciados en: los informes presentados por la Interventoría y/o las visitas aleatorias de inspección y/o el cumplimiento de indicadores de mantenimiento preventivo.De esta reunionse deja el acta respectiva
En caso de encontrar inconsistencias u observaciones en el informe o en las actividades y cantidades ejecutadas, se devuelve al Interventor para su aclaración y ajuste.</t>
  </si>
  <si>
    <t>Revision Informes de contrato de interventoría</t>
  </si>
  <si>
    <t xml:space="preserve">                   MATRIZ DE RIESGOS DE CORRUPCION - VIGENCIA 2022
                   VERSION PRELIMINAR</t>
  </si>
  <si>
    <t>CAUSAS DEL RIESGO</t>
  </si>
  <si>
    <t xml:space="preserve">                                     IDENTIFICACION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</si>
</sst>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0"/>
      <name val="Arial"/>
      <family val="2"/>
    </font>
    <font>
      <sz val="10"/>
      <color indexed="8"/>
      <name val="Tahoma"/>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b/>
      <u/>
      <sz val="18"/>
      <name val="Arial"/>
      <family val="2"/>
    </font>
    <font>
      <u/>
      <sz val="18"/>
      <name val="Arial"/>
      <family val="2"/>
    </font>
    <font>
      <sz val="18"/>
      <color rgb="FF000000"/>
      <name val="Arial"/>
      <family val="2"/>
    </font>
    <font>
      <b/>
      <sz val="18"/>
      <color theme="0"/>
      <name val="Arial"/>
      <family val="2"/>
    </font>
    <font>
      <sz val="18"/>
      <color indexed="8"/>
      <name val="Arial"/>
      <family val="2"/>
    </font>
    <font>
      <sz val="18"/>
      <color rgb="FFFF0000"/>
      <name val="Arial"/>
      <family val="2"/>
    </font>
    <font>
      <sz val="18"/>
      <color indexed="10"/>
      <name val="Arial"/>
      <family val="2"/>
    </font>
    <font>
      <b/>
      <sz val="28"/>
      <color theme="1"/>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rgb="FFFFC000"/>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00B0F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s>
  <cellStyleXfs count="24">
    <xf numFmtId="0" fontId="0" fillId="0" borderId="0"/>
    <xf numFmtId="0" fontId="27" fillId="0" borderId="0" applyNumberFormat="0" applyFill="0" applyBorder="0" applyAlignment="0" applyProtection="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cellStyleXfs>
  <cellXfs count="509">
    <xf numFmtId="0" fontId="0" fillId="0" borderId="0" xfId="0"/>
    <xf numFmtId="0" fontId="28" fillId="2" borderId="0" xfId="16" applyFont="1" applyFill="1" applyAlignment="1" applyProtection="1">
      <alignment horizontal="center" vertical="center"/>
      <protection locked="0"/>
    </xf>
    <xf numFmtId="0" fontId="14" fillId="0" borderId="0" xfId="0" applyFont="1"/>
    <xf numFmtId="0" fontId="1" fillId="0" borderId="0" xfId="0" applyFont="1" applyAlignment="1">
      <alignment horizontal="justify" vertical="center"/>
    </xf>
    <xf numFmtId="0" fontId="30" fillId="0" borderId="0" xfId="0" applyFont="1" applyAlignment="1">
      <alignment vertical="center"/>
    </xf>
    <xf numFmtId="0" fontId="14" fillId="0" borderId="0" xfId="0" applyFont="1" applyAlignment="1">
      <alignment horizontal="center"/>
    </xf>
    <xf numFmtId="0" fontId="13" fillId="4" borderId="1" xfId="0" applyFont="1" applyFill="1" applyBorder="1" applyAlignment="1">
      <alignment horizontal="center" vertical="center"/>
    </xf>
    <xf numFmtId="0" fontId="31" fillId="4" borderId="1" xfId="0" applyFont="1" applyFill="1" applyBorder="1" applyAlignment="1">
      <alignment horizontal="center" vertical="center"/>
    </xf>
    <xf numFmtId="0" fontId="31"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1" fillId="6" borderId="1" xfId="0" applyFont="1" applyFill="1" applyBorder="1" applyAlignment="1">
      <alignment horizontal="center" vertical="center"/>
    </xf>
    <xf numFmtId="0" fontId="32" fillId="6" borderId="1" xfId="0" applyFont="1" applyFill="1" applyBorder="1" applyAlignment="1">
      <alignment horizontal="center" vertical="center" wrapText="1"/>
    </xf>
    <xf numFmtId="0" fontId="31" fillId="7" borderId="1" xfId="0" applyFont="1" applyFill="1" applyBorder="1" applyAlignment="1">
      <alignment horizontal="center" vertical="center"/>
    </xf>
    <xf numFmtId="0" fontId="32" fillId="7" borderId="1" xfId="0" applyFont="1" applyFill="1" applyBorder="1" applyAlignment="1">
      <alignment horizontal="center" vertical="center"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32" fillId="9" borderId="1" xfId="0" applyFont="1" applyFill="1" applyBorder="1" applyAlignment="1">
      <alignment horizontal="center" vertical="center" wrapText="1"/>
    </xf>
    <xf numFmtId="0" fontId="32" fillId="5" borderId="1" xfId="0" applyFont="1" applyFill="1" applyBorder="1" applyAlignment="1">
      <alignment horizontal="center" vertical="center"/>
    </xf>
    <xf numFmtId="0" fontId="32" fillId="6" borderId="1" xfId="0" applyFont="1" applyFill="1" applyBorder="1" applyAlignment="1">
      <alignment horizontal="center" vertical="center"/>
    </xf>
    <xf numFmtId="0" fontId="32" fillId="7" borderId="1" xfId="0" applyFont="1" applyFill="1" applyBorder="1" applyAlignment="1">
      <alignment horizontal="center" vertical="center"/>
    </xf>
    <xf numFmtId="0" fontId="1" fillId="0" borderId="0" xfId="0" applyFont="1"/>
    <xf numFmtId="0" fontId="34" fillId="3" borderId="0" xfId="16" applyFont="1" applyFill="1" applyAlignment="1">
      <alignment vertical="center"/>
    </xf>
    <xf numFmtId="0" fontId="34" fillId="2" borderId="0" xfId="16" applyFont="1" applyFill="1" applyAlignment="1">
      <alignment vertical="center"/>
    </xf>
    <xf numFmtId="0" fontId="30" fillId="7" borderId="2" xfId="0" applyFont="1" applyFill="1" applyBorder="1" applyAlignment="1">
      <alignment horizontal="center" vertical="center"/>
    </xf>
    <xf numFmtId="0" fontId="30" fillId="6" borderId="2" xfId="0" applyFont="1" applyFill="1" applyBorder="1" applyAlignment="1">
      <alignment horizontal="center" vertical="center"/>
    </xf>
    <xf numFmtId="0" fontId="30" fillId="5" borderId="2" xfId="0" applyFont="1" applyFill="1" applyBorder="1" applyAlignment="1">
      <alignment horizontal="center" vertical="center"/>
    </xf>
    <xf numFmtId="0" fontId="30" fillId="8" borderId="2" xfId="0" applyFont="1" applyFill="1" applyBorder="1" applyAlignment="1">
      <alignment horizontal="center" vertical="center"/>
    </xf>
    <xf numFmtId="0" fontId="10" fillId="5" borderId="4"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0" fontId="30" fillId="6" borderId="0" xfId="0" applyFont="1" applyFill="1" applyBorder="1" applyAlignment="1">
      <alignment horizontal="center" vertical="center" wrapText="1"/>
    </xf>
    <xf numFmtId="0" fontId="30" fillId="7" borderId="0" xfId="0" applyFont="1" applyFill="1" applyBorder="1" applyAlignment="1">
      <alignment horizontal="center" vertical="center" wrapText="1"/>
    </xf>
    <xf numFmtId="0" fontId="1"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30" fillId="6"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0" fillId="5" borderId="9" xfId="0" applyFont="1" applyFill="1" applyBorder="1" applyAlignment="1">
      <alignment horizontal="center" vertical="center" wrapText="1"/>
    </xf>
    <xf numFmtId="0" fontId="30" fillId="6" borderId="9"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1" fillId="7" borderId="23" xfId="0" applyFont="1" applyFill="1" applyBorder="1" applyAlignment="1">
      <alignment horizontal="center" vertical="center"/>
    </xf>
    <xf numFmtId="0" fontId="30" fillId="7" borderId="3" xfId="0" applyFont="1" applyFill="1" applyBorder="1" applyAlignment="1">
      <alignment horizontal="center" vertical="center"/>
    </xf>
    <xf numFmtId="0" fontId="1" fillId="6" borderId="24" xfId="0" applyFont="1" applyFill="1" applyBorder="1" applyAlignment="1">
      <alignment horizontal="center" vertical="center"/>
    </xf>
    <xf numFmtId="0" fontId="30" fillId="6" borderId="3" xfId="0" applyFont="1" applyFill="1" applyBorder="1" applyAlignment="1">
      <alignment horizontal="center" vertical="center"/>
    </xf>
    <xf numFmtId="0" fontId="30" fillId="5" borderId="3" xfId="0" applyFont="1" applyFill="1" applyBorder="1" applyAlignment="1">
      <alignment horizontal="center" vertical="center"/>
    </xf>
    <xf numFmtId="0" fontId="0" fillId="5" borderId="24" xfId="0" applyFill="1" applyBorder="1" applyAlignment="1">
      <alignment horizontal="center" vertical="center"/>
    </xf>
    <xf numFmtId="0" fontId="30" fillId="8" borderId="3" xfId="0" applyFont="1" applyFill="1" applyBorder="1" applyAlignment="1">
      <alignment horizontal="center" vertical="center"/>
    </xf>
    <xf numFmtId="0" fontId="35" fillId="0" borderId="8" xfId="0" applyFont="1" applyBorder="1" applyAlignment="1">
      <alignment horizontal="center" vertical="center" wrapText="1"/>
    </xf>
    <xf numFmtId="0" fontId="17" fillId="0" borderId="0" xfId="0" applyFont="1"/>
    <xf numFmtId="0" fontId="36" fillId="0" borderId="8"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17" fillId="0" borderId="4" xfId="0" applyFont="1" applyBorder="1"/>
    <xf numFmtId="0" fontId="36" fillId="0" borderId="25" xfId="0" applyFont="1" applyBorder="1" applyAlignment="1">
      <alignment horizontal="center" vertical="center" wrapText="1"/>
    </xf>
    <xf numFmtId="0" fontId="36" fillId="0" borderId="6" xfId="0" applyFont="1" applyBorder="1" applyAlignment="1">
      <alignment horizontal="center" vertical="center" wrapText="1"/>
    </xf>
    <xf numFmtId="0" fontId="17" fillId="0" borderId="8" xfId="0" applyFont="1" applyBorder="1" applyAlignment="1">
      <alignment vertical="center" wrapText="1"/>
    </xf>
    <xf numFmtId="0" fontId="35" fillId="0" borderId="4" xfId="0" applyFont="1" applyBorder="1" applyAlignment="1">
      <alignment horizontal="justify" vertical="center" wrapText="1"/>
    </xf>
    <xf numFmtId="0" fontId="17" fillId="0" borderId="6" xfId="0" applyFont="1" applyBorder="1" applyAlignment="1">
      <alignment vertical="center" wrapText="1"/>
    </xf>
    <xf numFmtId="0" fontId="35" fillId="0" borderId="25" xfId="0" applyFont="1" applyBorder="1" applyAlignment="1">
      <alignment horizontal="justify" vertical="center" wrapText="1"/>
    </xf>
    <xf numFmtId="0" fontId="35" fillId="0" borderId="2" xfId="0" applyFont="1" applyBorder="1" applyAlignment="1">
      <alignment horizontal="justify" vertical="center" wrapText="1"/>
    </xf>
    <xf numFmtId="0" fontId="17" fillId="0" borderId="25" xfId="0" applyFont="1" applyBorder="1" applyAlignment="1">
      <alignment vertical="center" wrapText="1"/>
    </xf>
    <xf numFmtId="0" fontId="35" fillId="0" borderId="9" xfId="0" applyFont="1" applyBorder="1" applyAlignment="1">
      <alignment horizontal="center" vertical="center" wrapText="1"/>
    </xf>
    <xf numFmtId="0" fontId="33" fillId="15" borderId="1" xfId="16" applyFont="1" applyFill="1" applyBorder="1" applyAlignment="1" applyProtection="1">
      <alignment horizontal="center" vertical="center" wrapText="1"/>
      <protection locked="0"/>
    </xf>
    <xf numFmtId="0" fontId="33" fillId="15" borderId="1" xfId="9" applyFont="1" applyFill="1" applyBorder="1" applyAlignment="1" applyProtection="1">
      <alignment horizontal="center" vertical="center" wrapText="1"/>
      <protection locked="0"/>
    </xf>
    <xf numFmtId="0" fontId="29" fillId="15" borderId="1" xfId="9" applyFont="1" applyFill="1" applyBorder="1" applyAlignment="1" applyProtection="1">
      <alignment horizontal="center" vertical="center" wrapText="1"/>
      <protection locked="0"/>
    </xf>
    <xf numFmtId="0" fontId="29" fillId="15" borderId="4" xfId="16" applyFont="1" applyFill="1" applyBorder="1" applyAlignment="1" applyProtection="1">
      <alignment horizontal="center" vertical="center" wrapText="1"/>
      <protection locked="0"/>
    </xf>
    <xf numFmtId="0" fontId="29" fillId="15" borderId="1" xfId="16" applyFont="1" applyFill="1" applyBorder="1" applyAlignment="1" applyProtection="1">
      <alignment horizontal="center" vertical="center" wrapText="1"/>
      <protection locked="0"/>
    </xf>
    <xf numFmtId="0" fontId="12" fillId="15" borderId="4" xfId="16" applyFont="1" applyFill="1" applyBorder="1" applyAlignment="1" applyProtection="1">
      <alignment horizontal="center" vertical="center" wrapText="1"/>
      <protection locked="0"/>
    </xf>
    <xf numFmtId="0" fontId="38" fillId="16" borderId="4" xfId="0" applyFont="1" applyFill="1" applyBorder="1" applyAlignment="1" applyProtection="1">
      <alignment horizontal="center" vertical="center" wrapText="1"/>
      <protection locked="0"/>
    </xf>
    <xf numFmtId="0" fontId="33" fillId="16" borderId="4" xfId="0" applyFont="1" applyFill="1" applyBorder="1" applyAlignment="1" applyProtection="1">
      <alignment horizontal="center" vertical="center" wrapText="1"/>
      <protection locked="0"/>
    </xf>
    <xf numFmtId="0" fontId="37" fillId="15" borderId="1" xfId="16" applyFont="1" applyFill="1" applyBorder="1" applyAlignment="1">
      <alignment horizontal="center" vertical="center"/>
    </xf>
    <xf numFmtId="0" fontId="33" fillId="15" borderId="4" xfId="16" applyFont="1" applyFill="1" applyBorder="1" applyAlignment="1" applyProtection="1">
      <alignment horizontal="center" vertical="center" wrapText="1"/>
      <protection locked="0"/>
    </xf>
    <xf numFmtId="0" fontId="39" fillId="0" borderId="16" xfId="0" applyFont="1" applyBorder="1"/>
    <xf numFmtId="0" fontId="39" fillId="0" borderId="0" xfId="0" applyFont="1" applyBorder="1"/>
    <xf numFmtId="0" fontId="24" fillId="5"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39" fillId="0" borderId="17" xfId="0" applyFont="1" applyBorder="1"/>
    <xf numFmtId="0" fontId="40" fillId="6" borderId="11" xfId="0" applyFont="1" applyFill="1" applyBorder="1" applyAlignment="1">
      <alignment horizontal="center" vertical="center" wrapText="1"/>
    </xf>
    <xf numFmtId="0" fontId="39" fillId="0" borderId="0" xfId="0" applyFont="1"/>
    <xf numFmtId="0" fontId="39" fillId="0" borderId="14" xfId="0" applyFont="1" applyBorder="1"/>
    <xf numFmtId="0" fontId="40" fillId="7" borderId="2" xfId="0" applyFont="1" applyFill="1" applyBorder="1" applyAlignment="1">
      <alignment horizontal="center" vertical="center"/>
    </xf>
    <xf numFmtId="0" fontId="40" fillId="6" borderId="2" xfId="0" applyFont="1" applyFill="1" applyBorder="1" applyAlignment="1">
      <alignment horizontal="center" vertical="center"/>
    </xf>
    <xf numFmtId="0" fontId="40" fillId="5" borderId="2" xfId="0" applyFont="1" applyFill="1" applyBorder="1" applyAlignment="1">
      <alignment horizontal="center" vertical="center"/>
    </xf>
    <xf numFmtId="0" fontId="40" fillId="8" borderId="2" xfId="0" applyFont="1" applyFill="1" applyBorder="1" applyAlignment="1">
      <alignment horizontal="center" vertical="center"/>
    </xf>
    <xf numFmtId="0" fontId="39" fillId="0" borderId="19" xfId="0" applyFont="1" applyBorder="1"/>
    <xf numFmtId="0" fontId="39" fillId="7" borderId="23" xfId="0" applyFont="1" applyFill="1" applyBorder="1" applyAlignment="1">
      <alignment horizontal="center" vertical="center"/>
    </xf>
    <xf numFmtId="0" fontId="39" fillId="7" borderId="21" xfId="0" applyFont="1" applyFill="1" applyBorder="1" applyAlignment="1">
      <alignment horizontal="center" vertical="center"/>
    </xf>
    <xf numFmtId="0" fontId="39" fillId="6" borderId="24" xfId="0" applyFont="1" applyFill="1" applyBorder="1" applyAlignment="1">
      <alignment horizontal="center" vertical="center"/>
    </xf>
    <xf numFmtId="0" fontId="39" fillId="5" borderId="24" xfId="0" applyFont="1" applyFill="1" applyBorder="1" applyAlignment="1">
      <alignment horizontal="center" vertical="center"/>
    </xf>
    <xf numFmtId="0" fontId="39" fillId="6" borderId="21" xfId="0" applyFont="1" applyFill="1" applyBorder="1" applyAlignment="1">
      <alignment horizontal="center" vertical="center"/>
    </xf>
    <xf numFmtId="0" fontId="34" fillId="2" borderId="4" xfId="9" applyFont="1" applyFill="1" applyBorder="1" applyAlignment="1">
      <alignment horizontal="center" vertical="center" wrapText="1"/>
    </xf>
    <xf numFmtId="0" fontId="39" fillId="2" borderId="4" xfId="2" applyFont="1" applyFill="1" applyBorder="1" applyAlignment="1">
      <alignment horizontal="justify" vertical="center" wrapText="1"/>
    </xf>
    <xf numFmtId="0" fontId="28" fillId="11" borderId="1" xfId="16" applyFont="1" applyFill="1" applyBorder="1" applyAlignment="1" applyProtection="1">
      <alignment vertical="center"/>
      <protection locked="0"/>
    </xf>
    <xf numFmtId="0" fontId="28" fillId="11" borderId="7" xfId="16" applyFont="1" applyFill="1" applyBorder="1" applyAlignment="1" applyProtection="1">
      <alignment vertical="center"/>
      <protection locked="0"/>
    </xf>
    <xf numFmtId="0" fontId="28" fillId="11" borderId="7" xfId="16" applyFont="1" applyFill="1" applyBorder="1" applyAlignment="1" applyProtection="1">
      <alignment vertical="center" wrapText="1"/>
      <protection locked="0"/>
    </xf>
    <xf numFmtId="0" fontId="28" fillId="11" borderId="3" xfId="16" applyFont="1" applyFill="1" applyBorder="1" applyAlignment="1" applyProtection="1">
      <alignment vertical="center" wrapText="1"/>
      <protection locked="0"/>
    </xf>
    <xf numFmtId="0" fontId="28" fillId="11" borderId="1" xfId="0" applyFont="1" applyFill="1" applyBorder="1" applyAlignment="1">
      <alignment vertical="center"/>
    </xf>
    <xf numFmtId="0" fontId="28" fillId="11" borderId="1" xfId="16" applyFont="1" applyFill="1" applyBorder="1" applyAlignment="1" applyProtection="1">
      <alignment horizontal="center" vertical="center" wrapText="1"/>
      <protection locked="0"/>
    </xf>
    <xf numFmtId="0" fontId="24" fillId="11" borderId="1" xfId="0" applyFont="1" applyFill="1" applyBorder="1" applyAlignment="1">
      <alignment horizontal="center" vertical="center" wrapText="1"/>
    </xf>
    <xf numFmtId="0" fontId="34" fillId="3" borderId="0" xfId="16" applyFont="1" applyFill="1" applyAlignment="1">
      <alignment vertical="center" wrapText="1"/>
    </xf>
    <xf numFmtId="0" fontId="34" fillId="3" borderId="1" xfId="16" applyFont="1" applyFill="1" applyBorder="1" applyAlignment="1">
      <alignment vertical="center" wrapText="1"/>
    </xf>
    <xf numFmtId="0" fontId="28" fillId="15" borderId="1" xfId="16" applyFont="1" applyFill="1" applyBorder="1" applyAlignment="1">
      <alignment horizontal="center" vertical="center"/>
    </xf>
    <xf numFmtId="0" fontId="28" fillId="15" borderId="1" xfId="9" applyFont="1" applyFill="1" applyBorder="1" applyAlignment="1" applyProtection="1">
      <alignment horizontal="center" vertical="center" wrapText="1"/>
      <protection locked="0"/>
    </xf>
    <xf numFmtId="0" fontId="28" fillId="2" borderId="1" xfId="18" applyFont="1" applyFill="1" applyBorder="1" applyAlignment="1">
      <alignment horizontal="center" vertical="center"/>
    </xf>
    <xf numFmtId="0" fontId="34" fillId="2" borderId="1" xfId="2" applyFont="1" applyFill="1" applyBorder="1" applyAlignment="1">
      <alignment horizontal="center" vertical="center" wrapText="1"/>
    </xf>
    <xf numFmtId="0" fontId="28" fillId="2" borderId="1" xfId="9" applyFont="1" applyFill="1" applyBorder="1" applyAlignment="1" applyProtection="1">
      <alignment horizontal="center" vertical="center" wrapText="1"/>
      <protection locked="0"/>
    </xf>
    <xf numFmtId="0" fontId="28" fillId="2" borderId="11" xfId="9" applyFont="1" applyFill="1" applyBorder="1" applyAlignment="1" applyProtection="1">
      <alignment horizontal="center" vertical="center" wrapText="1"/>
      <protection locked="0"/>
    </xf>
    <xf numFmtId="0" fontId="28" fillId="2" borderId="1" xfId="9" applyFont="1" applyFill="1" applyBorder="1" applyAlignment="1" applyProtection="1">
      <alignment horizontal="center" vertical="center"/>
      <protection locked="0"/>
    </xf>
    <xf numFmtId="0" fontId="28" fillId="5" borderId="1" xfId="9" applyFont="1" applyFill="1" applyBorder="1" applyAlignment="1" applyProtection="1">
      <alignment horizontal="center" vertical="center"/>
      <protection locked="0"/>
    </xf>
    <xf numFmtId="0" fontId="34" fillId="2" borderId="1" xfId="9" applyFont="1" applyFill="1" applyBorder="1" applyAlignment="1" applyProtection="1">
      <alignment horizontal="center" vertical="center"/>
      <protection locked="0"/>
    </xf>
    <xf numFmtId="0" fontId="28" fillId="6" borderId="1" xfId="9" applyFont="1" applyFill="1" applyBorder="1" applyAlignment="1" applyProtection="1">
      <alignment horizontal="center" vertical="center"/>
      <protection locked="0"/>
    </xf>
    <xf numFmtId="0" fontId="28" fillId="7" borderId="1" xfId="9" applyFont="1" applyFill="1" applyBorder="1" applyAlignment="1">
      <alignment horizontal="center" vertical="center" wrapText="1"/>
    </xf>
    <xf numFmtId="0" fontId="28" fillId="5" borderId="1" xfId="18" applyFont="1" applyFill="1" applyBorder="1" applyAlignment="1">
      <alignment horizontal="center" vertical="center"/>
    </xf>
    <xf numFmtId="0" fontId="39" fillId="2" borderId="1" xfId="2" applyFont="1" applyFill="1" applyBorder="1" applyAlignment="1">
      <alignment horizontal="center" vertical="center" wrapText="1"/>
    </xf>
    <xf numFmtId="0" fontId="34" fillId="2" borderId="1" xfId="21" applyFont="1" applyFill="1" applyBorder="1" applyAlignment="1">
      <alignment horizontal="justify" vertical="center" wrapText="1"/>
    </xf>
    <xf numFmtId="0" fontId="34" fillId="2" borderId="1" xfId="9" applyFont="1" applyFill="1" applyBorder="1" applyAlignment="1">
      <alignment horizontal="center" vertical="center"/>
    </xf>
    <xf numFmtId="0" fontId="34" fillId="2" borderId="1" xfId="9" applyFont="1" applyFill="1" applyBorder="1" applyAlignment="1">
      <alignment horizontal="center" vertical="center" wrapText="1"/>
    </xf>
    <xf numFmtId="1" fontId="24" fillId="2" borderId="1" xfId="2" applyNumberFormat="1" applyFont="1" applyFill="1" applyBorder="1" applyAlignment="1">
      <alignment horizontal="center" vertical="center"/>
    </xf>
    <xf numFmtId="0" fontId="24" fillId="8" borderId="1" xfId="2" applyFont="1" applyFill="1" applyBorder="1" applyAlignment="1">
      <alignment horizontal="center" vertical="center"/>
    </xf>
    <xf numFmtId="0" fontId="24" fillId="2" borderId="1" xfId="2" applyFont="1" applyFill="1" applyBorder="1" applyAlignment="1">
      <alignment horizontal="center" vertical="center"/>
    </xf>
    <xf numFmtId="1" fontId="28" fillId="2" borderId="1" xfId="9" applyNumberFormat="1" applyFont="1" applyFill="1" applyBorder="1" applyAlignment="1">
      <alignment horizontal="center" vertical="center"/>
    </xf>
    <xf numFmtId="1" fontId="28" fillId="6" borderId="1" xfId="9" applyNumberFormat="1" applyFont="1" applyFill="1" applyBorder="1" applyAlignment="1">
      <alignment horizontal="center" vertical="center"/>
    </xf>
    <xf numFmtId="0" fontId="28" fillId="6" borderId="1" xfId="18" applyFont="1" applyFill="1" applyBorder="1" applyAlignment="1">
      <alignment horizontal="center" vertical="center"/>
    </xf>
    <xf numFmtId="0" fontId="39" fillId="2" borderId="1" xfId="18" applyFont="1" applyFill="1" applyBorder="1" applyAlignment="1">
      <alignment horizontal="center" vertical="center"/>
    </xf>
    <xf numFmtId="0" fontId="28" fillId="2" borderId="3" xfId="9" applyFont="1" applyFill="1" applyBorder="1" applyAlignment="1" applyProtection="1">
      <alignment horizontal="center" vertical="center" wrapText="1"/>
      <protection locked="0"/>
    </xf>
    <xf numFmtId="0" fontId="28" fillId="8" borderId="1" xfId="9" applyFont="1" applyFill="1" applyBorder="1" applyAlignment="1" applyProtection="1">
      <alignment horizontal="center" vertical="center"/>
      <protection locked="0"/>
    </xf>
    <xf numFmtId="0" fontId="28" fillId="2" borderId="1" xfId="9" applyFont="1" applyFill="1" applyBorder="1" applyAlignment="1">
      <alignment horizontal="center" vertical="center" wrapText="1"/>
    </xf>
    <xf numFmtId="0" fontId="28" fillId="10" borderId="1" xfId="18" applyFont="1" applyFill="1" applyBorder="1" applyAlignment="1">
      <alignment horizontal="center" vertical="center"/>
    </xf>
    <xf numFmtId="0" fontId="39" fillId="2" borderId="1" xfId="21" applyFont="1" applyFill="1" applyBorder="1" applyAlignment="1">
      <alignment horizontal="justify" vertical="center" wrapText="1"/>
    </xf>
    <xf numFmtId="0" fontId="28" fillId="16" borderId="4" xfId="0" applyFont="1" applyFill="1" applyBorder="1" applyAlignment="1" applyProtection="1">
      <alignment horizontal="center" vertical="center" wrapText="1"/>
      <protection locked="0"/>
    </xf>
    <xf numFmtId="0" fontId="28" fillId="12" borderId="4" xfId="0" applyFont="1" applyFill="1" applyBorder="1" applyAlignment="1">
      <alignment horizontal="center" vertical="center"/>
    </xf>
    <xf numFmtId="0" fontId="24" fillId="12" borderId="4" xfId="0" applyFont="1" applyFill="1" applyBorder="1" applyAlignment="1" applyProtection="1">
      <alignment horizontal="center" vertical="center" wrapText="1"/>
      <protection locked="0"/>
    </xf>
    <xf numFmtId="0" fontId="43" fillId="12" borderId="4" xfId="0" applyFont="1" applyFill="1" applyBorder="1" applyAlignment="1" applyProtection="1">
      <alignment horizontal="center" vertical="center" wrapText="1"/>
      <protection locked="0"/>
    </xf>
    <xf numFmtId="0" fontId="40" fillId="8" borderId="4" xfId="0" applyFont="1" applyFill="1" applyBorder="1" applyAlignment="1">
      <alignment horizontal="center" vertical="center"/>
    </xf>
    <xf numFmtId="0" fontId="43" fillId="13" borderId="4" xfId="0" applyFont="1" applyFill="1" applyBorder="1" applyAlignment="1" applyProtection="1">
      <alignment horizontal="center" vertical="center"/>
      <protection locked="0"/>
    </xf>
    <xf numFmtId="0" fontId="40" fillId="17" borderId="4" xfId="0" applyFont="1" applyFill="1" applyBorder="1" applyAlignment="1" applyProtection="1">
      <alignment horizontal="center" vertical="center"/>
      <protection locked="0"/>
    </xf>
    <xf numFmtId="0" fontId="40" fillId="17" borderId="4" xfId="0" applyFont="1" applyFill="1" applyBorder="1" applyAlignment="1">
      <alignment horizontal="center" vertical="center" wrapText="1"/>
    </xf>
    <xf numFmtId="0" fontId="28" fillId="17" borderId="4" xfId="0" applyFont="1" applyFill="1" applyBorder="1" applyAlignment="1" applyProtection="1">
      <alignment horizontal="center" vertical="center"/>
      <protection locked="0"/>
    </xf>
    <xf numFmtId="0" fontId="39" fillId="12" borderId="1" xfId="0" applyFont="1" applyFill="1" applyBorder="1" applyAlignment="1">
      <alignment horizontal="center" vertical="center" wrapText="1"/>
    </xf>
    <xf numFmtId="0" fontId="43" fillId="12" borderId="3" xfId="0" applyFont="1" applyFill="1" applyBorder="1" applyAlignment="1">
      <alignment horizontal="center" vertical="center"/>
    </xf>
    <xf numFmtId="0" fontId="43" fillId="12" borderId="3" xfId="0" applyFont="1" applyFill="1" applyBorder="1" applyAlignment="1">
      <alignment horizontal="center" vertical="center" wrapText="1"/>
    </xf>
    <xf numFmtId="1" fontId="24" fillId="13" borderId="3" xfId="2" applyNumberFormat="1" applyFont="1" applyFill="1" applyBorder="1" applyAlignment="1">
      <alignment horizontal="center" vertical="center"/>
    </xf>
    <xf numFmtId="0" fontId="24" fillId="14" borderId="3" xfId="2" applyFont="1" applyFill="1" applyBorder="1" applyAlignment="1">
      <alignment horizontal="center" vertical="center"/>
    </xf>
    <xf numFmtId="1" fontId="40" fillId="17" borderId="4" xfId="2" applyNumberFormat="1" applyFont="1" applyFill="1" applyBorder="1" applyAlignment="1">
      <alignment horizontal="center" vertical="center"/>
    </xf>
    <xf numFmtId="0" fontId="24" fillId="17" borderId="4" xfId="2" applyFont="1" applyFill="1" applyBorder="1" applyAlignment="1">
      <alignment horizontal="center" vertical="center"/>
    </xf>
    <xf numFmtId="0" fontId="24" fillId="13" borderId="4" xfId="2" applyFont="1" applyFill="1" applyBorder="1" applyAlignment="1">
      <alignment horizontal="center" vertical="center" wrapText="1"/>
    </xf>
    <xf numFmtId="0" fontId="24" fillId="2" borderId="1" xfId="16" applyFont="1" applyFill="1" applyBorder="1" applyAlignment="1" applyProtection="1">
      <alignment horizontal="center" vertical="center" wrapText="1"/>
      <protection locked="0"/>
    </xf>
    <xf numFmtId="0" fontId="28" fillId="5" borderId="1" xfId="16" applyFont="1" applyFill="1" applyBorder="1" applyAlignment="1" applyProtection="1">
      <alignment horizontal="center" vertical="center"/>
      <protection locked="0"/>
    </xf>
    <xf numFmtId="0" fontId="34" fillId="2" borderId="1" xfId="9" applyFont="1" applyFill="1" applyBorder="1" applyAlignment="1" applyProtection="1">
      <alignment horizontal="center" vertical="center" wrapText="1"/>
      <protection locked="0"/>
    </xf>
    <xf numFmtId="0" fontId="34" fillId="2" borderId="1" xfId="16" applyFont="1" applyFill="1" applyBorder="1" applyAlignment="1">
      <alignment horizontal="center" vertical="center" wrapText="1"/>
    </xf>
    <xf numFmtId="0" fontId="34" fillId="2" borderId="1" xfId="16" applyFont="1" applyFill="1" applyBorder="1" applyAlignment="1" applyProtection="1">
      <alignment horizontal="center" vertical="center" wrapText="1"/>
      <protection locked="0"/>
    </xf>
    <xf numFmtId="0" fontId="43" fillId="13" borderId="10" xfId="2" applyFont="1" applyFill="1" applyBorder="1" applyAlignment="1">
      <alignment horizontal="center" vertical="center"/>
    </xf>
    <xf numFmtId="0" fontId="34" fillId="2" borderId="1" xfId="16" applyFont="1" applyFill="1" applyBorder="1" applyAlignment="1">
      <alignment horizontal="center" vertical="center"/>
    </xf>
    <xf numFmtId="1" fontId="28" fillId="2" borderId="1" xfId="16" applyNumberFormat="1" applyFont="1" applyFill="1" applyBorder="1" applyAlignment="1">
      <alignment horizontal="center" vertical="center"/>
    </xf>
    <xf numFmtId="1" fontId="28"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0" fontId="28" fillId="2" borderId="1" xfId="0" applyFont="1" applyFill="1" applyBorder="1" applyAlignment="1">
      <alignment horizontal="center" vertical="center" wrapText="1"/>
    </xf>
    <xf numFmtId="0" fontId="34" fillId="2" borderId="0" xfId="16" applyFont="1" applyFill="1" applyAlignment="1">
      <alignment horizontal="center" vertical="center"/>
    </xf>
    <xf numFmtId="0" fontId="39" fillId="2" borderId="1" xfId="18"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1" xfId="0" quotePrefix="1" applyFont="1" applyFill="1" applyBorder="1" applyAlignment="1">
      <alignment horizontal="justify" vertical="center" wrapText="1"/>
    </xf>
    <xf numFmtId="0" fontId="34" fillId="2" borderId="1" xfId="16" quotePrefix="1" applyFont="1" applyFill="1" applyBorder="1" applyAlignment="1">
      <alignment horizontal="center" vertical="center" wrapText="1"/>
    </xf>
    <xf numFmtId="0" fontId="34" fillId="2" borderId="3" xfId="16" applyFont="1" applyFill="1" applyBorder="1" applyAlignment="1">
      <alignment horizontal="center" vertical="center" wrapText="1"/>
    </xf>
    <xf numFmtId="0" fontId="34" fillId="2" borderId="1" xfId="0" applyFont="1" applyFill="1" applyBorder="1" applyAlignment="1">
      <alignment horizontal="justify" vertical="center" wrapText="1"/>
    </xf>
    <xf numFmtId="0" fontId="28" fillId="2" borderId="1" xfId="16" applyFont="1" applyFill="1" applyBorder="1" applyAlignment="1" applyProtection="1">
      <alignment horizontal="center" vertical="center" wrapText="1"/>
      <protection locked="0"/>
    </xf>
    <xf numFmtId="0" fontId="28" fillId="2" borderId="1" xfId="16" applyFont="1" applyFill="1" applyBorder="1" applyAlignment="1" applyProtection="1">
      <alignment horizontal="center" vertical="center"/>
      <protection locked="0"/>
    </xf>
    <xf numFmtId="0" fontId="34" fillId="2" borderId="1" xfId="16" applyFont="1" applyFill="1" applyBorder="1" applyAlignment="1" applyProtection="1">
      <alignment horizontal="center" vertical="center"/>
      <protection locked="0"/>
    </xf>
    <xf numFmtId="0" fontId="34" fillId="2" borderId="1" xfId="2" applyFont="1" applyFill="1" applyBorder="1" applyAlignment="1">
      <alignment horizontal="justify" vertical="center" wrapText="1"/>
    </xf>
    <xf numFmtId="0" fontId="39" fillId="2" borderId="1" xfId="16" applyFont="1" applyFill="1" applyBorder="1" applyAlignment="1">
      <alignment horizontal="center" vertical="center" wrapText="1"/>
    </xf>
    <xf numFmtId="0" fontId="28" fillId="15" borderId="1" xfId="16" applyFont="1" applyFill="1" applyBorder="1" applyAlignment="1" applyProtection="1">
      <alignment horizontal="center" vertical="center" wrapText="1"/>
      <protection locked="0"/>
    </xf>
    <xf numFmtId="0" fontId="39" fillId="2" borderId="1" xfId="16" applyFont="1" applyFill="1" applyBorder="1" applyAlignment="1" applyProtection="1">
      <alignment horizontal="center" vertical="center" wrapText="1"/>
      <protection locked="0"/>
    </xf>
    <xf numFmtId="0" fontId="28" fillId="6" borderId="1" xfId="16" applyFont="1" applyFill="1" applyBorder="1" applyAlignment="1" applyProtection="1">
      <alignment horizontal="center" vertical="center"/>
      <protection locked="0"/>
    </xf>
    <xf numFmtId="0" fontId="28" fillId="7" borderId="1" xfId="16" applyFont="1" applyFill="1" applyBorder="1" applyAlignment="1">
      <alignment horizontal="center" vertical="center" wrapText="1"/>
    </xf>
    <xf numFmtId="0" fontId="28" fillId="7" borderId="1" xfId="18" applyFont="1" applyFill="1" applyBorder="1" applyAlignment="1">
      <alignment horizontal="center" vertical="center"/>
    </xf>
    <xf numFmtId="0" fontId="39" fillId="2" borderId="1" xfId="2" applyFont="1" applyFill="1" applyBorder="1" applyAlignment="1">
      <alignment horizontal="justify" vertical="center" wrapText="1"/>
    </xf>
    <xf numFmtId="0" fontId="39" fillId="3" borderId="1" xfId="16"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1" xfId="0" applyFont="1" applyFill="1" applyBorder="1" applyAlignment="1">
      <alignment horizontal="justify" vertical="center" wrapText="1"/>
    </xf>
    <xf numFmtId="0" fontId="39" fillId="2" borderId="1" xfId="16" applyFont="1" applyFill="1" applyBorder="1" applyAlignment="1">
      <alignment horizontal="center" vertical="center"/>
    </xf>
    <xf numFmtId="0" fontId="39" fillId="0" borderId="1" xfId="16" applyFont="1" applyBorder="1" applyAlignment="1">
      <alignment horizontal="center" vertical="center"/>
    </xf>
    <xf numFmtId="1" fontId="24" fillId="0" borderId="1" xfId="2" applyNumberFormat="1" applyFont="1" applyBorder="1" applyAlignment="1">
      <alignment horizontal="center" vertical="center"/>
    </xf>
    <xf numFmtId="0" fontId="28" fillId="2" borderId="12" xfId="9" applyFont="1" applyFill="1" applyBorder="1" applyAlignment="1" applyProtection="1">
      <alignment horizontal="center" vertical="center" wrapText="1"/>
      <protection locked="0"/>
    </xf>
    <xf numFmtId="0" fontId="28" fillId="2" borderId="10" xfId="9" applyFont="1" applyFill="1" applyBorder="1" applyAlignment="1" applyProtection="1">
      <alignment horizontal="center" vertical="center" wrapText="1"/>
      <protection locked="0"/>
    </xf>
    <xf numFmtId="0" fontId="34" fillId="2" borderId="1" xfId="16" applyFont="1" applyFill="1" applyBorder="1" applyAlignment="1" applyProtection="1">
      <alignment vertical="center"/>
      <protection locked="0"/>
    </xf>
    <xf numFmtId="0" fontId="34" fillId="3" borderId="1" xfId="16" applyFont="1" applyFill="1" applyBorder="1" applyAlignment="1" applyProtection="1">
      <alignment horizontal="center" vertical="center"/>
      <protection locked="0"/>
    </xf>
    <xf numFmtId="1" fontId="28" fillId="7" borderId="1" xfId="16" applyNumberFormat="1" applyFont="1" applyFill="1" applyBorder="1" applyAlignment="1">
      <alignment horizontal="center" vertical="center"/>
    </xf>
    <xf numFmtId="0" fontId="44" fillId="7" borderId="1" xfId="18" applyFont="1" applyFill="1" applyBorder="1" applyAlignment="1">
      <alignment horizontal="center" vertical="center"/>
    </xf>
    <xf numFmtId="0" fontId="28" fillId="2" borderId="5" xfId="18" applyFont="1" applyFill="1" applyBorder="1" applyAlignment="1">
      <alignment horizontal="center" vertical="center"/>
    </xf>
    <xf numFmtId="0" fontId="28" fillId="2" borderId="8" xfId="16" applyFont="1" applyFill="1" applyBorder="1" applyAlignment="1" applyProtection="1">
      <alignment horizontal="center" vertical="center" wrapText="1"/>
      <protection locked="0"/>
    </xf>
    <xf numFmtId="0" fontId="39" fillId="2" borderId="5" xfId="18" applyFont="1" applyFill="1" applyBorder="1" applyAlignment="1">
      <alignment horizontal="center" vertical="center"/>
    </xf>
    <xf numFmtId="0" fontId="28" fillId="6" borderId="4" xfId="16" applyFont="1" applyFill="1" applyBorder="1" applyAlignment="1">
      <alignment horizontal="center" vertical="center" wrapText="1"/>
    </xf>
    <xf numFmtId="0" fontId="39" fillId="2" borderId="1" xfId="22" applyFont="1" applyFill="1" applyBorder="1" applyAlignment="1">
      <alignment horizontal="justify" vertical="center" wrapText="1"/>
    </xf>
    <xf numFmtId="0" fontId="39" fillId="2" borderId="6" xfId="18" applyFont="1" applyFill="1" applyBorder="1" applyAlignment="1">
      <alignment horizontal="center" vertical="center"/>
    </xf>
    <xf numFmtId="0" fontId="24" fillId="2" borderId="1" xfId="0" applyFont="1" applyFill="1" applyBorder="1" applyAlignment="1">
      <alignment horizontal="center" vertical="center" wrapText="1"/>
    </xf>
    <xf numFmtId="0" fontId="39" fillId="2" borderId="2" xfId="18" applyFont="1" applyFill="1" applyBorder="1" applyAlignment="1">
      <alignment horizontal="center" vertical="center"/>
    </xf>
    <xf numFmtId="0" fontId="39" fillId="2" borderId="25" xfId="18" applyFont="1" applyFill="1" applyBorder="1" applyAlignment="1">
      <alignment horizontal="center" vertical="center" wrapText="1"/>
    </xf>
    <xf numFmtId="0" fontId="34" fillId="2" borderId="4" xfId="16" applyFont="1" applyFill="1" applyBorder="1" applyAlignment="1" applyProtection="1">
      <alignment vertical="center"/>
      <protection locked="0"/>
    </xf>
    <xf numFmtId="0" fontId="39" fillId="2" borderId="1" xfId="9" applyFont="1" applyFill="1" applyBorder="1" applyAlignment="1">
      <alignment horizontal="center" vertical="center" wrapText="1"/>
    </xf>
    <xf numFmtId="0" fontId="34" fillId="2" borderId="1" xfId="22" applyFont="1" applyFill="1" applyBorder="1" applyAlignment="1">
      <alignment horizontal="justify" vertical="center" wrapText="1"/>
    </xf>
    <xf numFmtId="0" fontId="39" fillId="2" borderId="2" xfId="18" applyFont="1" applyFill="1" applyBorder="1" applyAlignment="1">
      <alignment horizontal="center" vertical="center" wrapText="1"/>
    </xf>
    <xf numFmtId="0" fontId="28" fillId="8" borderId="1" xfId="16" applyFont="1" applyFill="1" applyBorder="1" applyAlignment="1" applyProtection="1">
      <alignment horizontal="center" vertical="center"/>
      <protection locked="0"/>
    </xf>
    <xf numFmtId="0" fontId="28" fillId="20" borderId="1" xfId="16" applyFont="1" applyFill="1" applyBorder="1" applyAlignment="1" applyProtection="1">
      <alignment horizontal="center" vertical="center"/>
      <protection locked="0"/>
    </xf>
    <xf numFmtId="0" fontId="28" fillId="2" borderId="1" xfId="18" applyFont="1" applyFill="1" applyBorder="1" applyAlignment="1">
      <alignment horizontal="center" vertical="center" wrapText="1"/>
    </xf>
    <xf numFmtId="0" fontId="46" fillId="2" borderId="1" xfId="16" applyFont="1" applyFill="1" applyBorder="1" applyAlignment="1">
      <alignment horizontal="center" vertical="center"/>
    </xf>
    <xf numFmtId="0" fontId="24" fillId="5" borderId="1" xfId="18" applyFont="1" applyFill="1" applyBorder="1" applyAlignment="1">
      <alignment horizontal="center" vertical="center"/>
    </xf>
    <xf numFmtId="9" fontId="34" fillId="2" borderId="1" xfId="16" applyNumberFormat="1" applyFont="1" applyFill="1" applyBorder="1" applyAlignment="1" applyProtection="1">
      <alignment horizontal="center" vertical="center" wrapText="1"/>
      <protection locked="0"/>
    </xf>
    <xf numFmtId="0" fontId="34" fillId="2" borderId="1" xfId="14" applyFont="1" applyFill="1" applyBorder="1" applyAlignment="1" applyProtection="1">
      <alignment horizontal="center" vertical="center" wrapText="1"/>
      <protection locked="0"/>
    </xf>
    <xf numFmtId="0" fontId="34" fillId="2" borderId="1" xfId="18" applyFont="1" applyFill="1" applyBorder="1" applyAlignment="1">
      <alignment horizontal="center" vertical="center"/>
    </xf>
    <xf numFmtId="0" fontId="40" fillId="5" borderId="1" xfId="0" applyFont="1" applyFill="1" applyBorder="1" applyAlignment="1">
      <alignment horizontal="center" vertical="center"/>
    </xf>
    <xf numFmtId="0" fontId="34" fillId="2" borderId="1" xfId="4" applyFont="1" applyFill="1" applyBorder="1" applyAlignment="1">
      <alignment horizontal="center" vertical="center"/>
    </xf>
    <xf numFmtId="0" fontId="34" fillId="2" borderId="1" xfId="4" applyFont="1" applyFill="1" applyBorder="1" applyAlignment="1">
      <alignment horizontal="center" vertical="center" wrapText="1"/>
    </xf>
    <xf numFmtId="0" fontId="39" fillId="2" borderId="1" xfId="9" applyFont="1" applyFill="1" applyBorder="1" applyAlignment="1">
      <alignment horizontal="justify" vertical="center" wrapText="1"/>
    </xf>
    <xf numFmtId="0" fontId="39" fillId="2" borderId="1" xfId="9" applyFont="1" applyFill="1" applyBorder="1" applyAlignment="1" applyProtection="1">
      <alignment horizontal="center" vertical="center"/>
      <protection locked="0"/>
    </xf>
    <xf numFmtId="0" fontId="28" fillId="3" borderId="1" xfId="18"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39" fillId="2" borderId="1" xfId="16"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0" fontId="24" fillId="6" borderId="4" xfId="16" applyFont="1" applyFill="1" applyBorder="1" applyAlignment="1">
      <alignment horizontal="center" vertical="center" wrapText="1"/>
    </xf>
    <xf numFmtId="0" fontId="24" fillId="3" borderId="1" xfId="2" applyFont="1" applyFill="1" applyBorder="1" applyAlignment="1">
      <alignment horizontal="center" vertical="center"/>
    </xf>
    <xf numFmtId="0" fontId="39" fillId="2" borderId="4" xfId="2" applyFont="1" applyFill="1" applyBorder="1" applyAlignment="1">
      <alignment horizontal="center" vertical="center" wrapText="1"/>
    </xf>
    <xf numFmtId="0" fontId="39" fillId="2" borderId="4" xfId="9" applyFont="1" applyFill="1" applyBorder="1" applyAlignment="1">
      <alignment horizontal="center" vertical="center" wrapText="1"/>
    </xf>
    <xf numFmtId="0" fontId="28" fillId="15" borderId="4" xfId="18" applyFont="1" applyFill="1" applyBorder="1" applyAlignment="1">
      <alignment horizontal="center" vertical="center" wrapText="1"/>
    </xf>
    <xf numFmtId="0" fontId="28" fillId="2" borderId="1" xfId="2" applyFont="1" applyFill="1" applyBorder="1" applyAlignment="1">
      <alignment horizontal="center" vertical="center" wrapText="1"/>
    </xf>
    <xf numFmtId="0" fontId="39" fillId="2" borderId="1" xfId="9" applyFont="1" applyFill="1" applyBorder="1" applyAlignment="1" applyProtection="1">
      <alignment horizontal="center" vertical="center" wrapText="1"/>
      <protection locked="0"/>
    </xf>
    <xf numFmtId="1" fontId="28" fillId="5" borderId="1" xfId="16" applyNumberFormat="1" applyFont="1" applyFill="1" applyBorder="1" applyAlignment="1">
      <alignment horizontal="center" vertical="center"/>
    </xf>
    <xf numFmtId="0" fontId="24" fillId="2" borderId="1" xfId="9" applyFont="1" applyFill="1" applyBorder="1" applyAlignment="1" applyProtection="1">
      <alignment horizontal="center" vertical="center" wrapText="1"/>
      <protection locked="0"/>
    </xf>
    <xf numFmtId="0" fontId="39" fillId="3" borderId="1" xfId="0" applyFont="1" applyFill="1" applyBorder="1" applyAlignment="1">
      <alignment horizontal="center" vertical="center" wrapText="1"/>
    </xf>
    <xf numFmtId="0" fontId="39" fillId="2" borderId="4" xfId="16" applyFont="1" applyFill="1" applyBorder="1" applyAlignment="1">
      <alignment horizontal="center" vertical="center"/>
    </xf>
    <xf numFmtId="0" fontId="34" fillId="2" borderId="4" xfId="18" applyFont="1" applyFill="1" applyBorder="1" applyAlignment="1">
      <alignment horizontal="center" vertical="center"/>
    </xf>
    <xf numFmtId="0" fontId="28" fillId="6" borderId="1" xfId="16" applyFont="1" applyFill="1" applyBorder="1" applyAlignment="1">
      <alignment horizontal="center" vertical="center" wrapText="1"/>
    </xf>
    <xf numFmtId="0" fontId="39" fillId="2" borderId="1" xfId="2" applyFont="1" applyFill="1" applyBorder="1" applyAlignment="1" applyProtection="1">
      <alignment horizontal="justify" vertical="center" wrapText="1"/>
      <protection locked="0"/>
    </xf>
    <xf numFmtId="0" fontId="34" fillId="2" borderId="0" xfId="16" applyFont="1" applyFill="1" applyAlignment="1" applyProtection="1">
      <alignment horizontal="center" vertical="center" wrapText="1"/>
      <protection locked="0"/>
    </xf>
    <xf numFmtId="0" fontId="28" fillId="2" borderId="0" xfId="16" applyFont="1" applyFill="1" applyAlignment="1" applyProtection="1">
      <alignment horizontal="center" vertical="center" wrapText="1"/>
      <protection locked="0"/>
    </xf>
    <xf numFmtId="0" fontId="34" fillId="2" borderId="0" xfId="16" applyFont="1" applyFill="1" applyAlignment="1">
      <alignment horizontal="center" vertical="center" wrapText="1"/>
    </xf>
    <xf numFmtId="0" fontId="28" fillId="2" borderId="0" xfId="16" applyFont="1" applyFill="1" applyAlignment="1">
      <alignment horizontal="center" vertical="center" wrapText="1"/>
    </xf>
    <xf numFmtId="0" fontId="28" fillId="3" borderId="0" xfId="16" applyFont="1" applyFill="1" applyAlignment="1" applyProtection="1">
      <alignment horizontal="center" vertical="center"/>
      <protection locked="0"/>
    </xf>
    <xf numFmtId="1" fontId="34" fillId="2" borderId="0" xfId="16" applyNumberFormat="1" applyFont="1" applyFill="1" applyAlignment="1">
      <alignment horizontal="center" vertical="center"/>
    </xf>
    <xf numFmtId="0" fontId="28" fillId="7" borderId="1" xfId="16" applyFont="1" applyFill="1" applyBorder="1" applyAlignment="1" applyProtection="1">
      <alignment horizontal="center" vertical="center"/>
      <protection locked="0"/>
    </xf>
    <xf numFmtId="0" fontId="28" fillId="15" borderId="1" xfId="16" applyFont="1" applyFill="1" applyBorder="1" applyAlignment="1">
      <alignment horizontal="center" vertical="center"/>
    </xf>
    <xf numFmtId="0" fontId="28" fillId="2" borderId="4" xfId="16" applyFont="1" applyFill="1" applyBorder="1" applyAlignment="1" applyProtection="1">
      <alignment horizontal="center" vertical="center" wrapText="1"/>
      <protection locked="0"/>
    </xf>
    <xf numFmtId="0" fontId="28" fillId="2" borderId="9" xfId="16" applyFont="1" applyFill="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4" xfId="16" applyFont="1" applyFill="1" applyBorder="1" applyAlignment="1" applyProtection="1">
      <alignment horizontal="center" vertical="center"/>
      <protection locked="0"/>
    </xf>
    <xf numFmtId="0" fontId="34" fillId="2" borderId="4" xfId="16" applyFont="1" applyFill="1" applyBorder="1" applyAlignment="1" applyProtection="1">
      <alignment horizontal="center" vertical="center"/>
      <protection locked="0"/>
    </xf>
    <xf numFmtId="0" fontId="39" fillId="2" borderId="4" xfId="16" applyFont="1" applyFill="1" applyBorder="1" applyAlignment="1" applyProtection="1">
      <alignment horizontal="center" vertical="center" wrapText="1"/>
      <protection locked="0"/>
    </xf>
    <xf numFmtId="0" fontId="28" fillId="2" borderId="4" xfId="9" applyFont="1" applyFill="1" applyBorder="1" applyAlignment="1" applyProtection="1">
      <alignment horizontal="center" vertical="center" wrapText="1"/>
      <protection locked="0"/>
    </xf>
    <xf numFmtId="0" fontId="28" fillId="2" borderId="9" xfId="9" applyFont="1" applyFill="1" applyBorder="1" applyAlignment="1" applyProtection="1">
      <alignment horizontal="center" vertical="center" wrapText="1"/>
      <protection locked="0"/>
    </xf>
    <xf numFmtId="0" fontId="28" fillId="15" borderId="4" xfId="16" applyFont="1" applyFill="1" applyBorder="1" applyAlignment="1" applyProtection="1">
      <alignment horizontal="center" vertical="center" wrapText="1"/>
      <protection locked="0"/>
    </xf>
    <xf numFmtId="0" fontId="39" fillId="2" borderId="4" xfId="18" applyFont="1" applyFill="1" applyBorder="1" applyAlignment="1">
      <alignment horizontal="center" vertical="center"/>
    </xf>
    <xf numFmtId="0" fontId="28" fillId="2" borderId="4" xfId="18" applyFont="1" applyFill="1" applyBorder="1" applyAlignment="1">
      <alignment horizontal="center" vertical="center" wrapText="1"/>
    </xf>
    <xf numFmtId="0" fontId="24" fillId="2" borderId="4" xfId="16" applyFont="1" applyFill="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39" fillId="2" borderId="4" xfId="18" applyFont="1" applyFill="1" applyBorder="1" applyAlignment="1">
      <alignment horizontal="center" vertical="center" wrapText="1"/>
    </xf>
    <xf numFmtId="0" fontId="28" fillId="2" borderId="4" xfId="18" applyFont="1" applyFill="1" applyBorder="1" applyAlignment="1">
      <alignment horizontal="center" vertical="center"/>
    </xf>
    <xf numFmtId="0" fontId="28" fillId="2" borderId="9" xfId="18" applyFont="1" applyFill="1" applyBorder="1" applyAlignment="1">
      <alignment horizontal="center" vertical="center"/>
    </xf>
    <xf numFmtId="0" fontId="28" fillId="2" borderId="4" xfId="2" applyFont="1" applyFill="1" applyBorder="1" applyAlignment="1">
      <alignment horizontal="center" vertical="center" wrapText="1"/>
    </xf>
    <xf numFmtId="0" fontId="28" fillId="2" borderId="8" xfId="9" applyFont="1" applyFill="1" applyBorder="1" applyAlignment="1" applyProtection="1">
      <alignment horizontal="center" vertical="center" wrapText="1"/>
      <protection locked="0"/>
    </xf>
    <xf numFmtId="0" fontId="39" fillId="2" borderId="4" xfId="0" applyFont="1" applyFill="1" applyBorder="1" applyAlignment="1">
      <alignment horizontal="center" vertical="center" wrapText="1"/>
    </xf>
    <xf numFmtId="0" fontId="28" fillId="5" borderId="4" xfId="9" applyFont="1" applyFill="1" applyBorder="1" applyAlignment="1" applyProtection="1">
      <alignment horizontal="center" vertical="center"/>
      <protection locked="0"/>
    </xf>
    <xf numFmtId="0" fontId="39" fillId="2" borderId="9" xfId="18"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28" fillId="5" borderId="4" xfId="16" applyFont="1" applyFill="1" applyBorder="1" applyAlignment="1" applyProtection="1">
      <alignment horizontal="center" vertical="center"/>
      <protection locked="0"/>
    </xf>
    <xf numFmtId="0" fontId="34" fillId="2" borderId="8"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1" fontId="28" fillId="2" borderId="4" xfId="16" applyNumberFormat="1" applyFont="1" applyFill="1" applyBorder="1" applyAlignment="1">
      <alignment horizontal="center" vertical="center"/>
    </xf>
    <xf numFmtId="0" fontId="28" fillId="7" borderId="4" xfId="16" applyFont="1" applyFill="1" applyBorder="1" applyAlignment="1">
      <alignment horizontal="center" vertical="center" wrapText="1"/>
    </xf>
    <xf numFmtId="0" fontId="28" fillId="10" borderId="4" xfId="18" applyFont="1" applyFill="1" applyBorder="1" applyAlignment="1">
      <alignment horizontal="center" vertical="center"/>
    </xf>
    <xf numFmtId="0" fontId="34" fillId="2" borderId="4" xfId="2" applyFont="1" applyFill="1" applyBorder="1" applyAlignment="1">
      <alignment horizontal="center" vertical="center" wrapText="1"/>
    </xf>
    <xf numFmtId="0" fontId="34" fillId="2" borderId="4" xfId="16" applyFont="1" applyFill="1" applyBorder="1" applyAlignment="1">
      <alignment horizontal="center" vertical="center"/>
    </xf>
    <xf numFmtId="1" fontId="28" fillId="7" borderId="4" xfId="16" applyNumberFormat="1" applyFont="1" applyFill="1" applyBorder="1" applyAlignment="1">
      <alignment horizontal="center" vertical="center"/>
    </xf>
    <xf numFmtId="0" fontId="24" fillId="2" borderId="4" xfId="2" applyFont="1" applyFill="1" applyBorder="1" applyAlignment="1">
      <alignment horizontal="center" vertical="center"/>
    </xf>
    <xf numFmtId="0" fontId="28" fillId="2" borderId="4" xfId="16" applyFont="1" applyFill="1" applyBorder="1" applyAlignment="1">
      <alignment horizontal="center" vertical="center" wrapText="1"/>
    </xf>
    <xf numFmtId="1" fontId="28" fillId="6" borderId="4" xfId="16" applyNumberFormat="1" applyFont="1" applyFill="1" applyBorder="1" applyAlignment="1">
      <alignment horizontal="center" vertical="center"/>
    </xf>
    <xf numFmtId="0" fontId="34" fillId="2" borderId="4" xfId="16" applyFont="1" applyFill="1" applyBorder="1" applyAlignment="1">
      <alignment horizontal="center" vertical="center" wrapText="1"/>
    </xf>
    <xf numFmtId="0" fontId="28" fillId="11" borderId="1" xfId="16" applyFont="1" applyFill="1" applyBorder="1" applyAlignment="1">
      <alignment horizontal="center" vertical="center" wrapText="1"/>
    </xf>
    <xf numFmtId="0" fontId="28" fillId="7" borderId="4" xfId="18" applyFont="1" applyFill="1" applyBorder="1" applyAlignment="1">
      <alignment horizontal="center" vertical="center"/>
    </xf>
    <xf numFmtId="0" fontId="24" fillId="6" borderId="4" xfId="18" applyFont="1" applyFill="1" applyBorder="1" applyAlignment="1">
      <alignment horizontal="center" vertical="center"/>
    </xf>
    <xf numFmtId="1" fontId="24" fillId="2" borderId="4" xfId="2" applyNumberFormat="1" applyFont="1" applyFill="1" applyBorder="1" applyAlignment="1">
      <alignment horizontal="center" vertical="center"/>
    </xf>
    <xf numFmtId="0" fontId="24" fillId="8" borderId="4" xfId="2" applyFont="1" applyFill="1" applyBorder="1" applyAlignment="1">
      <alignment horizontal="center" vertical="center"/>
    </xf>
    <xf numFmtId="0" fontId="28" fillId="11" borderId="3" xfId="16" applyFont="1" applyFill="1" applyBorder="1" applyAlignment="1">
      <alignment horizontal="center" vertical="center" wrapText="1"/>
    </xf>
    <xf numFmtId="0" fontId="44" fillId="7" borderId="4" xfId="18" applyFont="1" applyFill="1" applyBorder="1" applyAlignment="1">
      <alignment horizontal="center" vertical="center"/>
    </xf>
    <xf numFmtId="0" fontId="28" fillId="2" borderId="8" xfId="18" applyFont="1" applyFill="1" applyBorder="1" applyAlignment="1">
      <alignment horizontal="center" vertical="center"/>
    </xf>
    <xf numFmtId="0" fontId="24" fillId="2" borderId="1" xfId="2" applyFont="1" applyFill="1" applyBorder="1" applyAlignment="1">
      <alignment horizontal="center" vertical="center" wrapText="1"/>
    </xf>
    <xf numFmtId="0" fontId="28" fillId="7" borderId="4" xfId="16" applyFont="1" applyFill="1" applyBorder="1" applyAlignment="1" applyProtection="1">
      <alignment horizontal="center" vertical="center"/>
      <protection locked="0"/>
    </xf>
    <xf numFmtId="0" fontId="24" fillId="11" borderId="1" xfId="1" applyFont="1" applyFill="1" applyBorder="1" applyAlignment="1">
      <alignment horizontal="center" vertical="center" textRotation="90" wrapText="1"/>
    </xf>
    <xf numFmtId="0" fontId="28" fillId="11" borderId="1" xfId="16" applyFont="1" applyFill="1" applyBorder="1" applyAlignment="1">
      <alignment horizontal="center" vertical="center" wrapText="1"/>
    </xf>
    <xf numFmtId="0" fontId="24" fillId="2" borderId="1" xfId="2" applyFont="1" applyFill="1" applyBorder="1" applyAlignment="1">
      <alignment horizontal="center" vertical="center" wrapText="1"/>
    </xf>
    <xf numFmtId="0" fontId="39" fillId="2" borderId="4" xfId="18" applyFont="1" applyFill="1" applyBorder="1" applyAlignment="1">
      <alignment horizontal="center" vertical="center" wrapText="1"/>
    </xf>
    <xf numFmtId="0" fontId="39" fillId="2" borderId="9" xfId="18" applyFont="1" applyFill="1" applyBorder="1" applyAlignment="1">
      <alignment horizontal="center" vertical="center" wrapText="1"/>
    </xf>
    <xf numFmtId="0" fontId="34" fillId="2" borderId="4" xfId="2" applyFont="1" applyFill="1" applyBorder="1" applyAlignment="1">
      <alignment horizontal="center" vertical="center" wrapText="1"/>
    </xf>
    <xf numFmtId="0" fontId="39" fillId="2" borderId="4" xfId="0" applyFont="1" applyFill="1" applyBorder="1" applyAlignment="1">
      <alignment horizontal="center" vertical="center" wrapText="1"/>
    </xf>
    <xf numFmtId="0" fontId="28" fillId="2" borderId="4" xfId="16" applyFont="1" applyFill="1" applyBorder="1" applyAlignment="1" applyProtection="1">
      <alignment horizontal="center" vertical="center" wrapText="1"/>
      <protection locked="0"/>
    </xf>
    <xf numFmtId="0" fontId="28" fillId="2" borderId="8" xfId="16" applyFont="1" applyFill="1" applyBorder="1" applyAlignment="1" applyProtection="1">
      <alignment horizontal="center" vertical="center" wrapText="1"/>
      <protection locked="0"/>
    </xf>
    <xf numFmtId="0" fontId="28" fillId="2" borderId="9" xfId="16" applyFont="1" applyFill="1" applyBorder="1" applyAlignment="1" applyProtection="1">
      <alignment horizontal="center" vertical="center" wrapText="1"/>
      <protection locked="0"/>
    </xf>
    <xf numFmtId="0" fontId="28" fillId="2" borderId="4"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34" fillId="2" borderId="4" xfId="18" applyFont="1" applyFill="1" applyBorder="1" applyAlignment="1">
      <alignment horizontal="center" vertical="center" wrapText="1"/>
    </xf>
    <xf numFmtId="0" fontId="34" fillId="2" borderId="9" xfId="18" applyFont="1" applyFill="1" applyBorder="1" applyAlignment="1">
      <alignment horizontal="center" vertical="center"/>
    </xf>
    <xf numFmtId="0" fontId="28" fillId="2" borderId="4" xfId="16" applyFont="1" applyFill="1" applyBorder="1" applyAlignment="1" applyProtection="1">
      <alignment horizontal="center" vertical="center"/>
      <protection locked="0"/>
    </xf>
    <xf numFmtId="0" fontId="28" fillId="2" borderId="9" xfId="16" applyFont="1" applyFill="1" applyBorder="1" applyAlignment="1" applyProtection="1">
      <alignment horizontal="center" vertical="center"/>
      <protection locked="0"/>
    </xf>
    <xf numFmtId="0" fontId="34" fillId="2" borderId="4" xfId="16" applyFont="1" applyFill="1" applyBorder="1" applyAlignment="1" applyProtection="1">
      <alignment horizontal="center" vertical="center"/>
      <protection locked="0"/>
    </xf>
    <xf numFmtId="0" fontId="34" fillId="2" borderId="9" xfId="16" applyFont="1" applyFill="1" applyBorder="1" applyAlignment="1" applyProtection="1">
      <alignment horizontal="center" vertical="center"/>
      <protection locked="0"/>
    </xf>
    <xf numFmtId="0" fontId="39" fillId="2" borderId="4" xfId="16" applyFont="1" applyFill="1" applyBorder="1" applyAlignment="1" applyProtection="1">
      <alignment horizontal="center" vertical="center" wrapText="1"/>
      <protection locked="0"/>
    </xf>
    <xf numFmtId="0" fontId="39" fillId="0" borderId="9" xfId="0" applyFont="1" applyBorder="1" applyAlignment="1">
      <alignment horizontal="center" vertical="center" wrapText="1"/>
    </xf>
    <xf numFmtId="0" fontId="28" fillId="2" borderId="4" xfId="9" applyFont="1" applyFill="1" applyBorder="1" applyAlignment="1" applyProtection="1">
      <alignment horizontal="center" vertical="center" wrapText="1"/>
      <protection locked="0"/>
    </xf>
    <xf numFmtId="0" fontId="28" fillId="2" borderId="9" xfId="9" applyFont="1" applyFill="1" applyBorder="1" applyAlignment="1" applyProtection="1">
      <alignment horizontal="center" vertical="center" wrapText="1"/>
      <protection locked="0"/>
    </xf>
    <xf numFmtId="0" fontId="28" fillId="15" borderId="1" xfId="16" applyFont="1" applyFill="1" applyBorder="1" applyAlignment="1">
      <alignment horizontal="center" vertical="center"/>
    </xf>
    <xf numFmtId="0" fontId="28" fillId="15" borderId="4" xfId="16" applyFont="1" applyFill="1" applyBorder="1" applyAlignment="1" applyProtection="1">
      <alignment horizontal="center" vertical="center" wrapText="1"/>
      <protection locked="0"/>
    </xf>
    <xf numFmtId="0" fontId="28" fillId="15" borderId="9" xfId="16" applyFont="1" applyFill="1" applyBorder="1" applyAlignment="1" applyProtection="1">
      <alignment horizontal="center" vertical="center" wrapText="1"/>
      <protection locked="0"/>
    </xf>
    <xf numFmtId="0" fontId="39" fillId="2" borderId="9" xfId="0" applyFont="1" applyFill="1" applyBorder="1" applyAlignment="1">
      <alignment horizontal="center" vertical="center" wrapText="1"/>
    </xf>
    <xf numFmtId="0" fontId="39" fillId="2" borderId="4" xfId="18" applyFont="1" applyFill="1" applyBorder="1" applyAlignment="1">
      <alignment horizontal="center" vertical="center"/>
    </xf>
    <xf numFmtId="0" fontId="39" fillId="2" borderId="9" xfId="18" applyFont="1" applyFill="1" applyBorder="1" applyAlignment="1">
      <alignment horizontal="center" vertical="center"/>
    </xf>
    <xf numFmtId="0" fontId="28" fillId="15" borderId="8" xfId="16" applyFont="1" applyFill="1" applyBorder="1" applyAlignment="1" applyProtection="1">
      <alignment horizontal="center" vertical="center" wrapText="1"/>
      <protection locked="0"/>
    </xf>
    <xf numFmtId="0" fontId="28" fillId="2" borderId="4" xfId="18" applyFont="1" applyFill="1" applyBorder="1" applyAlignment="1">
      <alignment horizontal="center" vertical="center" wrapText="1"/>
    </xf>
    <xf numFmtId="0" fontId="28" fillId="0" borderId="9" xfId="0" applyFont="1" applyBorder="1" applyAlignment="1">
      <alignment horizontal="center" vertical="center" wrapText="1"/>
    </xf>
    <xf numFmtId="0" fontId="24" fillId="2" borderId="4" xfId="16" applyFont="1" applyFill="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39" fillId="2" borderId="8" xfId="18" applyFont="1" applyFill="1" applyBorder="1" applyAlignment="1">
      <alignment horizontal="center" vertical="center"/>
    </xf>
    <xf numFmtId="0" fontId="28" fillId="15" borderId="4" xfId="16" applyFont="1" applyFill="1" applyBorder="1" applyAlignment="1">
      <alignment horizontal="center" vertical="center"/>
    </xf>
    <xf numFmtId="0" fontId="28" fillId="15" borderId="9" xfId="16" applyFont="1" applyFill="1" applyBorder="1" applyAlignment="1">
      <alignment horizontal="center" vertical="center"/>
    </xf>
    <xf numFmtId="0" fontId="34" fillId="2" borderId="8" xfId="18" applyFont="1" applyFill="1" applyBorder="1" applyAlignment="1">
      <alignment horizontal="center" vertical="center" wrapText="1"/>
    </xf>
    <xf numFmtId="0" fontId="34" fillId="2" borderId="9" xfId="18" applyFont="1" applyFill="1" applyBorder="1" applyAlignment="1">
      <alignment horizontal="center" vertical="center" wrapText="1"/>
    </xf>
    <xf numFmtId="0" fontId="39" fillId="2" borderId="4" xfId="18" applyFont="1" applyFill="1" applyBorder="1" applyAlignment="1">
      <alignment horizontal="center" vertical="center" wrapText="1"/>
    </xf>
    <xf numFmtId="0" fontId="28" fillId="11" borderId="4" xfId="16" applyFont="1" applyFill="1" applyBorder="1" applyAlignment="1" applyProtection="1">
      <alignment horizontal="center" vertical="center" wrapText="1"/>
      <protection locked="0"/>
    </xf>
    <xf numFmtId="0" fontId="28" fillId="11" borderId="9" xfId="16" applyFont="1" applyFill="1" applyBorder="1" applyAlignment="1" applyProtection="1">
      <alignment horizontal="center" vertical="center" wrapText="1"/>
      <protection locked="0"/>
    </xf>
    <xf numFmtId="0" fontId="28" fillId="2" borderId="4" xfId="18" applyFont="1" applyFill="1" applyBorder="1" applyAlignment="1">
      <alignment horizontal="center" vertical="center"/>
    </xf>
    <xf numFmtId="0" fontId="28" fillId="2" borderId="9" xfId="18" applyFont="1" applyFill="1" applyBorder="1" applyAlignment="1">
      <alignment horizontal="center" vertical="center"/>
    </xf>
    <xf numFmtId="0" fontId="24" fillId="2" borderId="9" xfId="0" applyFont="1" applyFill="1" applyBorder="1" applyAlignment="1">
      <alignment horizontal="center" vertical="center" wrapText="1"/>
    </xf>
    <xf numFmtId="0" fontId="39" fillId="2" borderId="4" xfId="16" applyFont="1" applyFill="1" applyBorder="1" applyAlignment="1" applyProtection="1">
      <alignment horizontal="center" vertical="center"/>
      <protection locked="0"/>
    </xf>
    <xf numFmtId="0" fontId="39" fillId="2" borderId="9" xfId="16" applyFont="1" applyFill="1" applyBorder="1" applyAlignment="1" applyProtection="1">
      <alignment horizontal="center" vertical="center"/>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28" fillId="2" borderId="4" xfId="2" applyFont="1" applyFill="1" applyBorder="1" applyAlignment="1">
      <alignment horizontal="center" vertical="center" wrapText="1"/>
    </xf>
    <xf numFmtId="0" fontId="28" fillId="2" borderId="8" xfId="2" applyFont="1" applyFill="1" applyBorder="1" applyAlignment="1">
      <alignment horizontal="center" vertical="center" wrapText="1"/>
    </xf>
    <xf numFmtId="0" fontId="28" fillId="2" borderId="9" xfId="2" applyFont="1" applyFill="1" applyBorder="1" applyAlignment="1">
      <alignment horizontal="center" vertical="center" wrapText="1"/>
    </xf>
    <xf numFmtId="0" fontId="28" fillId="2" borderId="8" xfId="9" applyFont="1" applyFill="1" applyBorder="1" applyAlignment="1" applyProtection="1">
      <alignment horizontal="center" vertical="center" wrapText="1"/>
      <protection locked="0"/>
    </xf>
    <xf numFmtId="0" fontId="28" fillId="2" borderId="8" xfId="16" applyFont="1" applyFill="1" applyBorder="1" applyAlignment="1" applyProtection="1">
      <alignment horizontal="center" vertical="center"/>
      <protection locked="0"/>
    </xf>
    <xf numFmtId="0" fontId="28" fillId="8" borderId="4" xfId="9" applyFont="1" applyFill="1" applyBorder="1" applyAlignment="1" applyProtection="1">
      <alignment horizontal="center" vertical="center"/>
      <protection locked="0"/>
    </xf>
    <xf numFmtId="0" fontId="28" fillId="8" borderId="8" xfId="9" applyFont="1" applyFill="1" applyBorder="1" applyAlignment="1" applyProtection="1">
      <alignment horizontal="center" vertical="center"/>
      <protection locked="0"/>
    </xf>
    <xf numFmtId="0" fontId="28" fillId="8" borderId="9" xfId="9" applyFont="1" applyFill="1" applyBorder="1" applyAlignment="1" applyProtection="1">
      <alignment horizontal="center" vertical="center"/>
      <protection locked="0"/>
    </xf>
    <xf numFmtId="0" fontId="39" fillId="2" borderId="4" xfId="0" applyFont="1" applyFill="1" applyBorder="1" applyAlignment="1">
      <alignment horizontal="center" vertical="center" wrapText="1"/>
    </xf>
    <xf numFmtId="0" fontId="28" fillId="5" borderId="4" xfId="9" applyFont="1" applyFill="1" applyBorder="1" applyAlignment="1" applyProtection="1">
      <alignment horizontal="center" vertical="center"/>
      <protection locked="0"/>
    </xf>
    <xf numFmtId="0" fontId="28" fillId="5" borderId="9" xfId="9" applyFont="1" applyFill="1" applyBorder="1" applyAlignment="1" applyProtection="1">
      <alignment horizontal="center" vertical="center"/>
      <protection locked="0"/>
    </xf>
    <xf numFmtId="0" fontId="28" fillId="2" borderId="4" xfId="9" applyFont="1" applyFill="1" applyBorder="1" applyAlignment="1" applyProtection="1">
      <alignment horizontal="center" vertical="center"/>
      <protection locked="0"/>
    </xf>
    <xf numFmtId="0" fontId="28" fillId="2" borderId="9" xfId="9" applyFont="1" applyFill="1" applyBorder="1" applyAlignment="1" applyProtection="1">
      <alignment horizontal="center" vertical="center"/>
      <protection locked="0"/>
    </xf>
    <xf numFmtId="0" fontId="24" fillId="2" borderId="4"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24" fillId="2" borderId="9" xfId="16" applyFont="1" applyFill="1" applyBorder="1" applyAlignment="1" applyProtection="1">
      <alignment horizontal="center" vertical="center" wrapText="1"/>
      <protection locked="0"/>
    </xf>
    <xf numFmtId="0" fontId="39" fillId="2" borderId="9" xfId="18" applyFont="1" applyFill="1" applyBorder="1" applyAlignment="1">
      <alignment horizontal="center" vertical="center" wrapText="1"/>
    </xf>
    <xf numFmtId="0" fontId="34" fillId="2" borderId="4" xfId="16" applyFont="1" applyFill="1" applyBorder="1" applyAlignment="1" applyProtection="1">
      <alignment horizontal="center" vertical="center" wrapText="1"/>
      <protection locked="0"/>
    </xf>
    <xf numFmtId="0" fontId="34" fillId="2" borderId="9" xfId="16" applyFont="1" applyFill="1" applyBorder="1" applyAlignment="1" applyProtection="1">
      <alignment horizontal="center" vertical="center" wrapText="1"/>
      <protection locked="0"/>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28" fillId="5" borderId="4" xfId="16" applyFont="1" applyFill="1" applyBorder="1" applyAlignment="1" applyProtection="1">
      <alignment horizontal="center" vertical="center"/>
      <protection locked="0"/>
    </xf>
    <xf numFmtId="0" fontId="28" fillId="5" borderId="9" xfId="16" applyFont="1" applyFill="1" applyBorder="1" applyAlignment="1" applyProtection="1">
      <alignment horizontal="center" vertical="center"/>
      <protection locked="0"/>
    </xf>
    <xf numFmtId="0" fontId="34" fillId="2" borderId="8" xfId="16" applyFont="1" applyFill="1" applyBorder="1" applyAlignment="1" applyProtection="1">
      <alignment horizontal="center" vertical="center"/>
      <protection locked="0"/>
    </xf>
    <xf numFmtId="0" fontId="28" fillId="6" borderId="4" xfId="16" applyFont="1" applyFill="1" applyBorder="1" applyAlignment="1" applyProtection="1">
      <alignment horizontal="center" vertical="center"/>
      <protection locked="0"/>
    </xf>
    <xf numFmtId="0" fontId="28" fillId="6" borderId="9" xfId="16" applyFont="1" applyFill="1" applyBorder="1" applyAlignment="1" applyProtection="1">
      <alignment horizontal="center" vertical="center"/>
      <protection locked="0"/>
    </xf>
    <xf numFmtId="0" fontId="41" fillId="11" borderId="1" xfId="1" applyFont="1" applyFill="1" applyBorder="1" applyAlignment="1">
      <alignment horizontal="center" vertical="center"/>
    </xf>
    <xf numFmtId="1" fontId="28" fillId="2" borderId="4" xfId="16" applyNumberFormat="1" applyFont="1" applyFill="1" applyBorder="1" applyAlignment="1">
      <alignment horizontal="center" vertical="center"/>
    </xf>
    <xf numFmtId="1" fontId="28" fillId="2" borderId="9" xfId="16" applyNumberFormat="1" applyFont="1" applyFill="1" applyBorder="1" applyAlignment="1">
      <alignment horizontal="center" vertical="center"/>
    </xf>
    <xf numFmtId="0" fontId="28" fillId="7" borderId="4" xfId="16" applyFont="1" applyFill="1" applyBorder="1" applyAlignment="1">
      <alignment horizontal="center" vertical="center" wrapText="1"/>
    </xf>
    <xf numFmtId="0" fontId="28" fillId="7" borderId="9" xfId="16" applyFont="1" applyFill="1" applyBorder="1" applyAlignment="1">
      <alignment horizontal="center" vertical="center" wrapText="1"/>
    </xf>
    <xf numFmtId="0" fontId="28" fillId="10" borderId="4" xfId="18" applyFont="1" applyFill="1" applyBorder="1" applyAlignment="1">
      <alignment horizontal="center" vertical="center"/>
    </xf>
    <xf numFmtId="0" fontId="28" fillId="10" borderId="9" xfId="18" applyFont="1" applyFill="1" applyBorder="1" applyAlignment="1">
      <alignment horizontal="center" vertical="center"/>
    </xf>
    <xf numFmtId="0" fontId="34" fillId="2" borderId="4" xfId="2" applyFont="1" applyFill="1" applyBorder="1" applyAlignment="1">
      <alignment horizontal="center" vertical="center" wrapText="1"/>
    </xf>
    <xf numFmtId="0" fontId="34" fillId="2" borderId="9" xfId="2" applyFont="1" applyFill="1" applyBorder="1" applyAlignment="1">
      <alignment horizontal="center" vertical="center" wrapText="1"/>
    </xf>
    <xf numFmtId="0" fontId="34" fillId="2" borderId="4" xfId="0" quotePrefix="1" applyFont="1" applyFill="1" applyBorder="1" applyAlignment="1">
      <alignment horizontal="justify" vertical="center" wrapText="1"/>
    </xf>
    <xf numFmtId="0" fontId="34" fillId="2" borderId="9" xfId="0" quotePrefix="1" applyFont="1" applyFill="1" applyBorder="1" applyAlignment="1">
      <alignment horizontal="justify" vertical="center" wrapText="1"/>
    </xf>
    <xf numFmtId="0" fontId="34" fillId="2" borderId="4" xfId="16" applyFont="1" applyFill="1" applyBorder="1" applyAlignment="1">
      <alignment horizontal="center" vertical="center"/>
    </xf>
    <xf numFmtId="0" fontId="34" fillId="2" borderId="9" xfId="16" applyFont="1" applyFill="1" applyBorder="1" applyAlignment="1">
      <alignment horizontal="center" vertical="center"/>
    </xf>
    <xf numFmtId="0" fontId="28" fillId="7" borderId="8" xfId="16" applyFont="1" applyFill="1" applyBorder="1" applyAlignment="1">
      <alignment horizontal="center" vertical="center" wrapText="1"/>
    </xf>
    <xf numFmtId="0" fontId="24" fillId="11" borderId="5" xfId="2" applyFont="1" applyFill="1" applyBorder="1" applyAlignment="1">
      <alignment horizontal="center" vertical="center" wrapText="1"/>
    </xf>
    <xf numFmtId="0" fontId="24" fillId="11" borderId="11" xfId="2" applyFont="1" applyFill="1" applyBorder="1" applyAlignment="1">
      <alignment horizontal="center" vertical="center" wrapText="1"/>
    </xf>
    <xf numFmtId="0" fontId="24" fillId="11" borderId="25" xfId="2" applyFont="1" applyFill="1" applyBorder="1" applyAlignment="1">
      <alignment horizontal="center" vertical="center" wrapText="1"/>
    </xf>
    <xf numFmtId="0" fontId="24" fillId="11" borderId="10" xfId="2" applyFont="1" applyFill="1" applyBorder="1" applyAlignment="1">
      <alignment horizontal="center" vertical="center" wrapText="1"/>
    </xf>
    <xf numFmtId="1" fontId="28" fillId="7" borderId="4" xfId="16" applyNumberFormat="1" applyFont="1" applyFill="1" applyBorder="1" applyAlignment="1">
      <alignment horizontal="center" vertical="center"/>
    </xf>
    <xf numFmtId="1" fontId="28" fillId="7" borderId="9" xfId="16"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2" borderId="8" xfId="2" applyFont="1" applyFill="1" applyBorder="1" applyAlignment="1">
      <alignment horizontal="center" vertical="center"/>
    </xf>
    <xf numFmtId="0" fontId="28" fillId="2" borderId="4" xfId="16" applyFont="1" applyFill="1" applyBorder="1" applyAlignment="1">
      <alignment horizontal="center" vertical="center" wrapText="1"/>
    </xf>
    <xf numFmtId="0" fontId="28" fillId="2" borderId="9" xfId="16" applyFont="1" applyFill="1" applyBorder="1" applyAlignment="1">
      <alignment horizontal="center" vertical="center" wrapText="1"/>
    </xf>
    <xf numFmtId="1" fontId="28" fillId="6" borderId="4" xfId="16" applyNumberFormat="1" applyFont="1" applyFill="1" applyBorder="1" applyAlignment="1">
      <alignment horizontal="center" vertical="center"/>
    </xf>
    <xf numFmtId="1" fontId="28" fillId="6" borderId="9" xfId="16" applyNumberFormat="1" applyFont="1" applyFill="1" applyBorder="1" applyAlignment="1">
      <alignment horizontal="center" vertical="center"/>
    </xf>
    <xf numFmtId="0" fontId="34" fillId="2" borderId="4" xfId="9" applyFont="1" applyFill="1" applyBorder="1" applyAlignment="1" applyProtection="1">
      <alignment horizontal="center" vertical="center" wrapText="1"/>
      <protection locked="0"/>
    </xf>
    <xf numFmtId="0" fontId="34" fillId="2" borderId="9" xfId="9" applyFont="1" applyFill="1" applyBorder="1" applyAlignment="1" applyProtection="1">
      <alignment horizontal="center" vertical="center" wrapText="1"/>
      <protection locked="0"/>
    </xf>
    <xf numFmtId="0" fontId="34" fillId="2" borderId="4" xfId="16" applyFont="1" applyFill="1" applyBorder="1" applyAlignment="1">
      <alignment horizontal="center" vertical="center" wrapText="1"/>
    </xf>
    <xf numFmtId="0" fontId="34" fillId="2" borderId="9" xfId="16" applyFont="1" applyFill="1" applyBorder="1" applyAlignment="1">
      <alignment horizontal="center" vertical="center" wrapText="1"/>
    </xf>
    <xf numFmtId="0" fontId="41" fillId="11" borderId="1" xfId="1" applyFont="1" applyFill="1" applyBorder="1" applyAlignment="1" applyProtection="1">
      <alignment horizontal="center" vertical="center" wrapText="1"/>
      <protection locked="0"/>
    </xf>
    <xf numFmtId="0" fontId="24" fillId="11" borderId="5"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41" fillId="11" borderId="5" xfId="1" applyFont="1" applyFill="1" applyBorder="1" applyAlignment="1">
      <alignment horizontal="center" vertical="center" wrapText="1"/>
    </xf>
    <xf numFmtId="0" fontId="41" fillId="11" borderId="11" xfId="1" applyFont="1" applyFill="1" applyBorder="1" applyAlignment="1">
      <alignment horizontal="center" vertical="center" wrapText="1"/>
    </xf>
    <xf numFmtId="0" fontId="41" fillId="11" borderId="25" xfId="1" applyFont="1" applyFill="1" applyBorder="1" applyAlignment="1">
      <alignment horizontal="center" vertical="center" wrapText="1"/>
    </xf>
    <xf numFmtId="0" fontId="41" fillId="11" borderId="10" xfId="1" applyFont="1" applyFill="1" applyBorder="1" applyAlignment="1">
      <alignment horizontal="center" vertical="center" wrapText="1"/>
    </xf>
    <xf numFmtId="0" fontId="24" fillId="11" borderId="4"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28" fillId="11" borderId="2" xfId="16" applyFont="1" applyFill="1" applyBorder="1" applyAlignment="1" applyProtection="1">
      <alignment horizontal="center" vertical="center" wrapText="1"/>
      <protection locked="0"/>
    </xf>
    <xf numFmtId="0" fontId="28" fillId="11" borderId="7" xfId="16" applyFont="1" applyFill="1" applyBorder="1" applyAlignment="1" applyProtection="1">
      <alignment horizontal="center" vertical="center" wrapText="1"/>
      <protection locked="0"/>
    </xf>
    <xf numFmtId="0" fontId="28" fillId="11" borderId="3" xfId="16" applyFont="1" applyFill="1" applyBorder="1" applyAlignment="1" applyProtection="1">
      <alignment horizontal="center" vertical="center" wrapText="1"/>
      <protection locked="0"/>
    </xf>
    <xf numFmtId="0" fontId="42" fillId="11" borderId="1" xfId="1" applyFont="1" applyFill="1" applyBorder="1" applyAlignment="1">
      <alignment horizontal="center" vertical="center" wrapText="1"/>
    </xf>
    <xf numFmtId="0" fontId="28" fillId="7" borderId="4" xfId="18" applyFont="1" applyFill="1" applyBorder="1" applyAlignment="1">
      <alignment horizontal="center" vertical="center"/>
    </xf>
    <xf numFmtId="0" fontId="28" fillId="7" borderId="9" xfId="18" applyFont="1" applyFill="1" applyBorder="1" applyAlignment="1">
      <alignment horizontal="center" vertical="center"/>
    </xf>
    <xf numFmtId="0" fontId="28" fillId="11" borderId="1" xfId="16" applyFont="1" applyFill="1" applyBorder="1" applyAlignment="1">
      <alignment horizontal="center" vertical="center" wrapText="1"/>
    </xf>
    <xf numFmtId="0" fontId="24" fillId="6" borderId="4" xfId="18" applyFont="1" applyFill="1" applyBorder="1" applyAlignment="1">
      <alignment horizontal="center" vertical="center"/>
    </xf>
    <xf numFmtId="0" fontId="24" fillId="6" borderId="9" xfId="18"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28" fillId="11" borderId="2" xfId="16" applyFont="1" applyFill="1" applyBorder="1" applyAlignment="1">
      <alignment horizontal="center" vertical="center"/>
    </xf>
    <xf numFmtId="0" fontId="28" fillId="11" borderId="7" xfId="16" applyFont="1" applyFill="1" applyBorder="1" applyAlignment="1">
      <alignment horizontal="center" vertical="center"/>
    </xf>
    <xf numFmtId="0" fontId="28" fillId="11" borderId="3" xfId="16" applyFont="1" applyFill="1" applyBorder="1" applyAlignment="1">
      <alignment horizontal="center" vertical="center"/>
    </xf>
    <xf numFmtId="0" fontId="28" fillId="11" borderId="5" xfId="16" applyFont="1" applyFill="1" applyBorder="1" applyAlignment="1" applyProtection="1">
      <alignment horizontal="center" vertical="center" wrapText="1"/>
      <protection locked="0"/>
    </xf>
    <xf numFmtId="0" fontId="28" fillId="11" borderId="11" xfId="16" applyFont="1" applyFill="1" applyBorder="1" applyAlignment="1" applyProtection="1">
      <alignment horizontal="center" vertical="center" wrapText="1"/>
      <protection locked="0"/>
    </xf>
    <xf numFmtId="0" fontId="28" fillId="11" borderId="25" xfId="16" applyFont="1" applyFill="1" applyBorder="1" applyAlignment="1" applyProtection="1">
      <alignment horizontal="center" vertical="center" wrapText="1"/>
      <protection locked="0"/>
    </xf>
    <xf numFmtId="0" fontId="28" fillId="11" borderId="10" xfId="16" applyFont="1" applyFill="1" applyBorder="1" applyAlignment="1" applyProtection="1">
      <alignment horizontal="center" vertical="center" wrapText="1"/>
      <protection locked="0"/>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4" fillId="11" borderId="2" xfId="1" applyFont="1" applyFill="1" applyBorder="1" applyAlignment="1">
      <alignment horizontal="center" vertical="center" wrapText="1"/>
    </xf>
    <xf numFmtId="0" fontId="24" fillId="11" borderId="3" xfId="1" applyFont="1" applyFill="1" applyBorder="1" applyAlignment="1">
      <alignment horizontal="center" vertical="center" wrapText="1"/>
    </xf>
    <xf numFmtId="0" fontId="24" fillId="8" borderId="4" xfId="2" applyFont="1" applyFill="1" applyBorder="1" applyAlignment="1">
      <alignment horizontal="center" vertical="center"/>
    </xf>
    <xf numFmtId="0" fontId="24" fillId="8" borderId="9" xfId="2" applyFont="1" applyFill="1" applyBorder="1" applyAlignment="1">
      <alignment horizontal="center" vertical="center"/>
    </xf>
    <xf numFmtId="0" fontId="34" fillId="2" borderId="4" xfId="9" applyFont="1" applyFill="1" applyBorder="1" applyAlignment="1" applyProtection="1">
      <alignment horizontal="center" vertical="center"/>
      <protection locked="0"/>
    </xf>
    <xf numFmtId="0" fontId="34" fillId="2" borderId="9" xfId="9" applyFont="1" applyFill="1" applyBorder="1" applyAlignment="1" applyProtection="1">
      <alignment horizontal="center" vertical="center"/>
      <protection locked="0"/>
    </xf>
    <xf numFmtId="0" fontId="41" fillId="11" borderId="2" xfId="1" applyFont="1" applyFill="1" applyBorder="1" applyAlignment="1">
      <alignment horizontal="center" vertical="center" wrapText="1"/>
    </xf>
    <xf numFmtId="0" fontId="41" fillId="11" borderId="7" xfId="1" applyFont="1" applyFill="1" applyBorder="1" applyAlignment="1">
      <alignment horizontal="center" vertical="center" wrapText="1"/>
    </xf>
    <xf numFmtId="0" fontId="41" fillId="11" borderId="3" xfId="1" applyFont="1" applyFill="1" applyBorder="1" applyAlignment="1">
      <alignment horizontal="center" vertical="center" wrapText="1"/>
    </xf>
    <xf numFmtId="0" fontId="28" fillId="11" borderId="4" xfId="16" applyFont="1" applyFill="1" applyBorder="1" applyAlignment="1">
      <alignment horizontal="center" vertical="center" wrapText="1"/>
    </xf>
    <xf numFmtId="0" fontId="28" fillId="11" borderId="9" xfId="16" applyFont="1" applyFill="1" applyBorder="1" applyAlignment="1">
      <alignment horizontal="center" vertical="center" wrapText="1"/>
    </xf>
    <xf numFmtId="0" fontId="28" fillId="11" borderId="2" xfId="16" applyFont="1" applyFill="1" applyBorder="1" applyAlignment="1">
      <alignment horizontal="center" vertical="center" wrapText="1"/>
    </xf>
    <xf numFmtId="0" fontId="28" fillId="11" borderId="7" xfId="16" applyFont="1" applyFill="1" applyBorder="1" applyAlignment="1">
      <alignment horizontal="center" vertical="center" wrapText="1"/>
    </xf>
    <xf numFmtId="0" fontId="28" fillId="11" borderId="3" xfId="16" applyFont="1" applyFill="1" applyBorder="1" applyAlignment="1">
      <alignment horizontal="center" vertical="center" wrapText="1"/>
    </xf>
    <xf numFmtId="0" fontId="28" fillId="2" borderId="8"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28" fillId="6" borderId="8" xfId="16" applyFont="1" applyFill="1" applyBorder="1" applyAlignment="1" applyProtection="1">
      <alignment horizontal="center" vertical="center"/>
      <protection locked="0"/>
    </xf>
    <xf numFmtId="0" fontId="24" fillId="2" borderId="9" xfId="2" applyFont="1" applyFill="1" applyBorder="1" applyAlignment="1">
      <alignment horizontal="center" vertical="center"/>
    </xf>
    <xf numFmtId="1" fontId="28" fillId="8" borderId="4" xfId="16" applyNumberFormat="1" applyFont="1" applyFill="1" applyBorder="1" applyAlignment="1">
      <alignment horizontal="center" vertical="center"/>
    </xf>
    <xf numFmtId="1" fontId="28" fillId="8" borderId="9" xfId="16" applyNumberFormat="1" applyFont="1" applyFill="1" applyBorder="1" applyAlignment="1">
      <alignment horizontal="center" vertical="center"/>
    </xf>
    <xf numFmtId="0" fontId="44" fillId="7" borderId="4" xfId="18" applyFont="1" applyFill="1" applyBorder="1" applyAlignment="1">
      <alignment horizontal="center" vertical="center"/>
    </xf>
    <xf numFmtId="0" fontId="44" fillId="7" borderId="9" xfId="18" applyFont="1" applyFill="1" applyBorder="1" applyAlignment="1">
      <alignment horizontal="center" vertical="center"/>
    </xf>
    <xf numFmtId="1" fontId="28" fillId="5" borderId="4" xfId="16" applyNumberFormat="1" applyFont="1" applyFill="1" applyBorder="1" applyAlignment="1">
      <alignment horizontal="center" vertical="center"/>
    </xf>
    <xf numFmtId="1" fontId="28" fillId="5" borderId="8" xfId="16" applyNumberFormat="1" applyFont="1" applyFill="1" applyBorder="1" applyAlignment="1">
      <alignment horizontal="center" vertical="center"/>
    </xf>
    <xf numFmtId="1" fontId="28" fillId="5" borderId="9" xfId="16" applyNumberFormat="1" applyFont="1" applyFill="1" applyBorder="1" applyAlignment="1">
      <alignment horizontal="center" vertical="center"/>
    </xf>
    <xf numFmtId="0" fontId="24" fillId="5" borderId="4" xfId="18" applyFont="1" applyFill="1" applyBorder="1" applyAlignment="1">
      <alignment horizontal="center" vertical="center"/>
    </xf>
    <xf numFmtId="0" fontId="24" fillId="5" borderId="8" xfId="18" applyFont="1" applyFill="1" applyBorder="1" applyAlignment="1">
      <alignment horizontal="center" vertical="center"/>
    </xf>
    <xf numFmtId="0" fontId="24" fillId="5" borderId="9" xfId="18" applyFont="1" applyFill="1" applyBorder="1" applyAlignment="1">
      <alignment horizontal="center" vertical="center"/>
    </xf>
    <xf numFmtId="0" fontId="28" fillId="5" borderId="4" xfId="16" applyFont="1" applyFill="1" applyBorder="1" applyAlignment="1">
      <alignment horizontal="center" vertical="center" wrapText="1"/>
    </xf>
    <xf numFmtId="0" fontId="28" fillId="5" borderId="8" xfId="16" applyFont="1" applyFill="1" applyBorder="1" applyAlignment="1">
      <alignment horizontal="center" vertical="center" wrapText="1"/>
    </xf>
    <xf numFmtId="0" fontId="28" fillId="5" borderId="9" xfId="16" applyFont="1" applyFill="1" applyBorder="1" applyAlignment="1">
      <alignment horizontal="center" vertical="center" wrapText="1"/>
    </xf>
    <xf numFmtId="0" fontId="28" fillId="5" borderId="8" xfId="16" applyFont="1" applyFill="1" applyBorder="1" applyAlignment="1" applyProtection="1">
      <alignment horizontal="center" vertical="center"/>
      <protection locked="0"/>
    </xf>
    <xf numFmtId="0" fontId="28" fillId="5" borderId="4" xfId="18" applyFont="1" applyFill="1" applyBorder="1" applyAlignment="1">
      <alignment horizontal="center" vertical="center"/>
    </xf>
    <xf numFmtId="0" fontId="28" fillId="5" borderId="8" xfId="18" applyFont="1" applyFill="1" applyBorder="1" applyAlignment="1">
      <alignment horizontal="center" vertical="center"/>
    </xf>
    <xf numFmtId="0" fontId="28" fillId="5" borderId="9" xfId="18" applyFont="1" applyFill="1" applyBorder="1" applyAlignment="1">
      <alignment horizontal="center" vertical="center"/>
    </xf>
    <xf numFmtId="1" fontId="28" fillId="2" borderId="8" xfId="16" applyNumberFormat="1" applyFont="1" applyFill="1" applyBorder="1" applyAlignment="1">
      <alignment horizontal="center" vertical="center"/>
    </xf>
    <xf numFmtId="1" fontId="24" fillId="3" borderId="4" xfId="16" applyNumberFormat="1" applyFont="1" applyFill="1" applyBorder="1" applyAlignment="1">
      <alignment horizontal="center" vertical="center"/>
    </xf>
    <xf numFmtId="0" fontId="39" fillId="3" borderId="9" xfId="0" applyFont="1" applyFill="1" applyBorder="1" applyAlignment="1">
      <alignment horizontal="center" vertical="center"/>
    </xf>
    <xf numFmtId="0" fontId="39" fillId="0" borderId="9" xfId="0" applyFont="1" applyBorder="1" applyAlignment="1">
      <alignment horizontal="center" vertical="center"/>
    </xf>
    <xf numFmtId="0" fontId="39" fillId="8" borderId="9" xfId="0" applyFont="1" applyFill="1" applyBorder="1" applyAlignment="1">
      <alignment horizontal="center" vertical="center"/>
    </xf>
    <xf numFmtId="0" fontId="28" fillId="2" borderId="8" xfId="18" applyFont="1" applyFill="1" applyBorder="1" applyAlignment="1">
      <alignment horizontal="center" vertical="center"/>
    </xf>
    <xf numFmtId="1" fontId="28" fillId="6" borderId="8" xfId="16" applyNumberFormat="1" applyFont="1" applyFill="1" applyBorder="1" applyAlignment="1">
      <alignment horizontal="center" vertical="center"/>
    </xf>
    <xf numFmtId="0" fontId="24" fillId="2" borderId="4" xfId="18" applyFont="1" applyFill="1" applyBorder="1" applyAlignment="1">
      <alignment horizontal="center" vertical="center"/>
    </xf>
    <xf numFmtId="0" fontId="24" fillId="2" borderId="8" xfId="18" applyFont="1" applyFill="1" applyBorder="1" applyAlignment="1">
      <alignment horizontal="center" vertical="center"/>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1" fontId="24" fillId="2" borderId="4"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0" fontId="24" fillId="2" borderId="1" xfId="2" applyFont="1" applyFill="1" applyBorder="1" applyAlignment="1">
      <alignment horizontal="center" vertical="center" wrapText="1"/>
    </xf>
    <xf numFmtId="0" fontId="39" fillId="0" borderId="1" xfId="2" applyFont="1" applyBorder="1" applyAlignment="1">
      <alignment horizontal="center" vertical="center" wrapText="1"/>
    </xf>
    <xf numFmtId="0" fontId="28" fillId="7" borderId="4" xfId="16" applyFont="1" applyFill="1" applyBorder="1" applyAlignment="1" applyProtection="1">
      <alignment horizontal="center" vertical="center"/>
      <protection locked="0"/>
    </xf>
    <xf numFmtId="0" fontId="28" fillId="7" borderId="9" xfId="16" applyFont="1" applyFill="1" applyBorder="1" applyAlignment="1" applyProtection="1">
      <alignment horizontal="center" vertical="center"/>
      <protection locked="0"/>
    </xf>
    <xf numFmtId="0" fontId="24" fillId="6" borderId="8" xfId="18" applyFont="1" applyFill="1" applyBorder="1" applyAlignment="1">
      <alignment horizontal="center" vertical="center"/>
    </xf>
    <xf numFmtId="0" fontId="23" fillId="0" borderId="0" xfId="0" applyFont="1" applyAlignment="1">
      <alignment horizontal="center" vertical="center"/>
    </xf>
    <xf numFmtId="0" fontId="12" fillId="0" borderId="0" xfId="0" applyFont="1" applyBorder="1" applyAlignment="1">
      <alignment horizontal="center" vertical="center" wrapText="1"/>
    </xf>
    <xf numFmtId="0" fontId="22" fillId="0" borderId="26" xfId="0" applyFont="1" applyBorder="1" applyAlignment="1">
      <alignment horizontal="center" vertical="center"/>
    </xf>
    <xf numFmtId="0" fontId="23" fillId="0" borderId="12" xfId="0" applyFont="1" applyBorder="1" applyAlignment="1">
      <alignment horizontal="center" vertical="center" textRotation="90"/>
    </xf>
    <xf numFmtId="0" fontId="23" fillId="0" borderId="26" xfId="0" applyFont="1" applyBorder="1" applyAlignment="1">
      <alignment horizontal="center" vertical="center"/>
    </xf>
    <xf numFmtId="0" fontId="22" fillId="0" borderId="12" xfId="0" applyFont="1" applyBorder="1" applyAlignment="1">
      <alignment horizontal="center" vertical="center" textRotation="90"/>
    </xf>
    <xf numFmtId="0" fontId="24"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18" borderId="0" xfId="0" applyFont="1" applyFill="1" applyBorder="1" applyAlignment="1">
      <alignment horizontal="center" vertical="center"/>
    </xf>
    <xf numFmtId="0" fontId="36" fillId="19" borderId="1" xfId="0" applyFont="1" applyFill="1" applyBorder="1" applyAlignment="1">
      <alignment horizontal="center" vertical="center" wrapText="1"/>
    </xf>
    <xf numFmtId="0" fontId="36" fillId="19" borderId="2" xfId="0" applyFont="1" applyFill="1" applyBorder="1" applyAlignment="1">
      <alignment horizontal="center" vertical="center" wrapText="1"/>
    </xf>
    <xf numFmtId="0" fontId="36" fillId="19" borderId="5" xfId="0" applyFont="1" applyFill="1" applyBorder="1" applyAlignment="1">
      <alignment horizontal="center" vertical="center" wrapText="1"/>
    </xf>
    <xf numFmtId="0" fontId="36" fillId="19" borderId="11" xfId="0" applyFont="1" applyFill="1" applyBorder="1" applyAlignment="1">
      <alignment horizontal="center" vertical="center" wrapText="1"/>
    </xf>
    <xf numFmtId="0" fontId="36" fillId="19" borderId="25" xfId="0" applyFont="1" applyFill="1" applyBorder="1" applyAlignment="1">
      <alignment horizontal="center" vertical="center" wrapText="1"/>
    </xf>
    <xf numFmtId="0" fontId="36" fillId="19" borderId="10" xfId="0" applyFont="1" applyFill="1" applyBorder="1" applyAlignment="1">
      <alignment horizontal="center" vertical="center" wrapText="1"/>
    </xf>
    <xf numFmtId="0" fontId="36" fillId="0" borderId="1" xfId="0" applyFont="1" applyBorder="1" applyAlignment="1">
      <alignment horizontal="center" vertical="center" wrapText="1"/>
    </xf>
    <xf numFmtId="0" fontId="35" fillId="0" borderId="2" xfId="0" applyFont="1" applyBorder="1" applyAlignment="1">
      <alignment horizontal="justify" vertical="center" wrapText="1"/>
    </xf>
    <xf numFmtId="0" fontId="43" fillId="12" borderId="1" xfId="0" applyFont="1" applyFill="1" applyBorder="1" applyAlignment="1" applyProtection="1">
      <alignment horizontal="center" vertical="center" wrapText="1"/>
      <protection locked="0"/>
    </xf>
    <xf numFmtId="49" fontId="48" fillId="3" borderId="26" xfId="16" applyNumberFormat="1" applyFont="1" applyFill="1" applyBorder="1" applyAlignment="1">
      <alignment horizontal="left" vertical="center" wrapText="1"/>
    </xf>
  </cellXfs>
  <cellStyles count="24">
    <cellStyle name="Hipervínculo" xfId="1" builtinId="8"/>
    <cellStyle name="Normal" xfId="0" builtinId="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3 3 2 2" xfId="7" xr:uid="{00000000-0005-0000-0000-000007000000}"/>
    <cellStyle name="Normal 3 3 2 3" xfId="8" xr:uid="{00000000-0005-0000-0000-000008000000}"/>
    <cellStyle name="Normal 3 3 2 4" xfId="9" xr:uid="{00000000-0005-0000-0000-000009000000}"/>
    <cellStyle name="Normal 3 3 2 5" xfId="10" xr:uid="{00000000-0005-0000-0000-00000A000000}"/>
    <cellStyle name="Normal 3 4" xfId="11" xr:uid="{00000000-0005-0000-0000-00000B000000}"/>
    <cellStyle name="Normal 3 4 2" xfId="12" xr:uid="{00000000-0005-0000-0000-00000C000000}"/>
    <cellStyle name="Normal 3 4 3" xfId="13" xr:uid="{00000000-0005-0000-0000-00000D000000}"/>
    <cellStyle name="Normal 3 4 4" xfId="14" xr:uid="{00000000-0005-0000-0000-00000E000000}"/>
    <cellStyle name="Normal 3 4 5" xfId="15" xr:uid="{00000000-0005-0000-0000-00000F000000}"/>
    <cellStyle name="Normal 3 5" xfId="16" xr:uid="{00000000-0005-0000-0000-000010000000}"/>
    <cellStyle name="Normal 3 6" xfId="17" xr:uid="{00000000-0005-0000-0000-000011000000}"/>
    <cellStyle name="Normal 5 2" xfId="18" xr:uid="{00000000-0005-0000-0000-000012000000}"/>
    <cellStyle name="Normal 8" xfId="19" xr:uid="{00000000-0005-0000-0000-000013000000}"/>
    <cellStyle name="Normal 8 2" xfId="20" xr:uid="{00000000-0005-0000-0000-000014000000}"/>
    <cellStyle name="Normal 8 3" xfId="21" xr:uid="{00000000-0005-0000-0000-000015000000}"/>
    <cellStyle name="Normal 8 4" xfId="22" xr:uid="{00000000-0005-0000-0000-000016000000}"/>
    <cellStyle name="Normal 8 5" xfId="23" xr:uid="{00000000-0005-0000-0000-000017000000}"/>
  </cellStyles>
  <dxfs count="871">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1.xml"/><Relationship Id="rId21" Type="http://schemas.openxmlformats.org/officeDocument/2006/relationships/externalLink" Target="externalLinks/externalLink11.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powerPivotData" Target="model/item.data"/><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Ajustada Julio'!A1"/></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195263</xdr:rowOff>
    </xdr:from>
    <xdr:to>
      <xdr:col>1</xdr:col>
      <xdr:colOff>690377</xdr:colOff>
      <xdr:row>0</xdr:row>
      <xdr:rowOff>1600200</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133350" y="195263"/>
          <a:ext cx="1566677" cy="1404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3</xdr:col>
      <xdr:colOff>76200</xdr:colOff>
      <xdr:row>0</xdr:row>
      <xdr:rowOff>990600</xdr:rowOff>
    </xdr:to>
    <xdr:pic>
      <xdr:nvPicPr>
        <xdr:cNvPr id="219136" name="Imagen 4" descr="Resultado de imagen para logo transmilenio">
          <a:extLst>
            <a:ext uri="{FF2B5EF4-FFF2-40B4-BE49-F238E27FC236}">
              <a16:creationId xmlns:a16="http://schemas.microsoft.com/office/drawing/2014/main" id="{F43BF36A-6B17-4BBA-BC21-24C9FFF3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272143</xdr:colOff>
      <xdr:row>8</xdr:row>
      <xdr:rowOff>176892</xdr:rowOff>
    </xdr:from>
    <xdr:to>
      <xdr:col>5</xdr:col>
      <xdr:colOff>762000</xdr:colOff>
      <xdr:row>8</xdr:row>
      <xdr:rowOff>612320</xdr:rowOff>
    </xdr:to>
    <xdr:sp macro="" textlink="">
      <xdr:nvSpPr>
        <xdr:cNvPr id="7" name="Elipse 6">
          <a:extLst>
            <a:ext uri="{FF2B5EF4-FFF2-40B4-BE49-F238E27FC236}">
              <a16:creationId xmlns:a16="http://schemas.microsoft.com/office/drawing/2014/main" id="{E014B8EB-52A7-448B-B2C8-A4EACD89123F}"/>
            </a:ext>
          </a:extLst>
        </xdr:cNvPr>
        <xdr:cNvSpPr/>
      </xdr:nvSpPr>
      <xdr:spPr>
        <a:xfrm>
          <a:off x="6123214" y="674914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14</xdr:col>
      <xdr:colOff>119743</xdr:colOff>
      <xdr:row>10</xdr:row>
      <xdr:rowOff>81642</xdr:rowOff>
    </xdr:from>
    <xdr:to>
      <xdr:col>14</xdr:col>
      <xdr:colOff>609600</xdr:colOff>
      <xdr:row>10</xdr:row>
      <xdr:rowOff>517070</xdr:rowOff>
    </xdr:to>
    <xdr:sp macro="" textlink="">
      <xdr:nvSpPr>
        <xdr:cNvPr id="8" name="Elipse 7">
          <a:extLst>
            <a:ext uri="{FF2B5EF4-FFF2-40B4-BE49-F238E27FC236}">
              <a16:creationId xmlns:a16="http://schemas.microsoft.com/office/drawing/2014/main" id="{30C28D17-ABCB-4C97-9895-31D3DDD2CD66}"/>
            </a:ext>
          </a:extLst>
        </xdr:cNvPr>
        <xdr:cNvSpPr/>
      </xdr:nvSpPr>
      <xdr:spPr>
        <a:xfrm>
          <a:off x="20122243" y="96256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5</xdr:col>
      <xdr:colOff>936512</xdr:colOff>
      <xdr:row>9</xdr:row>
      <xdr:rowOff>478518</xdr:rowOff>
    </xdr:from>
    <xdr:to>
      <xdr:col>5</xdr:col>
      <xdr:colOff>1426369</xdr:colOff>
      <xdr:row>9</xdr:row>
      <xdr:rowOff>913946</xdr:rowOff>
    </xdr:to>
    <xdr:sp macro="" textlink="">
      <xdr:nvSpPr>
        <xdr:cNvPr id="9" name="Elipse 8">
          <a:extLst>
            <a:ext uri="{FF2B5EF4-FFF2-40B4-BE49-F238E27FC236}">
              <a16:creationId xmlns:a16="http://schemas.microsoft.com/office/drawing/2014/main" id="{1E7C236F-2393-43D0-BC83-1C546294ED6F}"/>
            </a:ext>
          </a:extLst>
        </xdr:cNvPr>
        <xdr:cNvSpPr/>
      </xdr:nvSpPr>
      <xdr:spPr>
        <a:xfrm>
          <a:off x="7985012" y="112893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14</xdr:col>
      <xdr:colOff>133350</xdr:colOff>
      <xdr:row>10</xdr:row>
      <xdr:rowOff>600075</xdr:rowOff>
    </xdr:from>
    <xdr:to>
      <xdr:col>14</xdr:col>
      <xdr:colOff>623207</xdr:colOff>
      <xdr:row>10</xdr:row>
      <xdr:rowOff>1035503</xdr:rowOff>
    </xdr:to>
    <xdr:sp macro="" textlink="">
      <xdr:nvSpPr>
        <xdr:cNvPr id="11" name="Elipse 10">
          <a:extLst>
            <a:ext uri="{FF2B5EF4-FFF2-40B4-BE49-F238E27FC236}">
              <a16:creationId xmlns:a16="http://schemas.microsoft.com/office/drawing/2014/main" id="{DF16F9F7-4BB1-4866-AC54-B4DCBD34088A}"/>
            </a:ext>
          </a:extLst>
        </xdr:cNvPr>
        <xdr:cNvSpPr/>
      </xdr:nvSpPr>
      <xdr:spPr>
        <a:xfrm>
          <a:off x="20554950" y="10153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5</xdr:col>
      <xdr:colOff>1536700</xdr:colOff>
      <xdr:row>9</xdr:row>
      <xdr:rowOff>1073150</xdr:rowOff>
    </xdr:from>
    <xdr:to>
      <xdr:col>5</xdr:col>
      <xdr:colOff>2026557</xdr:colOff>
      <xdr:row>9</xdr:row>
      <xdr:rowOff>1508578</xdr:rowOff>
    </xdr:to>
    <xdr:sp macro="" textlink="">
      <xdr:nvSpPr>
        <xdr:cNvPr id="12" name="Elipse 11">
          <a:extLst>
            <a:ext uri="{FF2B5EF4-FFF2-40B4-BE49-F238E27FC236}">
              <a16:creationId xmlns:a16="http://schemas.microsoft.com/office/drawing/2014/main" id="{7082F1C8-753E-4DCE-90C4-2C82FE8483E9}"/>
            </a:ext>
          </a:extLst>
        </xdr:cNvPr>
        <xdr:cNvSpPr/>
      </xdr:nvSpPr>
      <xdr:spPr>
        <a:xfrm>
          <a:off x="6950075" y="977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14</xdr:col>
      <xdr:colOff>142875</xdr:colOff>
      <xdr:row>10</xdr:row>
      <xdr:rowOff>1214437</xdr:rowOff>
    </xdr:from>
    <xdr:to>
      <xdr:col>14</xdr:col>
      <xdr:colOff>632732</xdr:colOff>
      <xdr:row>10</xdr:row>
      <xdr:rowOff>1649865</xdr:rowOff>
    </xdr:to>
    <xdr:sp macro="" textlink="">
      <xdr:nvSpPr>
        <xdr:cNvPr id="13" name="Elipse 12">
          <a:extLst>
            <a:ext uri="{FF2B5EF4-FFF2-40B4-BE49-F238E27FC236}">
              <a16:creationId xmlns:a16="http://schemas.microsoft.com/office/drawing/2014/main" id="{ABCEA7C6-5A26-43D8-BA47-0236087DD34B}"/>
            </a:ext>
          </a:extLst>
        </xdr:cNvPr>
        <xdr:cNvSpPr/>
      </xdr:nvSpPr>
      <xdr:spPr>
        <a:xfrm>
          <a:off x="31718250" y="1500187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5</xdr:col>
      <xdr:colOff>252866</xdr:colOff>
      <xdr:row>8</xdr:row>
      <xdr:rowOff>782410</xdr:rowOff>
    </xdr:from>
    <xdr:to>
      <xdr:col>5</xdr:col>
      <xdr:colOff>742723</xdr:colOff>
      <xdr:row>8</xdr:row>
      <xdr:rowOff>1217838</xdr:rowOff>
    </xdr:to>
    <xdr:sp macro="" textlink="">
      <xdr:nvSpPr>
        <xdr:cNvPr id="14" name="Elipse 13">
          <a:extLst>
            <a:ext uri="{FF2B5EF4-FFF2-40B4-BE49-F238E27FC236}">
              <a16:creationId xmlns:a16="http://schemas.microsoft.com/office/drawing/2014/main" id="{4DBCA30C-2B67-49AE-9225-E760BCF2FA97}"/>
            </a:ext>
          </a:extLst>
        </xdr:cNvPr>
        <xdr:cNvSpPr/>
      </xdr:nvSpPr>
      <xdr:spPr>
        <a:xfrm>
          <a:off x="7301366" y="90532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154781</xdr:colOff>
      <xdr:row>10</xdr:row>
      <xdr:rowOff>1778000</xdr:rowOff>
    </xdr:from>
    <xdr:to>
      <xdr:col>14</xdr:col>
      <xdr:colOff>644638</xdr:colOff>
      <xdr:row>10</xdr:row>
      <xdr:rowOff>2213428</xdr:rowOff>
    </xdr:to>
    <xdr:sp macro="" textlink="">
      <xdr:nvSpPr>
        <xdr:cNvPr id="15" name="Elipse 14">
          <a:extLst>
            <a:ext uri="{FF2B5EF4-FFF2-40B4-BE49-F238E27FC236}">
              <a16:creationId xmlns:a16="http://schemas.microsoft.com/office/drawing/2014/main" id="{64DABFE2-D90C-4840-A4AE-126913904FDD}"/>
            </a:ext>
          </a:extLst>
        </xdr:cNvPr>
        <xdr:cNvSpPr/>
      </xdr:nvSpPr>
      <xdr:spPr>
        <a:xfrm>
          <a:off x="22574250" y="1513681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735919</xdr:colOff>
      <xdr:row>10</xdr:row>
      <xdr:rowOff>98652</xdr:rowOff>
    </xdr:from>
    <xdr:to>
      <xdr:col>14</xdr:col>
      <xdr:colOff>1225776</xdr:colOff>
      <xdr:row>10</xdr:row>
      <xdr:rowOff>520473</xdr:rowOff>
    </xdr:to>
    <xdr:sp macro="" textlink="">
      <xdr:nvSpPr>
        <xdr:cNvPr id="16" name="Elipse 15">
          <a:extLst>
            <a:ext uri="{FF2B5EF4-FFF2-40B4-BE49-F238E27FC236}">
              <a16:creationId xmlns:a16="http://schemas.microsoft.com/office/drawing/2014/main" id="{418EB19A-FCE0-405A-9F03-CECD72129A86}"/>
            </a:ext>
          </a:extLst>
        </xdr:cNvPr>
        <xdr:cNvSpPr/>
      </xdr:nvSpPr>
      <xdr:spPr>
        <a:xfrm>
          <a:off x="23135544" y="13449527"/>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14</xdr:col>
      <xdr:colOff>735919</xdr:colOff>
      <xdr:row>10</xdr:row>
      <xdr:rowOff>631599</xdr:rowOff>
    </xdr:from>
    <xdr:to>
      <xdr:col>14</xdr:col>
      <xdr:colOff>1225776</xdr:colOff>
      <xdr:row>10</xdr:row>
      <xdr:rowOff>1053419</xdr:rowOff>
    </xdr:to>
    <xdr:sp macro="" textlink="">
      <xdr:nvSpPr>
        <xdr:cNvPr id="17" name="Elipse 16">
          <a:extLst>
            <a:ext uri="{FF2B5EF4-FFF2-40B4-BE49-F238E27FC236}">
              <a16:creationId xmlns:a16="http://schemas.microsoft.com/office/drawing/2014/main" id="{ACB76825-365B-4C7B-B05B-23408749C2A3}"/>
            </a:ext>
          </a:extLst>
        </xdr:cNvPr>
        <xdr:cNvSpPr/>
      </xdr:nvSpPr>
      <xdr:spPr>
        <a:xfrm>
          <a:off x="32295419" y="14411099"/>
          <a:ext cx="489857" cy="42182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5</xdr:col>
      <xdr:colOff>285069</xdr:colOff>
      <xdr:row>8</xdr:row>
      <xdr:rowOff>1421266</xdr:rowOff>
    </xdr:from>
    <xdr:to>
      <xdr:col>5</xdr:col>
      <xdr:colOff>774926</xdr:colOff>
      <xdr:row>8</xdr:row>
      <xdr:rowOff>1843087</xdr:rowOff>
    </xdr:to>
    <xdr:sp macro="" textlink="">
      <xdr:nvSpPr>
        <xdr:cNvPr id="18" name="Elipse 17">
          <a:extLst>
            <a:ext uri="{FF2B5EF4-FFF2-40B4-BE49-F238E27FC236}">
              <a16:creationId xmlns:a16="http://schemas.microsoft.com/office/drawing/2014/main" id="{579B0B63-BB4D-415F-8322-451A50829DFD}"/>
            </a:ext>
          </a:extLst>
        </xdr:cNvPr>
        <xdr:cNvSpPr/>
      </xdr:nvSpPr>
      <xdr:spPr>
        <a:xfrm>
          <a:off x="7333569" y="9692141"/>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5</xdr:col>
      <xdr:colOff>269194</xdr:colOff>
      <xdr:row>8</xdr:row>
      <xdr:rowOff>1970088</xdr:rowOff>
    </xdr:from>
    <xdr:to>
      <xdr:col>5</xdr:col>
      <xdr:colOff>759051</xdr:colOff>
      <xdr:row>8</xdr:row>
      <xdr:rowOff>2391909</xdr:rowOff>
    </xdr:to>
    <xdr:sp macro="" textlink="">
      <xdr:nvSpPr>
        <xdr:cNvPr id="19" name="Elipse 18">
          <a:extLst>
            <a:ext uri="{FF2B5EF4-FFF2-40B4-BE49-F238E27FC236}">
              <a16:creationId xmlns:a16="http://schemas.microsoft.com/office/drawing/2014/main" id="{A76F1C8F-7C8B-42C1-9B9A-516187414945}"/>
            </a:ext>
          </a:extLst>
        </xdr:cNvPr>
        <xdr:cNvSpPr/>
      </xdr:nvSpPr>
      <xdr:spPr>
        <a:xfrm>
          <a:off x="7317694" y="10240963"/>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4</xdr:col>
      <xdr:colOff>907710</xdr:colOff>
      <xdr:row>10</xdr:row>
      <xdr:rowOff>274978</xdr:rowOff>
    </xdr:from>
    <xdr:to>
      <xdr:col>4</xdr:col>
      <xdr:colOff>1397567</xdr:colOff>
      <xdr:row>10</xdr:row>
      <xdr:rowOff>710406</xdr:rowOff>
    </xdr:to>
    <xdr:sp macro="" textlink="">
      <xdr:nvSpPr>
        <xdr:cNvPr id="20" name="Elipse 19">
          <a:extLst>
            <a:ext uri="{FF2B5EF4-FFF2-40B4-BE49-F238E27FC236}">
              <a16:creationId xmlns:a16="http://schemas.microsoft.com/office/drawing/2014/main" id="{C91504DE-1816-4878-9CB5-82BCB621D345}"/>
            </a:ext>
          </a:extLst>
        </xdr:cNvPr>
        <xdr:cNvSpPr/>
      </xdr:nvSpPr>
      <xdr:spPr>
        <a:xfrm>
          <a:off x="4348616" y="136337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13</xdr:col>
      <xdr:colOff>460262</xdr:colOff>
      <xdr:row>10</xdr:row>
      <xdr:rowOff>522515</xdr:rowOff>
    </xdr:from>
    <xdr:to>
      <xdr:col>13</xdr:col>
      <xdr:colOff>950119</xdr:colOff>
      <xdr:row>10</xdr:row>
      <xdr:rowOff>957943</xdr:rowOff>
    </xdr:to>
    <xdr:sp macro="" textlink="">
      <xdr:nvSpPr>
        <xdr:cNvPr id="22" name="Elipse 21">
          <a:extLst>
            <a:ext uri="{FF2B5EF4-FFF2-40B4-BE49-F238E27FC236}">
              <a16:creationId xmlns:a16="http://schemas.microsoft.com/office/drawing/2014/main" id="{9556E623-8B4D-4757-AF2D-8439F1336A81}"/>
            </a:ext>
          </a:extLst>
        </xdr:cNvPr>
        <xdr:cNvSpPr/>
      </xdr:nvSpPr>
      <xdr:spPr>
        <a:xfrm>
          <a:off x="19498356" y="13871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14</xdr:col>
      <xdr:colOff>799306</xdr:colOff>
      <xdr:row>10</xdr:row>
      <xdr:rowOff>1771649</xdr:rowOff>
    </xdr:from>
    <xdr:to>
      <xdr:col>14</xdr:col>
      <xdr:colOff>1289163</xdr:colOff>
      <xdr:row>10</xdr:row>
      <xdr:rowOff>2230890</xdr:rowOff>
    </xdr:to>
    <xdr:sp macro="" textlink="">
      <xdr:nvSpPr>
        <xdr:cNvPr id="23" name="Elipse 22">
          <a:extLst>
            <a:ext uri="{FF2B5EF4-FFF2-40B4-BE49-F238E27FC236}">
              <a16:creationId xmlns:a16="http://schemas.microsoft.com/office/drawing/2014/main" id="{BE2DB66D-ED47-4CD6-9207-3D9F144DCAE7}"/>
            </a:ext>
          </a:extLst>
        </xdr:cNvPr>
        <xdr:cNvSpPr/>
      </xdr:nvSpPr>
      <xdr:spPr>
        <a:xfrm>
          <a:off x="23218775" y="15130462"/>
          <a:ext cx="489857" cy="4592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14</xdr:col>
      <xdr:colOff>747713</xdr:colOff>
      <xdr:row>10</xdr:row>
      <xdr:rowOff>1239837</xdr:rowOff>
    </xdr:from>
    <xdr:to>
      <xdr:col>14</xdr:col>
      <xdr:colOff>1237570</xdr:colOff>
      <xdr:row>10</xdr:row>
      <xdr:rowOff>1699077</xdr:rowOff>
    </xdr:to>
    <xdr:sp macro="" textlink="">
      <xdr:nvSpPr>
        <xdr:cNvPr id="24" name="Elipse 23">
          <a:extLst>
            <a:ext uri="{FF2B5EF4-FFF2-40B4-BE49-F238E27FC236}">
              <a16:creationId xmlns:a16="http://schemas.microsoft.com/office/drawing/2014/main" id="{0876A924-639B-43F6-AA69-83703312ED4C}"/>
            </a:ext>
          </a:extLst>
        </xdr:cNvPr>
        <xdr:cNvSpPr/>
      </xdr:nvSpPr>
      <xdr:spPr>
        <a:xfrm>
          <a:off x="32323088" y="1502727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1009650</xdr:colOff>
      <xdr:row>8</xdr:row>
      <xdr:rowOff>231775</xdr:rowOff>
    </xdr:from>
    <xdr:to>
      <xdr:col>5</xdr:col>
      <xdr:colOff>1499507</xdr:colOff>
      <xdr:row>8</xdr:row>
      <xdr:rowOff>667203</xdr:rowOff>
    </xdr:to>
    <xdr:sp macro="" textlink="">
      <xdr:nvSpPr>
        <xdr:cNvPr id="27" name="Elipse 26">
          <a:extLst>
            <a:ext uri="{FF2B5EF4-FFF2-40B4-BE49-F238E27FC236}">
              <a16:creationId xmlns:a16="http://schemas.microsoft.com/office/drawing/2014/main" id="{571D15BB-01CA-4C6D-99A3-F00D80675B5D}"/>
            </a:ext>
          </a:extLst>
        </xdr:cNvPr>
        <xdr:cNvSpPr/>
      </xdr:nvSpPr>
      <xdr:spPr>
        <a:xfrm>
          <a:off x="8058150" y="850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1017588</xdr:colOff>
      <xdr:row>8</xdr:row>
      <xdr:rowOff>739775</xdr:rowOff>
    </xdr:from>
    <xdr:to>
      <xdr:col>5</xdr:col>
      <xdr:colOff>1507445</xdr:colOff>
      <xdr:row>8</xdr:row>
      <xdr:rowOff>1199015</xdr:rowOff>
    </xdr:to>
    <xdr:sp macro="" textlink="">
      <xdr:nvSpPr>
        <xdr:cNvPr id="28" name="Elipse 27">
          <a:extLst>
            <a:ext uri="{FF2B5EF4-FFF2-40B4-BE49-F238E27FC236}">
              <a16:creationId xmlns:a16="http://schemas.microsoft.com/office/drawing/2014/main" id="{75A94286-1F8E-4785-91A5-405982617542}"/>
            </a:ext>
          </a:extLst>
        </xdr:cNvPr>
        <xdr:cNvSpPr/>
      </xdr:nvSpPr>
      <xdr:spPr>
        <a:xfrm>
          <a:off x="8066088" y="9010650"/>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5</xdr:col>
      <xdr:colOff>1041400</xdr:colOff>
      <xdr:row>8</xdr:row>
      <xdr:rowOff>1446212</xdr:rowOff>
    </xdr:from>
    <xdr:to>
      <xdr:col>5</xdr:col>
      <xdr:colOff>1531257</xdr:colOff>
      <xdr:row>8</xdr:row>
      <xdr:rowOff>1905452</xdr:rowOff>
    </xdr:to>
    <xdr:sp macro="" textlink="">
      <xdr:nvSpPr>
        <xdr:cNvPr id="29" name="Elipse 28">
          <a:extLst>
            <a:ext uri="{FF2B5EF4-FFF2-40B4-BE49-F238E27FC236}">
              <a16:creationId xmlns:a16="http://schemas.microsoft.com/office/drawing/2014/main" id="{4AEB85B4-D7C6-4CE8-890A-72F74EE9C91C}"/>
            </a:ext>
          </a:extLst>
        </xdr:cNvPr>
        <xdr:cNvSpPr/>
      </xdr:nvSpPr>
      <xdr:spPr>
        <a:xfrm>
          <a:off x="8089900" y="971708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6</xdr:col>
      <xdr:colOff>775607</xdr:colOff>
      <xdr:row>8</xdr:row>
      <xdr:rowOff>458107</xdr:rowOff>
    </xdr:from>
    <xdr:to>
      <xdr:col>6</xdr:col>
      <xdr:colOff>1265464</xdr:colOff>
      <xdr:row>8</xdr:row>
      <xdr:rowOff>910543</xdr:rowOff>
    </xdr:to>
    <xdr:sp macro="" textlink="">
      <xdr:nvSpPr>
        <xdr:cNvPr id="30" name="Elipse 29">
          <a:extLst>
            <a:ext uri="{FF2B5EF4-FFF2-40B4-BE49-F238E27FC236}">
              <a16:creationId xmlns:a16="http://schemas.microsoft.com/office/drawing/2014/main" id="{7E76B2F0-0CFA-4302-AC7D-0E52F0501D27}"/>
            </a:ext>
          </a:extLst>
        </xdr:cNvPr>
        <xdr:cNvSpPr/>
      </xdr:nvSpPr>
      <xdr:spPr>
        <a:xfrm>
          <a:off x="11457214" y="87448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1000126</xdr:colOff>
      <xdr:row>8</xdr:row>
      <xdr:rowOff>1948088</xdr:rowOff>
    </xdr:from>
    <xdr:to>
      <xdr:col>5</xdr:col>
      <xdr:colOff>1489983</xdr:colOff>
      <xdr:row>8</xdr:row>
      <xdr:rowOff>2400524</xdr:rowOff>
    </xdr:to>
    <xdr:sp macro="" textlink="">
      <xdr:nvSpPr>
        <xdr:cNvPr id="31" name="Elipse 30">
          <a:extLst>
            <a:ext uri="{FF2B5EF4-FFF2-40B4-BE49-F238E27FC236}">
              <a16:creationId xmlns:a16="http://schemas.microsoft.com/office/drawing/2014/main" id="{22451DE0-4719-4ADE-91D1-7249F7DF1ADC}"/>
            </a:ext>
          </a:extLst>
        </xdr:cNvPr>
        <xdr:cNvSpPr/>
      </xdr:nvSpPr>
      <xdr:spPr>
        <a:xfrm>
          <a:off x="8048626" y="102189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15</xdr:col>
      <xdr:colOff>521040</xdr:colOff>
      <xdr:row>10</xdr:row>
      <xdr:rowOff>389389</xdr:rowOff>
    </xdr:from>
    <xdr:to>
      <xdr:col>15</xdr:col>
      <xdr:colOff>1004094</xdr:colOff>
      <xdr:row>10</xdr:row>
      <xdr:rowOff>832754</xdr:rowOff>
    </xdr:to>
    <xdr:sp macro="" textlink="">
      <xdr:nvSpPr>
        <xdr:cNvPr id="32" name="Elipse 31">
          <a:extLst>
            <a:ext uri="{FF2B5EF4-FFF2-40B4-BE49-F238E27FC236}">
              <a16:creationId xmlns:a16="http://schemas.microsoft.com/office/drawing/2014/main" id="{3B27632E-8F0D-4FA4-8068-E13B96E4AAEB}"/>
            </a:ext>
          </a:extLst>
        </xdr:cNvPr>
        <xdr:cNvSpPr/>
      </xdr:nvSpPr>
      <xdr:spPr>
        <a:xfrm>
          <a:off x="23023853" y="11521733"/>
          <a:ext cx="483054" cy="44336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14</xdr:col>
      <xdr:colOff>1382637</xdr:colOff>
      <xdr:row>10</xdr:row>
      <xdr:rowOff>620637</xdr:rowOff>
    </xdr:from>
    <xdr:to>
      <xdr:col>14</xdr:col>
      <xdr:colOff>1872494</xdr:colOff>
      <xdr:row>10</xdr:row>
      <xdr:rowOff>1059466</xdr:rowOff>
    </xdr:to>
    <xdr:sp macro="" textlink="">
      <xdr:nvSpPr>
        <xdr:cNvPr id="33" name="Elipse 32">
          <a:extLst>
            <a:ext uri="{FF2B5EF4-FFF2-40B4-BE49-F238E27FC236}">
              <a16:creationId xmlns:a16="http://schemas.microsoft.com/office/drawing/2014/main" id="{83BF6FB0-5BDE-4479-8D0F-43670B0821E3}"/>
            </a:ext>
          </a:extLst>
        </xdr:cNvPr>
        <xdr:cNvSpPr/>
      </xdr:nvSpPr>
      <xdr:spPr>
        <a:xfrm>
          <a:off x="23819304" y="13966220"/>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6</xdr:col>
      <xdr:colOff>791482</xdr:colOff>
      <xdr:row>8</xdr:row>
      <xdr:rowOff>1487713</xdr:rowOff>
    </xdr:from>
    <xdr:to>
      <xdr:col>6</xdr:col>
      <xdr:colOff>1281339</xdr:colOff>
      <xdr:row>8</xdr:row>
      <xdr:rowOff>1940149</xdr:rowOff>
    </xdr:to>
    <xdr:sp macro="" textlink="">
      <xdr:nvSpPr>
        <xdr:cNvPr id="34" name="Elipse 33">
          <a:extLst>
            <a:ext uri="{FF2B5EF4-FFF2-40B4-BE49-F238E27FC236}">
              <a16:creationId xmlns:a16="http://schemas.microsoft.com/office/drawing/2014/main" id="{59408FAC-4D97-42CA-8DE6-717FFECF6205}"/>
            </a:ext>
          </a:extLst>
        </xdr:cNvPr>
        <xdr:cNvSpPr/>
      </xdr:nvSpPr>
      <xdr:spPr>
        <a:xfrm>
          <a:off x="11473089" y="97744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15</xdr:col>
      <xdr:colOff>2422637</xdr:colOff>
      <xdr:row>10</xdr:row>
      <xdr:rowOff>397441</xdr:rowOff>
    </xdr:from>
    <xdr:to>
      <xdr:col>15</xdr:col>
      <xdr:colOff>2912494</xdr:colOff>
      <xdr:row>10</xdr:row>
      <xdr:rowOff>836270</xdr:rowOff>
    </xdr:to>
    <xdr:sp macro="" textlink="">
      <xdr:nvSpPr>
        <xdr:cNvPr id="35" name="Elipse 34">
          <a:extLst>
            <a:ext uri="{FF2B5EF4-FFF2-40B4-BE49-F238E27FC236}">
              <a16:creationId xmlns:a16="http://schemas.microsoft.com/office/drawing/2014/main" id="{660F3BB0-8D9F-48A4-B860-ECE70FAB5C00}"/>
            </a:ext>
          </a:extLst>
        </xdr:cNvPr>
        <xdr:cNvSpPr/>
      </xdr:nvSpPr>
      <xdr:spPr>
        <a:xfrm>
          <a:off x="24925450" y="11529785"/>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5</xdr:col>
      <xdr:colOff>1634444</xdr:colOff>
      <xdr:row>8</xdr:row>
      <xdr:rowOff>1012484</xdr:rowOff>
    </xdr:from>
    <xdr:to>
      <xdr:col>5</xdr:col>
      <xdr:colOff>2124301</xdr:colOff>
      <xdr:row>8</xdr:row>
      <xdr:rowOff>1471724</xdr:rowOff>
    </xdr:to>
    <xdr:sp macro="" textlink="">
      <xdr:nvSpPr>
        <xdr:cNvPr id="36" name="Elipse 35">
          <a:extLst>
            <a:ext uri="{FF2B5EF4-FFF2-40B4-BE49-F238E27FC236}">
              <a16:creationId xmlns:a16="http://schemas.microsoft.com/office/drawing/2014/main" id="{CD6A0888-34FD-4093-A89F-898A8E8056E4}"/>
            </a:ext>
          </a:extLst>
        </xdr:cNvPr>
        <xdr:cNvSpPr/>
      </xdr:nvSpPr>
      <xdr:spPr>
        <a:xfrm>
          <a:off x="7047819" y="717198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5</xdr:col>
      <xdr:colOff>2144713</xdr:colOff>
      <xdr:row>8</xdr:row>
      <xdr:rowOff>215899</xdr:rowOff>
    </xdr:from>
    <xdr:to>
      <xdr:col>5</xdr:col>
      <xdr:colOff>2634570</xdr:colOff>
      <xdr:row>8</xdr:row>
      <xdr:rowOff>675139</xdr:rowOff>
    </xdr:to>
    <xdr:sp macro="" textlink="">
      <xdr:nvSpPr>
        <xdr:cNvPr id="37" name="Elipse 36">
          <a:extLst>
            <a:ext uri="{FF2B5EF4-FFF2-40B4-BE49-F238E27FC236}">
              <a16:creationId xmlns:a16="http://schemas.microsoft.com/office/drawing/2014/main" id="{9B54A82A-2513-4EFD-8DFA-116C97D4AAC5}"/>
            </a:ext>
          </a:extLst>
        </xdr:cNvPr>
        <xdr:cNvSpPr/>
      </xdr:nvSpPr>
      <xdr:spPr>
        <a:xfrm>
          <a:off x="9205119" y="850264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5</xdr:col>
      <xdr:colOff>2232025</xdr:colOff>
      <xdr:row>8</xdr:row>
      <xdr:rowOff>807244</xdr:rowOff>
    </xdr:from>
    <xdr:to>
      <xdr:col>5</xdr:col>
      <xdr:colOff>2721882</xdr:colOff>
      <xdr:row>8</xdr:row>
      <xdr:rowOff>1266484</xdr:rowOff>
    </xdr:to>
    <xdr:sp macro="" textlink="">
      <xdr:nvSpPr>
        <xdr:cNvPr id="38" name="Elipse 37">
          <a:extLst>
            <a:ext uri="{FF2B5EF4-FFF2-40B4-BE49-F238E27FC236}">
              <a16:creationId xmlns:a16="http://schemas.microsoft.com/office/drawing/2014/main" id="{21B90270-D812-4B19-BFAE-4639CBAD09DD}"/>
            </a:ext>
          </a:extLst>
        </xdr:cNvPr>
        <xdr:cNvSpPr/>
      </xdr:nvSpPr>
      <xdr:spPr>
        <a:xfrm>
          <a:off x="9292431" y="90939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14</xdr:col>
      <xdr:colOff>1390915</xdr:colOff>
      <xdr:row>10</xdr:row>
      <xdr:rowOff>1223282</xdr:rowOff>
    </xdr:from>
    <xdr:to>
      <xdr:col>14</xdr:col>
      <xdr:colOff>1880772</xdr:colOff>
      <xdr:row>10</xdr:row>
      <xdr:rowOff>1682522</xdr:rowOff>
    </xdr:to>
    <xdr:sp macro="" textlink="">
      <xdr:nvSpPr>
        <xdr:cNvPr id="39" name="Elipse 38">
          <a:extLst>
            <a:ext uri="{FF2B5EF4-FFF2-40B4-BE49-F238E27FC236}">
              <a16:creationId xmlns:a16="http://schemas.microsoft.com/office/drawing/2014/main" id="{7E2D4078-AE6C-445C-8F63-75C0BDFDAF3F}"/>
            </a:ext>
          </a:extLst>
        </xdr:cNvPr>
        <xdr:cNvSpPr/>
      </xdr:nvSpPr>
      <xdr:spPr>
        <a:xfrm>
          <a:off x="23827582" y="1456886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14</xdr:col>
      <xdr:colOff>1436272</xdr:colOff>
      <xdr:row>10</xdr:row>
      <xdr:rowOff>1788545</xdr:rowOff>
    </xdr:from>
    <xdr:to>
      <xdr:col>14</xdr:col>
      <xdr:colOff>1926129</xdr:colOff>
      <xdr:row>10</xdr:row>
      <xdr:rowOff>2247785</xdr:rowOff>
    </xdr:to>
    <xdr:sp macro="" textlink="">
      <xdr:nvSpPr>
        <xdr:cNvPr id="40" name="Elipse 39">
          <a:extLst>
            <a:ext uri="{FF2B5EF4-FFF2-40B4-BE49-F238E27FC236}">
              <a16:creationId xmlns:a16="http://schemas.microsoft.com/office/drawing/2014/main" id="{EA677F05-040C-4AAA-894B-7407D9F5716F}"/>
            </a:ext>
          </a:extLst>
        </xdr:cNvPr>
        <xdr:cNvSpPr/>
      </xdr:nvSpPr>
      <xdr:spPr>
        <a:xfrm>
          <a:off x="23872939" y="15134128"/>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14</xdr:col>
      <xdr:colOff>2019867</xdr:colOff>
      <xdr:row>10</xdr:row>
      <xdr:rowOff>102961</xdr:rowOff>
    </xdr:from>
    <xdr:to>
      <xdr:col>14</xdr:col>
      <xdr:colOff>2509724</xdr:colOff>
      <xdr:row>10</xdr:row>
      <xdr:rowOff>562201</xdr:rowOff>
    </xdr:to>
    <xdr:sp macro="" textlink="">
      <xdr:nvSpPr>
        <xdr:cNvPr id="41" name="Elipse 40">
          <a:extLst>
            <a:ext uri="{FF2B5EF4-FFF2-40B4-BE49-F238E27FC236}">
              <a16:creationId xmlns:a16="http://schemas.microsoft.com/office/drawing/2014/main" id="{008968B1-27FC-4839-9B04-B29B1CEB4D04}"/>
            </a:ext>
          </a:extLst>
        </xdr:cNvPr>
        <xdr:cNvSpPr/>
      </xdr:nvSpPr>
      <xdr:spPr>
        <a:xfrm>
          <a:off x="24456534" y="1344854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6</xdr:col>
      <xdr:colOff>1595437</xdr:colOff>
      <xdr:row>8</xdr:row>
      <xdr:rowOff>1432151</xdr:rowOff>
    </xdr:from>
    <xdr:to>
      <xdr:col>6</xdr:col>
      <xdr:colOff>2085294</xdr:colOff>
      <xdr:row>8</xdr:row>
      <xdr:rowOff>1884587</xdr:rowOff>
    </xdr:to>
    <xdr:sp macro="" textlink="">
      <xdr:nvSpPr>
        <xdr:cNvPr id="42" name="Elipse 41">
          <a:extLst>
            <a:ext uri="{FF2B5EF4-FFF2-40B4-BE49-F238E27FC236}">
              <a16:creationId xmlns:a16="http://schemas.microsoft.com/office/drawing/2014/main" id="{F1D10E6D-3A4F-43E7-A254-4DAE0EED6BE5}"/>
            </a:ext>
          </a:extLst>
        </xdr:cNvPr>
        <xdr:cNvSpPr/>
      </xdr:nvSpPr>
      <xdr:spPr>
        <a:xfrm>
          <a:off x="10632281" y="7587682"/>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589530</xdr:colOff>
      <xdr:row>10</xdr:row>
      <xdr:rowOff>1896949</xdr:rowOff>
    </xdr:from>
    <xdr:to>
      <xdr:col>15</xdr:col>
      <xdr:colOff>1079387</xdr:colOff>
      <xdr:row>10</xdr:row>
      <xdr:rowOff>2349385</xdr:rowOff>
    </xdr:to>
    <xdr:sp macro="" textlink="">
      <xdr:nvSpPr>
        <xdr:cNvPr id="43" name="Elipse 42">
          <a:extLst>
            <a:ext uri="{FF2B5EF4-FFF2-40B4-BE49-F238E27FC236}">
              <a16:creationId xmlns:a16="http://schemas.microsoft.com/office/drawing/2014/main" id="{86D10533-3EB0-4802-92B1-FD24090E7D6A}"/>
            </a:ext>
          </a:extLst>
        </xdr:cNvPr>
        <xdr:cNvSpPr/>
      </xdr:nvSpPr>
      <xdr:spPr>
        <a:xfrm>
          <a:off x="23092343" y="1302929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6</xdr:col>
      <xdr:colOff>1587500</xdr:colOff>
      <xdr:row>8</xdr:row>
      <xdr:rowOff>515936</xdr:rowOff>
    </xdr:from>
    <xdr:to>
      <xdr:col>6</xdr:col>
      <xdr:colOff>2077357</xdr:colOff>
      <xdr:row>8</xdr:row>
      <xdr:rowOff>951364</xdr:rowOff>
    </xdr:to>
    <xdr:sp macro="" textlink="">
      <xdr:nvSpPr>
        <xdr:cNvPr id="44" name="Elipse 43">
          <a:extLst>
            <a:ext uri="{FF2B5EF4-FFF2-40B4-BE49-F238E27FC236}">
              <a16:creationId xmlns:a16="http://schemas.microsoft.com/office/drawing/2014/main" id="{53A4ADC8-424E-41E1-B089-0AF97C86B652}"/>
            </a:ext>
          </a:extLst>
        </xdr:cNvPr>
        <xdr:cNvSpPr/>
      </xdr:nvSpPr>
      <xdr:spPr>
        <a:xfrm>
          <a:off x="10624344" y="667146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5</xdr:col>
      <xdr:colOff>2312986</xdr:colOff>
      <xdr:row>9</xdr:row>
      <xdr:rowOff>1609989</xdr:rowOff>
    </xdr:from>
    <xdr:to>
      <xdr:col>5</xdr:col>
      <xdr:colOff>2802843</xdr:colOff>
      <xdr:row>9</xdr:row>
      <xdr:rowOff>2045417</xdr:rowOff>
    </xdr:to>
    <xdr:sp macro="" textlink="">
      <xdr:nvSpPr>
        <xdr:cNvPr id="45" name="Elipse 44">
          <a:extLst>
            <a:ext uri="{FF2B5EF4-FFF2-40B4-BE49-F238E27FC236}">
              <a16:creationId xmlns:a16="http://schemas.microsoft.com/office/drawing/2014/main" id="{38A54E10-99B9-4531-9A96-D48F4D97FD86}"/>
            </a:ext>
          </a:extLst>
        </xdr:cNvPr>
        <xdr:cNvSpPr/>
      </xdr:nvSpPr>
      <xdr:spPr>
        <a:xfrm>
          <a:off x="9393236" y="104999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2076485</xdr:colOff>
      <xdr:row>10</xdr:row>
      <xdr:rowOff>894367</xdr:rowOff>
    </xdr:from>
    <xdr:to>
      <xdr:col>14</xdr:col>
      <xdr:colOff>2566342</xdr:colOff>
      <xdr:row>10</xdr:row>
      <xdr:rowOff>1329795</xdr:rowOff>
    </xdr:to>
    <xdr:sp macro="" textlink="">
      <xdr:nvSpPr>
        <xdr:cNvPr id="46" name="Elipse 45">
          <a:extLst>
            <a:ext uri="{FF2B5EF4-FFF2-40B4-BE49-F238E27FC236}">
              <a16:creationId xmlns:a16="http://schemas.microsoft.com/office/drawing/2014/main" id="{462092BA-2FF8-4FE5-A8D1-4BF7FE95E06D}"/>
            </a:ext>
          </a:extLst>
        </xdr:cNvPr>
        <xdr:cNvSpPr/>
      </xdr:nvSpPr>
      <xdr:spPr>
        <a:xfrm>
          <a:off x="21197923" y="120267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5</xdr:col>
      <xdr:colOff>907256</xdr:colOff>
      <xdr:row>9</xdr:row>
      <xdr:rowOff>1525588</xdr:rowOff>
    </xdr:from>
    <xdr:to>
      <xdr:col>5</xdr:col>
      <xdr:colOff>1397113</xdr:colOff>
      <xdr:row>9</xdr:row>
      <xdr:rowOff>1961016</xdr:rowOff>
    </xdr:to>
    <xdr:sp macro="" textlink="">
      <xdr:nvSpPr>
        <xdr:cNvPr id="48" name="Elipse 47">
          <a:extLst>
            <a:ext uri="{FF2B5EF4-FFF2-40B4-BE49-F238E27FC236}">
              <a16:creationId xmlns:a16="http://schemas.microsoft.com/office/drawing/2014/main" id="{5C8B61C5-5E1F-414C-B286-D77432955A1F}"/>
            </a:ext>
          </a:extLst>
        </xdr:cNvPr>
        <xdr:cNvSpPr/>
      </xdr:nvSpPr>
      <xdr:spPr>
        <a:xfrm>
          <a:off x="7987506" y="1041558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4</xdr:col>
      <xdr:colOff>859065</xdr:colOff>
      <xdr:row>10</xdr:row>
      <xdr:rowOff>958057</xdr:rowOff>
    </xdr:from>
    <xdr:to>
      <xdr:col>4</xdr:col>
      <xdr:colOff>1348922</xdr:colOff>
      <xdr:row>10</xdr:row>
      <xdr:rowOff>1393485</xdr:rowOff>
    </xdr:to>
    <xdr:sp macro="" textlink="">
      <xdr:nvSpPr>
        <xdr:cNvPr id="49" name="Elipse 48">
          <a:extLst>
            <a:ext uri="{FF2B5EF4-FFF2-40B4-BE49-F238E27FC236}">
              <a16:creationId xmlns:a16="http://schemas.microsoft.com/office/drawing/2014/main" id="{644359B5-A4A5-4342-8727-359C2785CE09}"/>
            </a:ext>
          </a:extLst>
        </xdr:cNvPr>
        <xdr:cNvSpPr/>
      </xdr:nvSpPr>
      <xdr:spPr>
        <a:xfrm>
          <a:off x="4299971" y="1431687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14</xdr:col>
      <xdr:colOff>2082611</xdr:colOff>
      <xdr:row>10</xdr:row>
      <xdr:rowOff>1525324</xdr:rowOff>
    </xdr:from>
    <xdr:to>
      <xdr:col>14</xdr:col>
      <xdr:colOff>2572468</xdr:colOff>
      <xdr:row>10</xdr:row>
      <xdr:rowOff>1960752</xdr:rowOff>
    </xdr:to>
    <xdr:sp macro="" textlink="">
      <xdr:nvSpPr>
        <xdr:cNvPr id="50" name="Elipse 49">
          <a:extLst>
            <a:ext uri="{FF2B5EF4-FFF2-40B4-BE49-F238E27FC236}">
              <a16:creationId xmlns:a16="http://schemas.microsoft.com/office/drawing/2014/main" id="{5F7F775D-B157-49F5-A7CB-84A3AA5AF607}"/>
            </a:ext>
          </a:extLst>
        </xdr:cNvPr>
        <xdr:cNvSpPr/>
      </xdr:nvSpPr>
      <xdr:spPr>
        <a:xfrm>
          <a:off x="21204049" y="1265766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13</xdr:col>
      <xdr:colOff>423298</xdr:colOff>
      <xdr:row>10</xdr:row>
      <xdr:rowOff>1203098</xdr:rowOff>
    </xdr:from>
    <xdr:to>
      <xdr:col>13</xdr:col>
      <xdr:colOff>913155</xdr:colOff>
      <xdr:row>10</xdr:row>
      <xdr:rowOff>1638526</xdr:rowOff>
    </xdr:to>
    <xdr:sp macro="" textlink="">
      <xdr:nvSpPr>
        <xdr:cNvPr id="51" name="Elipse 50">
          <a:extLst>
            <a:ext uri="{FF2B5EF4-FFF2-40B4-BE49-F238E27FC236}">
              <a16:creationId xmlns:a16="http://schemas.microsoft.com/office/drawing/2014/main" id="{D6A04173-65F2-4163-9C69-A5651BFC467C}"/>
            </a:ext>
          </a:extLst>
        </xdr:cNvPr>
        <xdr:cNvSpPr/>
      </xdr:nvSpPr>
      <xdr:spPr>
        <a:xfrm>
          <a:off x="19461392" y="145619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5</xdr:col>
      <xdr:colOff>2249602</xdr:colOff>
      <xdr:row>8</xdr:row>
      <xdr:rowOff>1972355</xdr:rowOff>
    </xdr:from>
    <xdr:to>
      <xdr:col>5</xdr:col>
      <xdr:colOff>2739459</xdr:colOff>
      <xdr:row>8</xdr:row>
      <xdr:rowOff>2431595</xdr:rowOff>
    </xdr:to>
    <xdr:sp macro="" textlink="">
      <xdr:nvSpPr>
        <xdr:cNvPr id="52" name="Elipse 51">
          <a:extLst>
            <a:ext uri="{FF2B5EF4-FFF2-40B4-BE49-F238E27FC236}">
              <a16:creationId xmlns:a16="http://schemas.microsoft.com/office/drawing/2014/main" id="{324A542E-B085-4F62-B1E1-26925F9CFE89}"/>
            </a:ext>
          </a:extLst>
        </xdr:cNvPr>
        <xdr:cNvSpPr/>
      </xdr:nvSpPr>
      <xdr:spPr>
        <a:xfrm>
          <a:off x="9310008" y="1025910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5</xdr:col>
      <xdr:colOff>2848883</xdr:colOff>
      <xdr:row>8</xdr:row>
      <xdr:rowOff>189820</xdr:rowOff>
    </xdr:from>
    <xdr:to>
      <xdr:col>5</xdr:col>
      <xdr:colOff>3338740</xdr:colOff>
      <xdr:row>8</xdr:row>
      <xdr:rowOff>649060</xdr:rowOff>
    </xdr:to>
    <xdr:sp macro="" textlink="">
      <xdr:nvSpPr>
        <xdr:cNvPr id="53" name="Elipse 52">
          <a:extLst>
            <a:ext uri="{FF2B5EF4-FFF2-40B4-BE49-F238E27FC236}">
              <a16:creationId xmlns:a16="http://schemas.microsoft.com/office/drawing/2014/main" id="{257C20F0-31EE-4E10-8C55-241097681407}"/>
            </a:ext>
          </a:extLst>
        </xdr:cNvPr>
        <xdr:cNvSpPr/>
      </xdr:nvSpPr>
      <xdr:spPr>
        <a:xfrm>
          <a:off x="9897383" y="846069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5</xdr:col>
      <xdr:colOff>2844347</xdr:colOff>
      <xdr:row>8</xdr:row>
      <xdr:rowOff>783999</xdr:rowOff>
    </xdr:from>
    <xdr:to>
      <xdr:col>5</xdr:col>
      <xdr:colOff>3334204</xdr:colOff>
      <xdr:row>8</xdr:row>
      <xdr:rowOff>1243239</xdr:rowOff>
    </xdr:to>
    <xdr:sp macro="" textlink="">
      <xdr:nvSpPr>
        <xdr:cNvPr id="54" name="Elipse 53">
          <a:extLst>
            <a:ext uri="{FF2B5EF4-FFF2-40B4-BE49-F238E27FC236}">
              <a16:creationId xmlns:a16="http://schemas.microsoft.com/office/drawing/2014/main" id="{D0A0032C-EB2A-4FC6-B437-484313FCF5E3}"/>
            </a:ext>
          </a:extLst>
        </xdr:cNvPr>
        <xdr:cNvSpPr/>
      </xdr:nvSpPr>
      <xdr:spPr>
        <a:xfrm>
          <a:off x="9892847" y="905487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14</xdr:col>
      <xdr:colOff>2679246</xdr:colOff>
      <xdr:row>10</xdr:row>
      <xdr:rowOff>104094</xdr:rowOff>
    </xdr:from>
    <xdr:to>
      <xdr:col>14</xdr:col>
      <xdr:colOff>3169103</xdr:colOff>
      <xdr:row>10</xdr:row>
      <xdr:rowOff>563334</xdr:rowOff>
    </xdr:to>
    <xdr:sp macro="" textlink="">
      <xdr:nvSpPr>
        <xdr:cNvPr id="55" name="Elipse 54">
          <a:extLst>
            <a:ext uri="{FF2B5EF4-FFF2-40B4-BE49-F238E27FC236}">
              <a16:creationId xmlns:a16="http://schemas.microsoft.com/office/drawing/2014/main" id="{993E7A8C-1C9C-4C63-9625-EE38582E9417}"/>
            </a:ext>
          </a:extLst>
        </xdr:cNvPr>
        <xdr:cNvSpPr/>
      </xdr:nvSpPr>
      <xdr:spPr>
        <a:xfrm>
          <a:off x="25098715" y="1346290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14</xdr:col>
      <xdr:colOff>2711374</xdr:colOff>
      <xdr:row>10</xdr:row>
      <xdr:rowOff>626081</xdr:rowOff>
    </xdr:from>
    <xdr:to>
      <xdr:col>14</xdr:col>
      <xdr:colOff>3201231</xdr:colOff>
      <xdr:row>10</xdr:row>
      <xdr:rowOff>1085321</xdr:rowOff>
    </xdr:to>
    <xdr:sp macro="" textlink="">
      <xdr:nvSpPr>
        <xdr:cNvPr id="56" name="Elipse 55">
          <a:extLst>
            <a:ext uri="{FF2B5EF4-FFF2-40B4-BE49-F238E27FC236}">
              <a16:creationId xmlns:a16="http://schemas.microsoft.com/office/drawing/2014/main" id="{CF7B9A50-57B5-4E9B-886C-B6A8AAC78A92}"/>
            </a:ext>
          </a:extLst>
        </xdr:cNvPr>
        <xdr:cNvSpPr/>
      </xdr:nvSpPr>
      <xdr:spPr>
        <a:xfrm>
          <a:off x="25130843" y="139848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14</xdr:col>
      <xdr:colOff>2708729</xdr:colOff>
      <xdr:row>10</xdr:row>
      <xdr:rowOff>1182271</xdr:rowOff>
    </xdr:from>
    <xdr:to>
      <xdr:col>14</xdr:col>
      <xdr:colOff>3198586</xdr:colOff>
      <xdr:row>10</xdr:row>
      <xdr:rowOff>1641511</xdr:rowOff>
    </xdr:to>
    <xdr:sp macro="" textlink="">
      <xdr:nvSpPr>
        <xdr:cNvPr id="57" name="Elipse 56">
          <a:extLst>
            <a:ext uri="{FF2B5EF4-FFF2-40B4-BE49-F238E27FC236}">
              <a16:creationId xmlns:a16="http://schemas.microsoft.com/office/drawing/2014/main" id="{0285C87A-10F7-4968-A6AD-86D89A3799E9}"/>
            </a:ext>
          </a:extLst>
        </xdr:cNvPr>
        <xdr:cNvSpPr/>
      </xdr:nvSpPr>
      <xdr:spPr>
        <a:xfrm>
          <a:off x="25145396" y="1452785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6</xdr:col>
      <xdr:colOff>2367643</xdr:colOff>
      <xdr:row>8</xdr:row>
      <xdr:rowOff>501196</xdr:rowOff>
    </xdr:from>
    <xdr:to>
      <xdr:col>6</xdr:col>
      <xdr:colOff>2857500</xdr:colOff>
      <xdr:row>8</xdr:row>
      <xdr:rowOff>953632</xdr:rowOff>
    </xdr:to>
    <xdr:sp macro="" textlink="">
      <xdr:nvSpPr>
        <xdr:cNvPr id="58" name="Elipse 57">
          <a:extLst>
            <a:ext uri="{FF2B5EF4-FFF2-40B4-BE49-F238E27FC236}">
              <a16:creationId xmlns:a16="http://schemas.microsoft.com/office/drawing/2014/main" id="{A6CA515F-5ED4-4CBD-AFE6-5693B52BE662}"/>
            </a:ext>
          </a:extLst>
        </xdr:cNvPr>
        <xdr:cNvSpPr/>
      </xdr:nvSpPr>
      <xdr:spPr>
        <a:xfrm>
          <a:off x="13049250" y="8787946"/>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15</xdr:col>
      <xdr:colOff>1526723</xdr:colOff>
      <xdr:row>10</xdr:row>
      <xdr:rowOff>1856127</xdr:rowOff>
    </xdr:from>
    <xdr:to>
      <xdr:col>15</xdr:col>
      <xdr:colOff>2016580</xdr:colOff>
      <xdr:row>10</xdr:row>
      <xdr:rowOff>2308563</xdr:rowOff>
    </xdr:to>
    <xdr:sp macro="" textlink="">
      <xdr:nvSpPr>
        <xdr:cNvPr id="59" name="Elipse 58">
          <a:extLst>
            <a:ext uri="{FF2B5EF4-FFF2-40B4-BE49-F238E27FC236}">
              <a16:creationId xmlns:a16="http://schemas.microsoft.com/office/drawing/2014/main" id="{A973A118-37B9-4B05-8618-7FB549AC3A99}"/>
            </a:ext>
          </a:extLst>
        </xdr:cNvPr>
        <xdr:cNvSpPr/>
      </xdr:nvSpPr>
      <xdr:spPr>
        <a:xfrm>
          <a:off x="24029536" y="12988471"/>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14</xdr:col>
      <xdr:colOff>2720823</xdr:colOff>
      <xdr:row>10</xdr:row>
      <xdr:rowOff>1738462</xdr:rowOff>
    </xdr:from>
    <xdr:to>
      <xdr:col>14</xdr:col>
      <xdr:colOff>3210680</xdr:colOff>
      <xdr:row>10</xdr:row>
      <xdr:rowOff>2197702</xdr:rowOff>
    </xdr:to>
    <xdr:sp macro="" textlink="">
      <xdr:nvSpPr>
        <xdr:cNvPr id="60" name="Elipse 59">
          <a:extLst>
            <a:ext uri="{FF2B5EF4-FFF2-40B4-BE49-F238E27FC236}">
              <a16:creationId xmlns:a16="http://schemas.microsoft.com/office/drawing/2014/main" id="{AD28DDF4-4C95-4977-AED6-4E0C68EB53D6}"/>
            </a:ext>
          </a:extLst>
        </xdr:cNvPr>
        <xdr:cNvSpPr/>
      </xdr:nvSpPr>
      <xdr:spPr>
        <a:xfrm>
          <a:off x="25157490" y="1508404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5</xdr:col>
      <xdr:colOff>889001</xdr:colOff>
      <xdr:row>10</xdr:row>
      <xdr:rowOff>1038679</xdr:rowOff>
    </xdr:from>
    <xdr:to>
      <xdr:col>5</xdr:col>
      <xdr:colOff>1378858</xdr:colOff>
      <xdr:row>10</xdr:row>
      <xdr:rowOff>1474107</xdr:rowOff>
    </xdr:to>
    <xdr:sp macro="" textlink="">
      <xdr:nvSpPr>
        <xdr:cNvPr id="61" name="Elipse 60">
          <a:extLst>
            <a:ext uri="{FF2B5EF4-FFF2-40B4-BE49-F238E27FC236}">
              <a16:creationId xmlns:a16="http://schemas.microsoft.com/office/drawing/2014/main" id="{F633C97F-2B6B-47DB-99B1-916E1A0DD6CD}"/>
            </a:ext>
          </a:extLst>
        </xdr:cNvPr>
        <xdr:cNvSpPr/>
      </xdr:nvSpPr>
      <xdr:spPr>
        <a:xfrm>
          <a:off x="7937501" y="143895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6</xdr:col>
      <xdr:colOff>2403930</xdr:colOff>
      <xdr:row>8</xdr:row>
      <xdr:rowOff>1410607</xdr:rowOff>
    </xdr:from>
    <xdr:to>
      <xdr:col>6</xdr:col>
      <xdr:colOff>2893787</xdr:colOff>
      <xdr:row>8</xdr:row>
      <xdr:rowOff>1863043</xdr:rowOff>
    </xdr:to>
    <xdr:sp macro="" textlink="">
      <xdr:nvSpPr>
        <xdr:cNvPr id="63" name="Elipse 62">
          <a:extLst>
            <a:ext uri="{FF2B5EF4-FFF2-40B4-BE49-F238E27FC236}">
              <a16:creationId xmlns:a16="http://schemas.microsoft.com/office/drawing/2014/main" id="{259A7A48-7DA4-4617-9BD9-FEB836123CB4}"/>
            </a:ext>
          </a:extLst>
        </xdr:cNvPr>
        <xdr:cNvSpPr/>
      </xdr:nvSpPr>
      <xdr:spPr>
        <a:xfrm>
          <a:off x="13085537" y="96973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15</xdr:col>
      <xdr:colOff>2461193</xdr:colOff>
      <xdr:row>10</xdr:row>
      <xdr:rowOff>1839914</xdr:rowOff>
    </xdr:from>
    <xdr:to>
      <xdr:col>15</xdr:col>
      <xdr:colOff>2951050</xdr:colOff>
      <xdr:row>10</xdr:row>
      <xdr:rowOff>2292350</xdr:rowOff>
    </xdr:to>
    <xdr:sp macro="" textlink="">
      <xdr:nvSpPr>
        <xdr:cNvPr id="64" name="Elipse 63">
          <a:extLst>
            <a:ext uri="{FF2B5EF4-FFF2-40B4-BE49-F238E27FC236}">
              <a16:creationId xmlns:a16="http://schemas.microsoft.com/office/drawing/2014/main" id="{EDADE089-C60E-488F-BF42-197642D5FF1A}"/>
            </a:ext>
          </a:extLst>
        </xdr:cNvPr>
        <xdr:cNvSpPr/>
      </xdr:nvSpPr>
      <xdr:spPr>
        <a:xfrm>
          <a:off x="24964006" y="12972258"/>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5</xdr:col>
      <xdr:colOff>2823936</xdr:colOff>
      <xdr:row>8</xdr:row>
      <xdr:rowOff>1396321</xdr:rowOff>
    </xdr:from>
    <xdr:to>
      <xdr:col>5</xdr:col>
      <xdr:colOff>3313793</xdr:colOff>
      <xdr:row>8</xdr:row>
      <xdr:rowOff>1855561</xdr:rowOff>
    </xdr:to>
    <xdr:sp macro="" textlink="">
      <xdr:nvSpPr>
        <xdr:cNvPr id="65" name="Elipse 64">
          <a:extLst>
            <a:ext uri="{FF2B5EF4-FFF2-40B4-BE49-F238E27FC236}">
              <a16:creationId xmlns:a16="http://schemas.microsoft.com/office/drawing/2014/main" id="{6905A10A-0DC4-4BF6-8337-3523E298F925}"/>
            </a:ext>
          </a:extLst>
        </xdr:cNvPr>
        <xdr:cNvSpPr/>
      </xdr:nvSpPr>
      <xdr:spPr>
        <a:xfrm>
          <a:off x="9872436" y="9667196"/>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479162</xdr:colOff>
      <xdr:row>10</xdr:row>
      <xdr:rowOff>2187993</xdr:rowOff>
    </xdr:from>
    <xdr:to>
      <xdr:col>14</xdr:col>
      <xdr:colOff>969019</xdr:colOff>
      <xdr:row>10</xdr:row>
      <xdr:rowOff>2671045</xdr:rowOff>
    </xdr:to>
    <xdr:sp macro="" textlink="">
      <xdr:nvSpPr>
        <xdr:cNvPr id="66" name="Elipse 65">
          <a:extLst>
            <a:ext uri="{FF2B5EF4-FFF2-40B4-BE49-F238E27FC236}">
              <a16:creationId xmlns:a16="http://schemas.microsoft.com/office/drawing/2014/main" id="{358F6A23-BB16-4F30-B0A6-70C0742486D9}"/>
            </a:ext>
          </a:extLst>
        </xdr:cNvPr>
        <xdr:cNvSpPr/>
      </xdr:nvSpPr>
      <xdr:spPr>
        <a:xfrm>
          <a:off x="22898631" y="15546806"/>
          <a:ext cx="489857" cy="483052"/>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1132870</xdr:colOff>
      <xdr:row>10</xdr:row>
      <xdr:rowOff>2194793</xdr:rowOff>
    </xdr:from>
    <xdr:to>
      <xdr:col>14</xdr:col>
      <xdr:colOff>1622727</xdr:colOff>
      <xdr:row>10</xdr:row>
      <xdr:rowOff>2676334</xdr:rowOff>
    </xdr:to>
    <xdr:sp macro="" textlink="">
      <xdr:nvSpPr>
        <xdr:cNvPr id="67" name="Elipse 66">
          <a:extLst>
            <a:ext uri="{FF2B5EF4-FFF2-40B4-BE49-F238E27FC236}">
              <a16:creationId xmlns:a16="http://schemas.microsoft.com/office/drawing/2014/main" id="{A87AA09F-7809-40BD-86B6-7F6DEB0E21C8}"/>
            </a:ext>
          </a:extLst>
        </xdr:cNvPr>
        <xdr:cNvSpPr/>
      </xdr:nvSpPr>
      <xdr:spPr>
        <a:xfrm>
          <a:off x="23552339" y="15553606"/>
          <a:ext cx="489857" cy="4815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5</xdr:col>
      <xdr:colOff>2855686</xdr:colOff>
      <xdr:row>8</xdr:row>
      <xdr:rowOff>1972357</xdr:rowOff>
    </xdr:from>
    <xdr:to>
      <xdr:col>5</xdr:col>
      <xdr:colOff>3345543</xdr:colOff>
      <xdr:row>8</xdr:row>
      <xdr:rowOff>2431597</xdr:rowOff>
    </xdr:to>
    <xdr:sp macro="" textlink="">
      <xdr:nvSpPr>
        <xdr:cNvPr id="68" name="Elipse 67">
          <a:extLst>
            <a:ext uri="{FF2B5EF4-FFF2-40B4-BE49-F238E27FC236}">
              <a16:creationId xmlns:a16="http://schemas.microsoft.com/office/drawing/2014/main" id="{962394E1-7E90-40F8-BA65-FF88D7E4BB34}"/>
            </a:ext>
          </a:extLst>
        </xdr:cNvPr>
        <xdr:cNvSpPr/>
      </xdr:nvSpPr>
      <xdr:spPr>
        <a:xfrm>
          <a:off x="9904186" y="1024323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4</xdr:col>
      <xdr:colOff>963387</xdr:colOff>
      <xdr:row>9</xdr:row>
      <xdr:rowOff>1646918</xdr:rowOff>
    </xdr:from>
    <xdr:to>
      <xdr:col>4</xdr:col>
      <xdr:colOff>1453244</xdr:colOff>
      <xdr:row>9</xdr:row>
      <xdr:rowOff>2082346</xdr:rowOff>
    </xdr:to>
    <xdr:sp macro="" textlink="">
      <xdr:nvSpPr>
        <xdr:cNvPr id="69" name="Elipse 68">
          <a:extLst>
            <a:ext uri="{FF2B5EF4-FFF2-40B4-BE49-F238E27FC236}">
              <a16:creationId xmlns:a16="http://schemas.microsoft.com/office/drawing/2014/main" id="{F8077CF9-1868-4275-B22E-30AF3248FC40}"/>
            </a:ext>
          </a:extLst>
        </xdr:cNvPr>
        <xdr:cNvSpPr/>
      </xdr:nvSpPr>
      <xdr:spPr>
        <a:xfrm>
          <a:off x="4392387" y="124577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13</xdr:col>
      <xdr:colOff>415020</xdr:colOff>
      <xdr:row>10</xdr:row>
      <xdr:rowOff>1924504</xdr:rowOff>
    </xdr:from>
    <xdr:to>
      <xdr:col>13</xdr:col>
      <xdr:colOff>904877</xdr:colOff>
      <xdr:row>10</xdr:row>
      <xdr:rowOff>2359932</xdr:rowOff>
    </xdr:to>
    <xdr:sp macro="" textlink="">
      <xdr:nvSpPr>
        <xdr:cNvPr id="70" name="Elipse 69">
          <a:extLst>
            <a:ext uri="{FF2B5EF4-FFF2-40B4-BE49-F238E27FC236}">
              <a16:creationId xmlns:a16="http://schemas.microsoft.com/office/drawing/2014/main" id="{567EE6C1-EBD8-4D6E-A2A0-A24F7D048716}"/>
            </a:ext>
          </a:extLst>
        </xdr:cNvPr>
        <xdr:cNvSpPr/>
      </xdr:nvSpPr>
      <xdr:spPr>
        <a:xfrm>
          <a:off x="19453114" y="152737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2231572</xdr:colOff>
      <xdr:row>10</xdr:row>
      <xdr:rowOff>1043214</xdr:rowOff>
    </xdr:from>
    <xdr:to>
      <xdr:col>5</xdr:col>
      <xdr:colOff>2721429</xdr:colOff>
      <xdr:row>10</xdr:row>
      <xdr:rowOff>1478642</xdr:rowOff>
    </xdr:to>
    <xdr:sp macro="" textlink="">
      <xdr:nvSpPr>
        <xdr:cNvPr id="71" name="Elipse 70">
          <a:extLst>
            <a:ext uri="{FF2B5EF4-FFF2-40B4-BE49-F238E27FC236}">
              <a16:creationId xmlns:a16="http://schemas.microsoft.com/office/drawing/2014/main" id="{EC032416-75C7-432B-AE7E-6CA1DE06268E}"/>
            </a:ext>
          </a:extLst>
        </xdr:cNvPr>
        <xdr:cNvSpPr/>
      </xdr:nvSpPr>
      <xdr:spPr>
        <a:xfrm>
          <a:off x="9280072" y="143940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14</xdr:col>
      <xdr:colOff>1784236</xdr:colOff>
      <xdr:row>10</xdr:row>
      <xdr:rowOff>2245179</xdr:rowOff>
    </xdr:from>
    <xdr:to>
      <xdr:col>14</xdr:col>
      <xdr:colOff>2274093</xdr:colOff>
      <xdr:row>10</xdr:row>
      <xdr:rowOff>2680607</xdr:rowOff>
    </xdr:to>
    <xdr:sp macro="" textlink="">
      <xdr:nvSpPr>
        <xdr:cNvPr id="73" name="Elipse 72">
          <a:extLst>
            <a:ext uri="{FF2B5EF4-FFF2-40B4-BE49-F238E27FC236}">
              <a16:creationId xmlns:a16="http://schemas.microsoft.com/office/drawing/2014/main" id="{5F596A54-9933-4ABD-9B5D-BDC208E816BC}"/>
            </a:ext>
          </a:extLst>
        </xdr:cNvPr>
        <xdr:cNvSpPr/>
      </xdr:nvSpPr>
      <xdr:spPr>
        <a:xfrm>
          <a:off x="24203705" y="156039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15</xdr:col>
      <xdr:colOff>1446667</xdr:colOff>
      <xdr:row>10</xdr:row>
      <xdr:rowOff>378732</xdr:rowOff>
    </xdr:from>
    <xdr:to>
      <xdr:col>15</xdr:col>
      <xdr:colOff>1936524</xdr:colOff>
      <xdr:row>10</xdr:row>
      <xdr:rowOff>814160</xdr:rowOff>
    </xdr:to>
    <xdr:sp macro="" textlink="">
      <xdr:nvSpPr>
        <xdr:cNvPr id="74" name="Elipse 73">
          <a:extLst>
            <a:ext uri="{FF2B5EF4-FFF2-40B4-BE49-F238E27FC236}">
              <a16:creationId xmlns:a16="http://schemas.microsoft.com/office/drawing/2014/main" id="{8509DA86-236F-415F-981A-5AEED9514654}"/>
            </a:ext>
          </a:extLst>
        </xdr:cNvPr>
        <xdr:cNvSpPr/>
      </xdr:nvSpPr>
      <xdr:spPr>
        <a:xfrm>
          <a:off x="23949480" y="1151107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4</xdr:col>
      <xdr:colOff>2054226</xdr:colOff>
      <xdr:row>9</xdr:row>
      <xdr:rowOff>1660525</xdr:rowOff>
    </xdr:from>
    <xdr:to>
      <xdr:col>4</xdr:col>
      <xdr:colOff>2544083</xdr:colOff>
      <xdr:row>9</xdr:row>
      <xdr:rowOff>2095953</xdr:rowOff>
    </xdr:to>
    <xdr:sp macro="" textlink="">
      <xdr:nvSpPr>
        <xdr:cNvPr id="75" name="Elipse 74">
          <a:extLst>
            <a:ext uri="{FF2B5EF4-FFF2-40B4-BE49-F238E27FC236}">
              <a16:creationId xmlns:a16="http://schemas.microsoft.com/office/drawing/2014/main" id="{ED316166-48EA-451B-BD80-4B967D98EB4E}"/>
            </a:ext>
          </a:extLst>
        </xdr:cNvPr>
        <xdr:cNvSpPr/>
      </xdr:nvSpPr>
      <xdr:spPr>
        <a:xfrm>
          <a:off x="5483226" y="1247140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1525701</xdr:colOff>
      <xdr:row>10</xdr:row>
      <xdr:rowOff>1190967</xdr:rowOff>
    </xdr:from>
    <xdr:to>
      <xdr:col>13</xdr:col>
      <xdr:colOff>2015558</xdr:colOff>
      <xdr:row>10</xdr:row>
      <xdr:rowOff>1626395</xdr:rowOff>
    </xdr:to>
    <xdr:sp macro="" textlink="">
      <xdr:nvSpPr>
        <xdr:cNvPr id="76" name="Elipse 75">
          <a:extLst>
            <a:ext uri="{FF2B5EF4-FFF2-40B4-BE49-F238E27FC236}">
              <a16:creationId xmlns:a16="http://schemas.microsoft.com/office/drawing/2014/main" id="{35F4ACC9-138E-42F7-95D5-9E06810AD1BF}"/>
            </a:ext>
          </a:extLst>
        </xdr:cNvPr>
        <xdr:cNvSpPr/>
      </xdr:nvSpPr>
      <xdr:spPr>
        <a:xfrm>
          <a:off x="20563795" y="1454978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4</xdr:col>
      <xdr:colOff>802823</xdr:colOff>
      <xdr:row>10</xdr:row>
      <xdr:rowOff>1659846</xdr:rowOff>
    </xdr:from>
    <xdr:to>
      <xdr:col>4</xdr:col>
      <xdr:colOff>1292680</xdr:colOff>
      <xdr:row>10</xdr:row>
      <xdr:rowOff>2095274</xdr:rowOff>
    </xdr:to>
    <xdr:sp macro="" textlink="">
      <xdr:nvSpPr>
        <xdr:cNvPr id="77" name="Elipse 76">
          <a:extLst>
            <a:ext uri="{FF2B5EF4-FFF2-40B4-BE49-F238E27FC236}">
              <a16:creationId xmlns:a16="http://schemas.microsoft.com/office/drawing/2014/main" id="{D4F79CA0-DADB-4D4F-BF3A-BF9E34FAFA4C}"/>
            </a:ext>
          </a:extLst>
        </xdr:cNvPr>
        <xdr:cNvSpPr/>
      </xdr:nvSpPr>
      <xdr:spPr>
        <a:xfrm>
          <a:off x="4243729" y="1501865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13</xdr:col>
      <xdr:colOff>1514477</xdr:colOff>
      <xdr:row>10</xdr:row>
      <xdr:rowOff>1932101</xdr:rowOff>
    </xdr:from>
    <xdr:to>
      <xdr:col>13</xdr:col>
      <xdr:colOff>2004334</xdr:colOff>
      <xdr:row>10</xdr:row>
      <xdr:rowOff>2367529</xdr:rowOff>
    </xdr:to>
    <xdr:sp macro="" textlink="">
      <xdr:nvSpPr>
        <xdr:cNvPr id="78" name="Elipse 77">
          <a:extLst>
            <a:ext uri="{FF2B5EF4-FFF2-40B4-BE49-F238E27FC236}">
              <a16:creationId xmlns:a16="http://schemas.microsoft.com/office/drawing/2014/main" id="{6CF49FB7-7171-4F13-8133-DDB6441A0119}"/>
            </a:ext>
          </a:extLst>
        </xdr:cNvPr>
        <xdr:cNvSpPr/>
      </xdr:nvSpPr>
      <xdr:spPr>
        <a:xfrm>
          <a:off x="20552571" y="1529091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4</xdr:col>
      <xdr:colOff>2409373</xdr:colOff>
      <xdr:row>10</xdr:row>
      <xdr:rowOff>269990</xdr:rowOff>
    </xdr:from>
    <xdr:to>
      <xdr:col>4</xdr:col>
      <xdr:colOff>2899230</xdr:colOff>
      <xdr:row>10</xdr:row>
      <xdr:rowOff>705418</xdr:rowOff>
    </xdr:to>
    <xdr:sp macro="" textlink="">
      <xdr:nvSpPr>
        <xdr:cNvPr id="79" name="Elipse 78">
          <a:extLst>
            <a:ext uri="{FF2B5EF4-FFF2-40B4-BE49-F238E27FC236}">
              <a16:creationId xmlns:a16="http://schemas.microsoft.com/office/drawing/2014/main" id="{4F892F43-C36F-421A-B63D-485186F71771}"/>
            </a:ext>
          </a:extLst>
        </xdr:cNvPr>
        <xdr:cNvSpPr/>
      </xdr:nvSpPr>
      <xdr:spPr>
        <a:xfrm>
          <a:off x="5850279" y="13628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4</xdr:col>
      <xdr:colOff>2295073</xdr:colOff>
      <xdr:row>10</xdr:row>
      <xdr:rowOff>1728108</xdr:rowOff>
    </xdr:from>
    <xdr:to>
      <xdr:col>4</xdr:col>
      <xdr:colOff>2784930</xdr:colOff>
      <xdr:row>10</xdr:row>
      <xdr:rowOff>2163536</xdr:rowOff>
    </xdr:to>
    <xdr:sp macro="" textlink="">
      <xdr:nvSpPr>
        <xdr:cNvPr id="80" name="Elipse 79">
          <a:extLst>
            <a:ext uri="{FF2B5EF4-FFF2-40B4-BE49-F238E27FC236}">
              <a16:creationId xmlns:a16="http://schemas.microsoft.com/office/drawing/2014/main" id="{C3E4C0FC-6369-42B9-B0F1-DE83A629D820}"/>
            </a:ext>
          </a:extLst>
        </xdr:cNvPr>
        <xdr:cNvSpPr/>
      </xdr:nvSpPr>
      <xdr:spPr>
        <a:xfrm>
          <a:off x="5724073" y="1508850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4</xdr:col>
      <xdr:colOff>2321531</xdr:colOff>
      <xdr:row>10</xdr:row>
      <xdr:rowOff>922716</xdr:rowOff>
    </xdr:from>
    <xdr:to>
      <xdr:col>4</xdr:col>
      <xdr:colOff>2811388</xdr:colOff>
      <xdr:row>10</xdr:row>
      <xdr:rowOff>1358144</xdr:rowOff>
    </xdr:to>
    <xdr:sp macro="" textlink="">
      <xdr:nvSpPr>
        <xdr:cNvPr id="82" name="Elipse 81">
          <a:extLst>
            <a:ext uri="{FF2B5EF4-FFF2-40B4-BE49-F238E27FC236}">
              <a16:creationId xmlns:a16="http://schemas.microsoft.com/office/drawing/2014/main" id="{78BF30AF-373C-464B-9540-054B847A9009}"/>
            </a:ext>
          </a:extLst>
        </xdr:cNvPr>
        <xdr:cNvSpPr/>
      </xdr:nvSpPr>
      <xdr:spPr>
        <a:xfrm>
          <a:off x="5750531" y="142735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13</xdr:col>
      <xdr:colOff>2441917</xdr:colOff>
      <xdr:row>10</xdr:row>
      <xdr:rowOff>457841</xdr:rowOff>
    </xdr:from>
    <xdr:to>
      <xdr:col>13</xdr:col>
      <xdr:colOff>2931774</xdr:colOff>
      <xdr:row>10</xdr:row>
      <xdr:rowOff>893269</xdr:rowOff>
    </xdr:to>
    <xdr:sp macro="" textlink="">
      <xdr:nvSpPr>
        <xdr:cNvPr id="83" name="Elipse 82">
          <a:extLst>
            <a:ext uri="{FF2B5EF4-FFF2-40B4-BE49-F238E27FC236}">
              <a16:creationId xmlns:a16="http://schemas.microsoft.com/office/drawing/2014/main" id="{569A9041-92C1-4A2D-ADCF-66A178E54049}"/>
            </a:ext>
          </a:extLst>
        </xdr:cNvPr>
        <xdr:cNvSpPr/>
      </xdr:nvSpPr>
      <xdr:spPr>
        <a:xfrm>
          <a:off x="21480011" y="138166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13</xdr:col>
      <xdr:colOff>2449324</xdr:colOff>
      <xdr:row>10</xdr:row>
      <xdr:rowOff>1185976</xdr:rowOff>
    </xdr:from>
    <xdr:to>
      <xdr:col>13</xdr:col>
      <xdr:colOff>2939181</xdr:colOff>
      <xdr:row>10</xdr:row>
      <xdr:rowOff>1621404</xdr:rowOff>
    </xdr:to>
    <xdr:sp macro="" textlink="">
      <xdr:nvSpPr>
        <xdr:cNvPr id="84" name="Elipse 83">
          <a:extLst>
            <a:ext uri="{FF2B5EF4-FFF2-40B4-BE49-F238E27FC236}">
              <a16:creationId xmlns:a16="http://schemas.microsoft.com/office/drawing/2014/main" id="{D0759296-04B7-4734-9A23-EB67657B887F}"/>
            </a:ext>
          </a:extLst>
        </xdr:cNvPr>
        <xdr:cNvSpPr/>
      </xdr:nvSpPr>
      <xdr:spPr>
        <a:xfrm>
          <a:off x="21487418" y="145447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13</xdr:col>
      <xdr:colOff>2512824</xdr:colOff>
      <xdr:row>10</xdr:row>
      <xdr:rowOff>1928397</xdr:rowOff>
    </xdr:from>
    <xdr:to>
      <xdr:col>13</xdr:col>
      <xdr:colOff>3002681</xdr:colOff>
      <xdr:row>10</xdr:row>
      <xdr:rowOff>2363825</xdr:rowOff>
    </xdr:to>
    <xdr:sp macro="" textlink="">
      <xdr:nvSpPr>
        <xdr:cNvPr id="85" name="Elipse 84">
          <a:extLst>
            <a:ext uri="{FF2B5EF4-FFF2-40B4-BE49-F238E27FC236}">
              <a16:creationId xmlns:a16="http://schemas.microsoft.com/office/drawing/2014/main" id="{76AE6F34-DCBF-4B4C-9DC5-33D2FE055EE4}"/>
            </a:ext>
          </a:extLst>
        </xdr:cNvPr>
        <xdr:cNvSpPr/>
      </xdr:nvSpPr>
      <xdr:spPr>
        <a:xfrm>
          <a:off x="21550918" y="152776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5</xdr:col>
      <xdr:colOff>2151590</xdr:colOff>
      <xdr:row>9</xdr:row>
      <xdr:rowOff>520963</xdr:rowOff>
    </xdr:from>
    <xdr:to>
      <xdr:col>5</xdr:col>
      <xdr:colOff>2641447</xdr:colOff>
      <xdr:row>9</xdr:row>
      <xdr:rowOff>956391</xdr:rowOff>
    </xdr:to>
    <xdr:sp macro="" textlink="">
      <xdr:nvSpPr>
        <xdr:cNvPr id="86" name="Elipse 85">
          <a:extLst>
            <a:ext uri="{FF2B5EF4-FFF2-40B4-BE49-F238E27FC236}">
              <a16:creationId xmlns:a16="http://schemas.microsoft.com/office/drawing/2014/main" id="{79C747C7-4A89-45EF-8DB5-455C38F42F0B}"/>
            </a:ext>
          </a:extLst>
        </xdr:cNvPr>
        <xdr:cNvSpPr/>
      </xdr:nvSpPr>
      <xdr:spPr>
        <a:xfrm>
          <a:off x="9200090" y="113318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2442519</xdr:colOff>
      <xdr:row>10</xdr:row>
      <xdr:rowOff>2214372</xdr:rowOff>
    </xdr:from>
    <xdr:to>
      <xdr:col>14</xdr:col>
      <xdr:colOff>2932376</xdr:colOff>
      <xdr:row>10</xdr:row>
      <xdr:rowOff>2672100</xdr:rowOff>
    </xdr:to>
    <xdr:sp macro="" textlink="">
      <xdr:nvSpPr>
        <xdr:cNvPr id="87" name="Elipse 86">
          <a:extLst>
            <a:ext uri="{FF2B5EF4-FFF2-40B4-BE49-F238E27FC236}">
              <a16:creationId xmlns:a16="http://schemas.microsoft.com/office/drawing/2014/main" id="{C8B30441-A5D4-4E1F-B2FE-BA11B6E748C3}"/>
            </a:ext>
          </a:extLst>
        </xdr:cNvPr>
        <xdr:cNvSpPr/>
      </xdr:nvSpPr>
      <xdr:spPr>
        <a:xfrm>
          <a:off x="24861988" y="15573185"/>
          <a:ext cx="489857" cy="4577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1408037</xdr:colOff>
      <xdr:row>10</xdr:row>
      <xdr:rowOff>116871</xdr:rowOff>
    </xdr:from>
    <xdr:to>
      <xdr:col>14</xdr:col>
      <xdr:colOff>1897894</xdr:colOff>
      <xdr:row>10</xdr:row>
      <xdr:rowOff>555700</xdr:rowOff>
    </xdr:to>
    <xdr:sp macro="" textlink="">
      <xdr:nvSpPr>
        <xdr:cNvPr id="81" name="Elipse 80">
          <a:extLst>
            <a:ext uri="{FF2B5EF4-FFF2-40B4-BE49-F238E27FC236}">
              <a16:creationId xmlns:a16="http://schemas.microsoft.com/office/drawing/2014/main" id="{92105888-53D8-489F-A2F2-A6BF25A0E159}"/>
            </a:ext>
          </a:extLst>
        </xdr:cNvPr>
        <xdr:cNvSpPr/>
      </xdr:nvSpPr>
      <xdr:spPr>
        <a:xfrm>
          <a:off x="23844704" y="13462454"/>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38100</xdr:colOff>
      <xdr:row>11</xdr:row>
      <xdr:rowOff>161925</xdr:rowOff>
    </xdr:from>
    <xdr:to>
      <xdr:col>6</xdr:col>
      <xdr:colOff>942975</xdr:colOff>
      <xdr:row>24</xdr:row>
      <xdr:rowOff>76200</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38100" y="6198394"/>
          <a:ext cx="8739188" cy="4248150"/>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2532743</xdr:colOff>
      <xdr:row>6</xdr:row>
      <xdr:rowOff>603250</xdr:rowOff>
    </xdr:from>
    <xdr:to>
      <xdr:col>5</xdr:col>
      <xdr:colOff>1016000</xdr:colOff>
      <xdr:row>7</xdr:row>
      <xdr:rowOff>920750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136743" y="5334000"/>
          <a:ext cx="1753507" cy="18097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22</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7</a:t>
          </a:r>
        </a:p>
      </xdr:txBody>
    </xdr:sp>
    <xdr:clientData/>
  </xdr:twoCellAnchor>
  <xdr:twoCellAnchor>
    <xdr:from>
      <xdr:col>3</xdr:col>
      <xdr:colOff>873012</xdr:colOff>
      <xdr:row>8</xdr:row>
      <xdr:rowOff>635000</xdr:rowOff>
    </xdr:from>
    <xdr:to>
      <xdr:col>3</xdr:col>
      <xdr:colOff>2336800</xdr:colOff>
      <xdr:row>9</xdr:row>
      <xdr:rowOff>710746</xdr:rowOff>
    </xdr:to>
    <xdr:sp macro="" textlink="">
      <xdr:nvSpPr>
        <xdr:cNvPr id="77" name="Elipse 76">
          <a:extLst>
            <a:ext uri="{FF2B5EF4-FFF2-40B4-BE49-F238E27FC236}">
              <a16:creationId xmlns:a16="http://schemas.microsoft.com/office/drawing/2014/main" id="{DD38A936-28A8-421C-A08F-08A62B4921AB}"/>
            </a:ext>
          </a:extLst>
        </xdr:cNvPr>
        <xdr:cNvSpPr/>
      </xdr:nvSpPr>
      <xdr:spPr>
        <a:xfrm>
          <a:off x="4206762" y="83502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8</a:t>
          </a:r>
        </a:p>
      </xdr:txBody>
    </xdr:sp>
    <xdr:clientData/>
  </xdr:twoCellAnchor>
  <xdr:twoCellAnchor>
    <xdr:from>
      <xdr:col>11</xdr:col>
      <xdr:colOff>841262</xdr:colOff>
      <xdr:row>8</xdr:row>
      <xdr:rowOff>571500</xdr:rowOff>
    </xdr:from>
    <xdr:to>
      <xdr:col>11</xdr:col>
      <xdr:colOff>2305050</xdr:colOff>
      <xdr:row>9</xdr:row>
      <xdr:rowOff>647246</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621262" y="82867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8</a:t>
          </a:r>
        </a:p>
      </xdr:txBody>
    </xdr:sp>
    <xdr:clientData/>
  </xdr:twoCellAnchor>
  <xdr:twoCellAnchor>
    <xdr:from>
      <xdr:col>13</xdr:col>
      <xdr:colOff>881743</xdr:colOff>
      <xdr:row>8</xdr:row>
      <xdr:rowOff>444500</xdr:rowOff>
    </xdr:from>
    <xdr:to>
      <xdr:col>13</xdr:col>
      <xdr:colOff>2476500</xdr:colOff>
      <xdr:row>9</xdr:row>
      <xdr:rowOff>666750</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456243" y="815975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5</a:t>
          </a:r>
        </a:p>
      </xdr:txBody>
    </xdr:sp>
    <xdr:clientData/>
  </xdr:twoCellAnchor>
  <xdr:twoCellAnchor>
    <xdr:from>
      <xdr:col>12</xdr:col>
      <xdr:colOff>881743</xdr:colOff>
      <xdr:row>8</xdr:row>
      <xdr:rowOff>539750</xdr:rowOff>
    </xdr:from>
    <xdr:to>
      <xdr:col>12</xdr:col>
      <xdr:colOff>2476500</xdr:colOff>
      <xdr:row>9</xdr:row>
      <xdr:rowOff>762000</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058993" y="825500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file:///C:\Users\ELIZAB~1.DEL\AppData\Local\Temp\Documents%20and%20Settings\mrodrigp\Configuraci&#243;n%20local\Temp\Documents%20and%20Settings\kpincayg\Configuraci&#243;n%20local\Temp\Modelo%20Matriz%20de%20Riesgos%20y%20Controles%20Banco%20Bolivariano.xls?1080FE42" TargetMode="External"/><Relationship Id="rId1" Type="http://schemas.openxmlformats.org/officeDocument/2006/relationships/externalLinkPath" Target="file:///\\1080FE42\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E58"/>
  <sheetViews>
    <sheetView tabSelected="1" topLeftCell="BJ1" zoomScale="50" zoomScaleNormal="50" workbookViewId="0">
      <selection activeCell="BO1" sqref="BO1"/>
    </sheetView>
  </sheetViews>
  <sheetFormatPr baseColWidth="10" defaultColWidth="54.5703125" defaultRowHeight="50.25" customHeight="1" x14ac:dyDescent="0.2"/>
  <cols>
    <col min="1" max="1" width="15.140625" style="26" customWidth="1"/>
    <col min="2" max="2" width="52.85546875" style="246" customWidth="1"/>
    <col min="3" max="3" width="40.85546875" style="247" hidden="1" customWidth="1"/>
    <col min="4" max="4" width="81.85546875" style="246" customWidth="1"/>
    <col min="5" max="5" width="86.7109375" style="246" hidden="1" customWidth="1"/>
    <col min="6" max="6" width="99.85546875" style="247" customWidth="1"/>
    <col min="7" max="8" width="21" style="248" hidden="1" customWidth="1"/>
    <col min="9" max="9" width="46.140625" style="248" hidden="1" customWidth="1"/>
    <col min="10" max="10" width="50.42578125" style="248" hidden="1" customWidth="1"/>
    <col min="11" max="11" width="90" style="248" customWidth="1"/>
    <col min="12" max="12" width="58.7109375" style="249" customWidth="1"/>
    <col min="13" max="13" width="36" style="1" customWidth="1"/>
    <col min="14" max="14" width="41.42578125" style="250" customWidth="1"/>
    <col min="15" max="33" width="43.5703125" style="1" hidden="1" customWidth="1"/>
    <col min="34" max="34" width="27.5703125" style="1" hidden="1" customWidth="1"/>
    <col min="35" max="35" width="29.7109375" style="1" customWidth="1"/>
    <col min="36" max="36" width="38" style="250" customWidth="1"/>
    <col min="37" max="37" width="25.7109375" style="1" customWidth="1"/>
    <col min="38" max="38" width="34.28515625" style="1" customWidth="1"/>
    <col min="39" max="39" width="59.85546875" style="1" customWidth="1"/>
    <col min="40" max="40" width="255.7109375" style="1" customWidth="1"/>
    <col min="41" max="41" width="28.28515625" style="1" hidden="1" customWidth="1"/>
    <col min="42" max="42" width="33.42578125" style="1" hidden="1" customWidth="1"/>
    <col min="43" max="43" width="47.140625" style="247" hidden="1" customWidth="1"/>
    <col min="44" max="44" width="70.7109375" style="247" hidden="1" customWidth="1"/>
    <col min="45" max="45" width="28.140625" style="247" hidden="1" customWidth="1"/>
    <col min="46" max="52" width="12.28515625" style="247" hidden="1" customWidth="1"/>
    <col min="53" max="53" width="20" style="171" hidden="1" customWidth="1"/>
    <col min="54" max="54" width="29.7109375" style="171" hidden="1" customWidth="1"/>
    <col min="55" max="56" width="31.140625" style="171" hidden="1" customWidth="1"/>
    <col min="57" max="57" width="37" style="171" hidden="1" customWidth="1"/>
    <col min="58" max="58" width="22.5703125" style="251" hidden="1" customWidth="1"/>
    <col min="59" max="59" width="30.42578125" style="171" hidden="1" customWidth="1"/>
    <col min="60" max="60" width="22.5703125" style="171" hidden="1" customWidth="1"/>
    <col min="61" max="61" width="65.7109375" style="171" hidden="1" customWidth="1"/>
    <col min="62" max="62" width="45" style="171" customWidth="1"/>
    <col min="63" max="63" width="53.7109375" style="171" customWidth="1"/>
    <col min="64" max="64" width="26.7109375" style="171" customWidth="1"/>
    <col min="65" max="65" width="31" style="171" customWidth="1"/>
    <col min="66" max="66" width="36.7109375" style="1" customWidth="1"/>
    <col min="67" max="16384" width="54.5703125" style="26"/>
  </cols>
  <sheetData>
    <row r="1" spans="1:213" s="25" customFormat="1" ht="153" customHeight="1" x14ac:dyDescent="0.2">
      <c r="B1" s="508" t="s">
        <v>535</v>
      </c>
      <c r="C1" s="508"/>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8"/>
      <c r="AU1" s="508"/>
      <c r="AV1" s="508"/>
      <c r="AW1" s="508"/>
      <c r="AX1" s="508"/>
      <c r="AY1" s="508"/>
      <c r="AZ1" s="508"/>
      <c r="BA1" s="508"/>
      <c r="BB1" s="508"/>
      <c r="BC1" s="508"/>
      <c r="BD1" s="508"/>
      <c r="BE1" s="508"/>
      <c r="BF1" s="508"/>
      <c r="BG1" s="508"/>
      <c r="BH1" s="508"/>
      <c r="BI1" s="508"/>
      <c r="BJ1" s="508"/>
      <c r="BK1" s="508"/>
      <c r="BL1" s="508"/>
      <c r="BM1" s="508"/>
      <c r="BN1" s="508"/>
    </row>
    <row r="2" spans="1:213" s="25" customFormat="1" ht="82.5" customHeight="1" x14ac:dyDescent="0.2">
      <c r="B2" s="414" t="s">
        <v>537</v>
      </c>
      <c r="C2" s="415"/>
      <c r="D2" s="415"/>
      <c r="E2" s="415"/>
      <c r="F2" s="415"/>
      <c r="G2" s="415"/>
      <c r="H2" s="415"/>
      <c r="I2" s="415"/>
      <c r="J2" s="415"/>
      <c r="K2" s="415"/>
      <c r="L2" s="416"/>
      <c r="M2" s="425" t="s">
        <v>456</v>
      </c>
      <c r="N2" s="426"/>
      <c r="O2" s="426"/>
      <c r="P2" s="426"/>
      <c r="Q2" s="426"/>
      <c r="R2" s="426"/>
      <c r="S2" s="426"/>
      <c r="T2" s="426"/>
      <c r="U2" s="426"/>
      <c r="V2" s="426"/>
      <c r="W2" s="426"/>
      <c r="X2" s="426"/>
      <c r="Y2" s="426"/>
      <c r="Z2" s="426"/>
      <c r="AA2" s="426"/>
      <c r="AB2" s="426"/>
      <c r="AC2" s="426"/>
      <c r="AD2" s="426"/>
      <c r="AE2" s="426"/>
      <c r="AF2" s="426"/>
      <c r="AG2" s="426"/>
      <c r="AH2" s="426"/>
      <c r="AI2" s="426"/>
      <c r="AJ2" s="427"/>
      <c r="AK2" s="420" t="s">
        <v>20</v>
      </c>
      <c r="AL2" s="420"/>
      <c r="AM2" s="414" t="s">
        <v>457</v>
      </c>
      <c r="AN2" s="415"/>
      <c r="AO2" s="415"/>
      <c r="AP2" s="415"/>
      <c r="AQ2" s="415"/>
      <c r="AR2" s="415"/>
      <c r="AS2" s="415"/>
      <c r="AT2" s="415"/>
      <c r="AU2" s="415"/>
      <c r="AV2" s="415"/>
      <c r="AW2" s="415"/>
      <c r="AX2" s="415"/>
      <c r="AY2" s="415"/>
      <c r="AZ2" s="415"/>
      <c r="BA2" s="415"/>
      <c r="BB2" s="415"/>
      <c r="BC2" s="415"/>
      <c r="BD2" s="415"/>
      <c r="BE2" s="415"/>
      <c r="BF2" s="415"/>
      <c r="BG2" s="415"/>
      <c r="BH2" s="415"/>
      <c r="BI2" s="416"/>
      <c r="BJ2" s="373" t="s">
        <v>12</v>
      </c>
      <c r="BK2" s="373"/>
      <c r="BL2" s="373"/>
      <c r="BM2" s="373"/>
      <c r="BN2" s="300" t="s">
        <v>13</v>
      </c>
    </row>
    <row r="3" spans="1:213" s="25" customFormat="1" ht="63.75" customHeight="1" x14ac:dyDescent="0.2">
      <c r="A3" s="338" t="s">
        <v>1</v>
      </c>
      <c r="B3" s="338" t="s">
        <v>2</v>
      </c>
      <c r="C3" s="338" t="s">
        <v>16</v>
      </c>
      <c r="D3" s="338" t="s">
        <v>536</v>
      </c>
      <c r="E3" s="338" t="s">
        <v>119</v>
      </c>
      <c r="F3" s="443" t="s">
        <v>3</v>
      </c>
      <c r="G3" s="445" t="s">
        <v>138</v>
      </c>
      <c r="H3" s="446"/>
      <c r="I3" s="446"/>
      <c r="J3" s="447"/>
      <c r="K3" s="443" t="s">
        <v>305</v>
      </c>
      <c r="L3" s="338" t="s">
        <v>176</v>
      </c>
      <c r="M3" s="403" t="s">
        <v>17</v>
      </c>
      <c r="N3" s="403"/>
      <c r="O3" s="106" t="s">
        <v>18</v>
      </c>
      <c r="P3" s="107"/>
      <c r="Q3" s="107"/>
      <c r="R3" s="107"/>
      <c r="S3" s="108"/>
      <c r="T3" s="108"/>
      <c r="U3" s="108"/>
      <c r="V3" s="108"/>
      <c r="W3" s="108"/>
      <c r="X3" s="108"/>
      <c r="Y3" s="108"/>
      <c r="Z3" s="108"/>
      <c r="AA3" s="108"/>
      <c r="AB3" s="108"/>
      <c r="AC3" s="108"/>
      <c r="AD3" s="108"/>
      <c r="AE3" s="108"/>
      <c r="AF3" s="108"/>
      <c r="AG3" s="109"/>
      <c r="AH3" s="403" t="s">
        <v>19</v>
      </c>
      <c r="AI3" s="403"/>
      <c r="AJ3" s="403"/>
      <c r="AK3" s="428" t="s">
        <v>291</v>
      </c>
      <c r="AL3" s="429"/>
      <c r="AM3" s="432" t="s">
        <v>0</v>
      </c>
      <c r="AN3" s="433"/>
      <c r="AO3" s="110"/>
      <c r="AP3" s="110"/>
      <c r="AQ3" s="110"/>
      <c r="AR3" s="110"/>
      <c r="AS3" s="110"/>
      <c r="AT3" s="440" t="s">
        <v>140</v>
      </c>
      <c r="AU3" s="441"/>
      <c r="AV3" s="441"/>
      <c r="AW3" s="441"/>
      <c r="AX3" s="441"/>
      <c r="AY3" s="441"/>
      <c r="AZ3" s="441"/>
      <c r="BA3" s="441"/>
      <c r="BB3" s="442"/>
      <c r="BC3" s="408" t="s">
        <v>374</v>
      </c>
      <c r="BD3" s="409"/>
      <c r="BE3" s="408" t="s">
        <v>137</v>
      </c>
      <c r="BF3" s="404" t="s">
        <v>375</v>
      </c>
      <c r="BG3" s="405"/>
      <c r="BH3" s="408" t="s">
        <v>21</v>
      </c>
      <c r="BI3" s="409"/>
      <c r="BJ3" s="412" t="s">
        <v>14</v>
      </c>
      <c r="BK3" s="412" t="s">
        <v>15</v>
      </c>
      <c r="BL3" s="387" t="s">
        <v>292</v>
      </c>
      <c r="BM3" s="388"/>
      <c r="BN3" s="417" t="s">
        <v>114</v>
      </c>
    </row>
    <row r="4" spans="1:213" s="114" customFormat="1" ht="135.75" customHeight="1" x14ac:dyDescent="0.2">
      <c r="A4" s="339"/>
      <c r="B4" s="339"/>
      <c r="C4" s="339"/>
      <c r="D4" s="339"/>
      <c r="E4" s="339"/>
      <c r="F4" s="444"/>
      <c r="G4" s="294" t="s">
        <v>320</v>
      </c>
      <c r="H4" s="289" t="s">
        <v>118</v>
      </c>
      <c r="I4" s="289" t="s">
        <v>120</v>
      </c>
      <c r="J4" s="289" t="s">
        <v>121</v>
      </c>
      <c r="K4" s="444"/>
      <c r="L4" s="339"/>
      <c r="M4" s="111" t="s">
        <v>133</v>
      </c>
      <c r="N4" s="111" t="s">
        <v>134</v>
      </c>
      <c r="O4" s="111" t="s">
        <v>23</v>
      </c>
      <c r="P4" s="111" t="s">
        <v>24</v>
      </c>
      <c r="Q4" s="111" t="s">
        <v>25</v>
      </c>
      <c r="R4" s="111" t="s">
        <v>26</v>
      </c>
      <c r="S4" s="111" t="s">
        <v>27</v>
      </c>
      <c r="T4" s="111" t="s">
        <v>28</v>
      </c>
      <c r="U4" s="111" t="s">
        <v>29</v>
      </c>
      <c r="V4" s="111" t="s">
        <v>30</v>
      </c>
      <c r="W4" s="111" t="s">
        <v>31</v>
      </c>
      <c r="X4" s="111" t="s">
        <v>32</v>
      </c>
      <c r="Y4" s="111" t="s">
        <v>486</v>
      </c>
      <c r="Z4" s="111" t="s">
        <v>33</v>
      </c>
      <c r="AA4" s="111" t="s">
        <v>34</v>
      </c>
      <c r="AB4" s="111" t="s">
        <v>35</v>
      </c>
      <c r="AC4" s="111" t="s">
        <v>36</v>
      </c>
      <c r="AD4" s="111" t="s">
        <v>22</v>
      </c>
      <c r="AE4" s="111" t="s">
        <v>37</v>
      </c>
      <c r="AF4" s="111" t="s">
        <v>38</v>
      </c>
      <c r="AG4" s="111" t="s">
        <v>39</v>
      </c>
      <c r="AH4" s="111" t="s">
        <v>139</v>
      </c>
      <c r="AI4" s="111" t="s">
        <v>182</v>
      </c>
      <c r="AJ4" s="111" t="s">
        <v>134</v>
      </c>
      <c r="AK4" s="430"/>
      <c r="AL4" s="431"/>
      <c r="AM4" s="112" t="s">
        <v>111</v>
      </c>
      <c r="AN4" s="112" t="s">
        <v>4</v>
      </c>
      <c r="AO4" s="112" t="s">
        <v>40</v>
      </c>
      <c r="AP4" s="112" t="s">
        <v>183</v>
      </c>
      <c r="AQ4" s="112" t="s">
        <v>41</v>
      </c>
      <c r="AR4" s="112" t="s">
        <v>5</v>
      </c>
      <c r="AS4" s="289" t="s">
        <v>6</v>
      </c>
      <c r="AT4" s="299" t="s">
        <v>490</v>
      </c>
      <c r="AU4" s="299" t="s">
        <v>491</v>
      </c>
      <c r="AV4" s="299" t="s">
        <v>493</v>
      </c>
      <c r="AW4" s="299" t="s">
        <v>492</v>
      </c>
      <c r="AX4" s="299" t="s">
        <v>494</v>
      </c>
      <c r="AY4" s="299" t="s">
        <v>495</v>
      </c>
      <c r="AZ4" s="299" t="s">
        <v>496</v>
      </c>
      <c r="BA4" s="434" t="s">
        <v>497</v>
      </c>
      <c r="BB4" s="435"/>
      <c r="BC4" s="410"/>
      <c r="BD4" s="411"/>
      <c r="BE4" s="410"/>
      <c r="BF4" s="406"/>
      <c r="BG4" s="407"/>
      <c r="BH4" s="410"/>
      <c r="BI4" s="411"/>
      <c r="BJ4" s="413"/>
      <c r="BK4" s="413"/>
      <c r="BL4" s="389"/>
      <c r="BM4" s="390"/>
      <c r="BN4" s="417"/>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row>
    <row r="5" spans="1:213" ht="246" customHeight="1" x14ac:dyDescent="0.2">
      <c r="A5" s="115" t="s">
        <v>379</v>
      </c>
      <c r="B5" s="116" t="s">
        <v>42</v>
      </c>
      <c r="C5" s="117" t="s">
        <v>44</v>
      </c>
      <c r="D5" s="118" t="s">
        <v>45</v>
      </c>
      <c r="E5" s="119" t="s">
        <v>272</v>
      </c>
      <c r="F5" s="297" t="s">
        <v>83</v>
      </c>
      <c r="G5" s="263" t="s">
        <v>7</v>
      </c>
      <c r="H5" s="263" t="s">
        <v>7</v>
      </c>
      <c r="I5" s="263" t="s">
        <v>7</v>
      </c>
      <c r="J5" s="263" t="s">
        <v>7</v>
      </c>
      <c r="K5" s="118" t="s">
        <v>310</v>
      </c>
      <c r="L5" s="120" t="s">
        <v>178</v>
      </c>
      <c r="M5" s="121">
        <v>3</v>
      </c>
      <c r="N5" s="122" t="s">
        <v>101</v>
      </c>
      <c r="O5" s="123" t="s">
        <v>7</v>
      </c>
      <c r="P5" s="123" t="s">
        <v>7</v>
      </c>
      <c r="Q5" s="123" t="s">
        <v>7</v>
      </c>
      <c r="R5" s="123"/>
      <c r="S5" s="123" t="s">
        <v>7</v>
      </c>
      <c r="T5" s="123"/>
      <c r="U5" s="123" t="s">
        <v>7</v>
      </c>
      <c r="V5" s="123" t="s">
        <v>7</v>
      </c>
      <c r="W5" s="123"/>
      <c r="X5" s="123" t="s">
        <v>7</v>
      </c>
      <c r="Y5" s="123"/>
      <c r="Z5" s="123" t="s">
        <v>7</v>
      </c>
      <c r="AA5" s="123"/>
      <c r="AB5" s="123"/>
      <c r="AC5" s="123"/>
      <c r="AD5" s="123"/>
      <c r="AE5" s="123"/>
      <c r="AF5" s="123"/>
      <c r="AG5" s="123"/>
      <c r="AH5" s="123">
        <f>COUNTIF(O5:AG5,"X")</f>
        <v>8</v>
      </c>
      <c r="AI5" s="121">
        <v>4</v>
      </c>
      <c r="AJ5" s="124" t="s">
        <v>126</v>
      </c>
      <c r="AK5" s="125">
        <f>+M5*AI5</f>
        <v>12</v>
      </c>
      <c r="AL5" s="126" t="s">
        <v>180</v>
      </c>
      <c r="AM5" s="127" t="s">
        <v>239</v>
      </c>
      <c r="AN5" s="128" t="s">
        <v>500</v>
      </c>
      <c r="AO5" s="129" t="s">
        <v>48</v>
      </c>
      <c r="AP5" s="129" t="s">
        <v>49</v>
      </c>
      <c r="AQ5" s="130" t="s">
        <v>240</v>
      </c>
      <c r="AR5" s="130" t="s">
        <v>241</v>
      </c>
      <c r="AS5" s="130" t="s">
        <v>116</v>
      </c>
      <c r="AT5" s="130">
        <v>15</v>
      </c>
      <c r="AU5" s="130">
        <v>15</v>
      </c>
      <c r="AV5" s="130">
        <v>15</v>
      </c>
      <c r="AW5" s="130">
        <v>15</v>
      </c>
      <c r="AX5" s="130">
        <v>15</v>
      </c>
      <c r="AY5" s="130">
        <v>15</v>
      </c>
      <c r="AZ5" s="130">
        <v>10</v>
      </c>
      <c r="BA5" s="129">
        <f>SUM(AT5:AZ5)</f>
        <v>100</v>
      </c>
      <c r="BB5" s="129" t="s">
        <v>136</v>
      </c>
      <c r="BC5" s="129" t="s">
        <v>373</v>
      </c>
      <c r="BD5" s="129" t="s">
        <v>136</v>
      </c>
      <c r="BE5" s="129" t="s">
        <v>136</v>
      </c>
      <c r="BF5" s="131">
        <v>100</v>
      </c>
      <c r="BG5" s="132" t="s">
        <v>8</v>
      </c>
      <c r="BH5" s="133">
        <v>100</v>
      </c>
      <c r="BI5" s="133" t="s">
        <v>8</v>
      </c>
      <c r="BJ5" s="134">
        <v>1</v>
      </c>
      <c r="BK5" s="134">
        <v>4</v>
      </c>
      <c r="BL5" s="135">
        <v>4</v>
      </c>
      <c r="BM5" s="136" t="s">
        <v>55</v>
      </c>
      <c r="BN5" s="301" t="s">
        <v>47</v>
      </c>
    </row>
    <row r="6" spans="1:213" ht="204.75" customHeight="1" x14ac:dyDescent="0.2">
      <c r="A6" s="115" t="s">
        <v>380</v>
      </c>
      <c r="B6" s="116" t="s">
        <v>42</v>
      </c>
      <c r="C6" s="117" t="s">
        <v>44</v>
      </c>
      <c r="D6" s="118" t="s">
        <v>242</v>
      </c>
      <c r="E6" s="261" t="s">
        <v>321</v>
      </c>
      <c r="F6" s="297" t="s">
        <v>243</v>
      </c>
      <c r="G6" s="137" t="s">
        <v>7</v>
      </c>
      <c r="H6" s="137" t="s">
        <v>7</v>
      </c>
      <c r="I6" s="137" t="s">
        <v>7</v>
      </c>
      <c r="J6" s="137" t="s">
        <v>7</v>
      </c>
      <c r="K6" s="118" t="s">
        <v>311</v>
      </c>
      <c r="L6" s="138" t="s">
        <v>178</v>
      </c>
      <c r="M6" s="121">
        <v>2</v>
      </c>
      <c r="N6" s="139" t="s">
        <v>98</v>
      </c>
      <c r="O6" s="123" t="s">
        <v>7</v>
      </c>
      <c r="P6" s="123" t="s">
        <v>7</v>
      </c>
      <c r="Q6" s="123" t="s">
        <v>7</v>
      </c>
      <c r="R6" s="123" t="s">
        <v>7</v>
      </c>
      <c r="S6" s="123" t="s">
        <v>7</v>
      </c>
      <c r="T6" s="123" t="s">
        <v>7</v>
      </c>
      <c r="U6" s="123"/>
      <c r="V6" s="123"/>
      <c r="W6" s="123"/>
      <c r="X6" s="123" t="s">
        <v>7</v>
      </c>
      <c r="Y6" s="123"/>
      <c r="Z6" s="123" t="s">
        <v>7</v>
      </c>
      <c r="AA6" s="123" t="s">
        <v>7</v>
      </c>
      <c r="AB6" s="123"/>
      <c r="AC6" s="129"/>
      <c r="AD6" s="123"/>
      <c r="AE6" s="123" t="s">
        <v>7</v>
      </c>
      <c r="AF6" s="123"/>
      <c r="AG6" s="123" t="s">
        <v>7</v>
      </c>
      <c r="AH6" s="123">
        <f>COUNTIF(O6:AG6,"X")</f>
        <v>11</v>
      </c>
      <c r="AI6" s="121">
        <v>4</v>
      </c>
      <c r="AJ6" s="124" t="s">
        <v>126</v>
      </c>
      <c r="AK6" s="140">
        <v>8</v>
      </c>
      <c r="AL6" s="141" t="s">
        <v>55</v>
      </c>
      <c r="AM6" s="127" t="s">
        <v>244</v>
      </c>
      <c r="AN6" s="142" t="s">
        <v>245</v>
      </c>
      <c r="AO6" s="129" t="s">
        <v>48</v>
      </c>
      <c r="AP6" s="129" t="s">
        <v>50</v>
      </c>
      <c r="AQ6" s="130" t="s">
        <v>51</v>
      </c>
      <c r="AR6" s="130" t="s">
        <v>246</v>
      </c>
      <c r="AS6" s="130" t="s">
        <v>116</v>
      </c>
      <c r="AT6" s="130">
        <v>15</v>
      </c>
      <c r="AU6" s="130">
        <v>15</v>
      </c>
      <c r="AV6" s="130">
        <v>15</v>
      </c>
      <c r="AW6" s="130">
        <v>15</v>
      </c>
      <c r="AX6" s="130">
        <v>15</v>
      </c>
      <c r="AY6" s="130">
        <v>15</v>
      </c>
      <c r="AZ6" s="130">
        <v>10</v>
      </c>
      <c r="BA6" s="129">
        <f>SUM(AT6:AZ6)</f>
        <v>100</v>
      </c>
      <c r="BB6" s="129" t="s">
        <v>136</v>
      </c>
      <c r="BC6" s="129" t="s">
        <v>373</v>
      </c>
      <c r="BD6" s="129" t="s">
        <v>136</v>
      </c>
      <c r="BE6" s="129" t="s">
        <v>136</v>
      </c>
      <c r="BF6" s="131">
        <v>100</v>
      </c>
      <c r="BG6" s="132" t="str">
        <f>VLOOKUP(BF6,CLASIFICACIÓNCONTROLES,2)</f>
        <v>FUERTE</v>
      </c>
      <c r="BH6" s="133">
        <f>ROUND(AVERAGE(BF6:BF6),0)</f>
        <v>100</v>
      </c>
      <c r="BI6" s="133" t="s">
        <v>8</v>
      </c>
      <c r="BJ6" s="134">
        <v>1</v>
      </c>
      <c r="BK6" s="134">
        <f>+AI6</f>
        <v>4</v>
      </c>
      <c r="BL6" s="135">
        <f>+BJ6*BK6</f>
        <v>4</v>
      </c>
      <c r="BM6" s="136" t="s">
        <v>55</v>
      </c>
      <c r="BN6" s="297" t="s">
        <v>47</v>
      </c>
    </row>
    <row r="7" spans="1:213" ht="231.75" customHeight="1" x14ac:dyDescent="0.2">
      <c r="A7" s="253" t="s">
        <v>381</v>
      </c>
      <c r="B7" s="143" t="s">
        <v>53</v>
      </c>
      <c r="C7" s="144" t="s">
        <v>54</v>
      </c>
      <c r="D7" s="507" t="s">
        <v>322</v>
      </c>
      <c r="E7" s="145" t="s">
        <v>463</v>
      </c>
      <c r="F7" s="266" t="s">
        <v>469</v>
      </c>
      <c r="G7" s="146" t="s">
        <v>7</v>
      </c>
      <c r="H7" s="146" t="s">
        <v>7</v>
      </c>
      <c r="I7" s="146" t="s">
        <v>7</v>
      </c>
      <c r="J7" s="146" t="s">
        <v>7</v>
      </c>
      <c r="K7" s="146" t="s">
        <v>464</v>
      </c>
      <c r="L7" s="120" t="s">
        <v>43</v>
      </c>
      <c r="M7" s="147">
        <v>2</v>
      </c>
      <c r="N7" s="147" t="s">
        <v>98</v>
      </c>
      <c r="O7" s="148" t="s">
        <v>7</v>
      </c>
      <c r="P7" s="148" t="s">
        <v>7</v>
      </c>
      <c r="Q7" s="148" t="s">
        <v>7</v>
      </c>
      <c r="R7" s="148" t="s">
        <v>7</v>
      </c>
      <c r="S7" s="148" t="s">
        <v>135</v>
      </c>
      <c r="T7" s="148" t="s">
        <v>135</v>
      </c>
      <c r="U7" s="148" t="s">
        <v>7</v>
      </c>
      <c r="V7" s="148" t="s">
        <v>7</v>
      </c>
      <c r="W7" s="148" t="s">
        <v>7</v>
      </c>
      <c r="X7" s="148" t="s">
        <v>7</v>
      </c>
      <c r="Y7" s="148" t="s">
        <v>7</v>
      </c>
      <c r="Z7" s="148" t="s">
        <v>7</v>
      </c>
      <c r="AA7" s="148"/>
      <c r="AB7" s="148" t="s">
        <v>7</v>
      </c>
      <c r="AC7" s="148"/>
      <c r="AD7" s="148"/>
      <c r="AE7" s="148"/>
      <c r="AF7" s="148"/>
      <c r="AG7" s="148"/>
      <c r="AH7" s="148">
        <f>COUNTIF(O7:AG7,"X")</f>
        <v>11</v>
      </c>
      <c r="AI7" s="149">
        <v>4</v>
      </c>
      <c r="AJ7" s="149" t="s">
        <v>126</v>
      </c>
      <c r="AK7" s="150">
        <v>8</v>
      </c>
      <c r="AL7" s="151" t="s">
        <v>55</v>
      </c>
      <c r="AM7" s="152" t="s">
        <v>465</v>
      </c>
      <c r="AN7" s="142" t="s">
        <v>468</v>
      </c>
      <c r="AO7" s="153" t="s">
        <v>48</v>
      </c>
      <c r="AP7" s="153" t="s">
        <v>50</v>
      </c>
      <c r="AQ7" s="154" t="s">
        <v>466</v>
      </c>
      <c r="AR7" s="152" t="s">
        <v>467</v>
      </c>
      <c r="AS7" s="152" t="s">
        <v>455</v>
      </c>
      <c r="AT7" s="130">
        <v>15</v>
      </c>
      <c r="AU7" s="130">
        <v>15</v>
      </c>
      <c r="AV7" s="130">
        <v>15</v>
      </c>
      <c r="AW7" s="130">
        <v>15</v>
      </c>
      <c r="AX7" s="130">
        <v>15</v>
      </c>
      <c r="AY7" s="130">
        <v>15</v>
      </c>
      <c r="AZ7" s="130">
        <v>10</v>
      </c>
      <c r="BA7" s="129">
        <f>SUM(AT7:AZ7)</f>
        <v>100</v>
      </c>
      <c r="BB7" s="129" t="s">
        <v>136</v>
      </c>
      <c r="BC7" s="129" t="s">
        <v>373</v>
      </c>
      <c r="BD7" s="129" t="s">
        <v>136</v>
      </c>
      <c r="BE7" s="129" t="s">
        <v>136</v>
      </c>
      <c r="BF7" s="155">
        <v>100</v>
      </c>
      <c r="BG7" s="156" t="s">
        <v>8</v>
      </c>
      <c r="BH7" s="292">
        <v>100</v>
      </c>
      <c r="BI7" s="285" t="s">
        <v>8</v>
      </c>
      <c r="BJ7" s="279">
        <v>1</v>
      </c>
      <c r="BK7" s="157">
        <v>4</v>
      </c>
      <c r="BL7" s="157">
        <v>4</v>
      </c>
      <c r="BM7" s="158" t="s">
        <v>55</v>
      </c>
      <c r="BN7" s="159" t="s">
        <v>47</v>
      </c>
    </row>
    <row r="8" spans="1:213" ht="295.5" customHeight="1" x14ac:dyDescent="0.2">
      <c r="A8" s="115" t="s">
        <v>382</v>
      </c>
      <c r="B8" s="262" t="s">
        <v>57</v>
      </c>
      <c r="C8" s="268" t="s">
        <v>54</v>
      </c>
      <c r="D8" s="302" t="s">
        <v>226</v>
      </c>
      <c r="E8" s="160" t="s">
        <v>273</v>
      </c>
      <c r="F8" s="270" t="s">
        <v>227</v>
      </c>
      <c r="G8" s="263" t="s">
        <v>7</v>
      </c>
      <c r="H8" s="263" t="s">
        <v>7</v>
      </c>
      <c r="I8" s="263" t="s">
        <v>7</v>
      </c>
      <c r="J8" s="263" t="s">
        <v>7</v>
      </c>
      <c r="K8" s="282" t="s">
        <v>415</v>
      </c>
      <c r="L8" s="120" t="s">
        <v>43</v>
      </c>
      <c r="M8" s="257">
        <v>3</v>
      </c>
      <c r="N8" s="161" t="s">
        <v>101</v>
      </c>
      <c r="O8" s="258" t="s">
        <v>7</v>
      </c>
      <c r="P8" s="258" t="s">
        <v>7</v>
      </c>
      <c r="Q8" s="258" t="s">
        <v>7</v>
      </c>
      <c r="R8" s="258" t="s">
        <v>7</v>
      </c>
      <c r="S8" s="258" t="s">
        <v>7</v>
      </c>
      <c r="T8" s="258"/>
      <c r="U8" s="258"/>
      <c r="V8" s="258"/>
      <c r="W8" s="258"/>
      <c r="X8" s="258"/>
      <c r="Y8" s="258" t="s">
        <v>7</v>
      </c>
      <c r="Z8" s="258" t="s">
        <v>7</v>
      </c>
      <c r="AA8" s="258"/>
      <c r="AB8" s="258"/>
      <c r="AC8" s="258" t="s">
        <v>7</v>
      </c>
      <c r="AD8" s="258"/>
      <c r="AE8" s="258" t="s">
        <v>7</v>
      </c>
      <c r="AF8" s="258"/>
      <c r="AG8" s="258"/>
      <c r="AH8" s="123">
        <f>COUNTIF(O8:AG8,"X")</f>
        <v>9</v>
      </c>
      <c r="AI8" s="257">
        <v>4</v>
      </c>
      <c r="AJ8" s="278" t="s">
        <v>126</v>
      </c>
      <c r="AK8" s="280">
        <v>12</v>
      </c>
      <c r="AL8" s="281" t="s">
        <v>180</v>
      </c>
      <c r="AM8" s="118" t="s">
        <v>141</v>
      </c>
      <c r="AN8" s="142" t="s">
        <v>471</v>
      </c>
      <c r="AO8" s="162" t="s">
        <v>48</v>
      </c>
      <c r="AP8" s="162" t="s">
        <v>50</v>
      </c>
      <c r="AQ8" s="163" t="s">
        <v>51</v>
      </c>
      <c r="AR8" s="164" t="s">
        <v>228</v>
      </c>
      <c r="AS8" s="164" t="s">
        <v>58</v>
      </c>
      <c r="AT8" s="130">
        <v>15</v>
      </c>
      <c r="AU8" s="130">
        <v>15</v>
      </c>
      <c r="AV8" s="130">
        <v>15</v>
      </c>
      <c r="AW8" s="130">
        <v>15</v>
      </c>
      <c r="AX8" s="130">
        <v>15</v>
      </c>
      <c r="AY8" s="130">
        <v>15</v>
      </c>
      <c r="AZ8" s="130">
        <v>10</v>
      </c>
      <c r="BA8" s="165">
        <v>100</v>
      </c>
      <c r="BB8" s="166" t="s">
        <v>136</v>
      </c>
      <c r="BC8" s="129" t="s">
        <v>373</v>
      </c>
      <c r="BD8" s="129" t="s">
        <v>136</v>
      </c>
      <c r="BE8" s="129" t="s">
        <v>136</v>
      </c>
      <c r="BF8" s="131">
        <v>100</v>
      </c>
      <c r="BG8" s="132" t="str">
        <f t="shared" ref="BG8:BG35" si="0">VLOOKUP(BF8,CLASIFICACIÓNCONTROLES,2)</f>
        <v>FUERTE</v>
      </c>
      <c r="BH8" s="292">
        <f>ROUND(AVERAGE(BF8:BF8),0)</f>
        <v>100</v>
      </c>
      <c r="BI8" s="285" t="s">
        <v>8</v>
      </c>
      <c r="BJ8" s="167">
        <v>1</v>
      </c>
      <c r="BK8" s="167">
        <v>4</v>
      </c>
      <c r="BL8" s="168">
        <v>4</v>
      </c>
      <c r="BM8" s="169" t="s">
        <v>55</v>
      </c>
      <c r="BN8" s="256" t="s">
        <v>47</v>
      </c>
    </row>
    <row r="9" spans="1:213" s="171" customFormat="1" ht="180.75" customHeight="1" x14ac:dyDescent="0.2">
      <c r="A9" s="321" t="s">
        <v>383</v>
      </c>
      <c r="B9" s="322" t="s">
        <v>57</v>
      </c>
      <c r="C9" s="340" t="s">
        <v>54</v>
      </c>
      <c r="D9" s="337" t="s">
        <v>248</v>
      </c>
      <c r="E9" s="306" t="s">
        <v>274</v>
      </c>
      <c r="F9" s="347" t="s">
        <v>247</v>
      </c>
      <c r="G9" s="325" t="s">
        <v>7</v>
      </c>
      <c r="H9" s="325" t="s">
        <v>7</v>
      </c>
      <c r="I9" s="325" t="s">
        <v>7</v>
      </c>
      <c r="J9" s="325" t="s">
        <v>7</v>
      </c>
      <c r="K9" s="337" t="s">
        <v>312</v>
      </c>
      <c r="L9" s="319" t="s">
        <v>178</v>
      </c>
      <c r="M9" s="313">
        <v>3</v>
      </c>
      <c r="N9" s="368" t="s">
        <v>101</v>
      </c>
      <c r="O9" s="343" t="s">
        <v>7</v>
      </c>
      <c r="P9" s="343" t="s">
        <v>7</v>
      </c>
      <c r="Q9" s="315"/>
      <c r="R9" s="315"/>
      <c r="S9" s="315" t="s">
        <v>7</v>
      </c>
      <c r="T9" s="315"/>
      <c r="U9" s="315"/>
      <c r="V9" s="315"/>
      <c r="W9" s="315" t="s">
        <v>7</v>
      </c>
      <c r="X9" s="315" t="s">
        <v>7</v>
      </c>
      <c r="Y9" s="315" t="s">
        <v>7</v>
      </c>
      <c r="Z9" s="315" t="s">
        <v>7</v>
      </c>
      <c r="AA9" s="315"/>
      <c r="AB9" s="315"/>
      <c r="AC9" s="315" t="s">
        <v>7</v>
      </c>
      <c r="AD9" s="315"/>
      <c r="AE9" s="315" t="s">
        <v>7</v>
      </c>
      <c r="AF9" s="315"/>
      <c r="AG9" s="315"/>
      <c r="AH9" s="438">
        <f>COUNTIF(O9:AG9,"X")</f>
        <v>9</v>
      </c>
      <c r="AI9" s="313">
        <f>IF(AH9&lt;=5,3,IF(AND(AH9&gt;=6,AH9&lt;=11),4,5))</f>
        <v>4</v>
      </c>
      <c r="AJ9" s="371" t="s">
        <v>126</v>
      </c>
      <c r="AK9" s="376">
        <f>+M9*AI9</f>
        <v>12</v>
      </c>
      <c r="AL9" s="418" t="s">
        <v>180</v>
      </c>
      <c r="AM9" s="380" t="s">
        <v>249</v>
      </c>
      <c r="AN9" s="382" t="s">
        <v>472</v>
      </c>
      <c r="AO9" s="399" t="s">
        <v>48</v>
      </c>
      <c r="AP9" s="399" t="s">
        <v>50</v>
      </c>
      <c r="AQ9" s="401" t="s">
        <v>51</v>
      </c>
      <c r="AR9" s="364" t="s">
        <v>142</v>
      </c>
      <c r="AS9" s="364" t="s">
        <v>58</v>
      </c>
      <c r="AT9" s="401">
        <v>15</v>
      </c>
      <c r="AU9" s="401">
        <v>15</v>
      </c>
      <c r="AV9" s="401">
        <v>15</v>
      </c>
      <c r="AW9" s="401">
        <v>15</v>
      </c>
      <c r="AX9" s="401">
        <v>15</v>
      </c>
      <c r="AY9" s="401">
        <v>15</v>
      </c>
      <c r="AZ9" s="401">
        <v>10</v>
      </c>
      <c r="BA9" s="384">
        <f>SUM(AT9:AZ10)</f>
        <v>100</v>
      </c>
      <c r="BB9" s="384" t="s">
        <v>136</v>
      </c>
      <c r="BC9" s="384" t="s">
        <v>373</v>
      </c>
      <c r="BD9" s="384" t="s">
        <v>136</v>
      </c>
      <c r="BE9" s="384" t="s">
        <v>136</v>
      </c>
      <c r="BF9" s="423">
        <v>100</v>
      </c>
      <c r="BG9" s="436" t="str">
        <f t="shared" si="0"/>
        <v>FUERTE</v>
      </c>
      <c r="BH9" s="423">
        <f>ROUND(AVERAGE(BF9:BF9),0)</f>
        <v>100</v>
      </c>
      <c r="BI9" s="393" t="s">
        <v>8</v>
      </c>
      <c r="BJ9" s="374">
        <v>1</v>
      </c>
      <c r="BK9" s="374">
        <f>+AI9</f>
        <v>4</v>
      </c>
      <c r="BL9" s="397">
        <f>+BJ9*BK9</f>
        <v>4</v>
      </c>
      <c r="BM9" s="421" t="s">
        <v>55</v>
      </c>
      <c r="BN9" s="170" t="s">
        <v>47</v>
      </c>
    </row>
    <row r="10" spans="1:213" s="171" customFormat="1" ht="180.75" customHeight="1" x14ac:dyDescent="0.2">
      <c r="A10" s="321"/>
      <c r="B10" s="323"/>
      <c r="C10" s="341"/>
      <c r="D10" s="363"/>
      <c r="E10" s="308"/>
      <c r="F10" s="349"/>
      <c r="G10" s="326"/>
      <c r="H10" s="326"/>
      <c r="I10" s="326"/>
      <c r="J10" s="326"/>
      <c r="K10" s="363"/>
      <c r="L10" s="320"/>
      <c r="M10" s="314"/>
      <c r="N10" s="369"/>
      <c r="O10" s="344"/>
      <c r="P10" s="344"/>
      <c r="Q10" s="316"/>
      <c r="R10" s="316"/>
      <c r="S10" s="316"/>
      <c r="T10" s="316"/>
      <c r="U10" s="316"/>
      <c r="V10" s="316"/>
      <c r="W10" s="316"/>
      <c r="X10" s="316"/>
      <c r="Y10" s="316"/>
      <c r="Z10" s="316"/>
      <c r="AA10" s="316"/>
      <c r="AB10" s="316"/>
      <c r="AC10" s="316"/>
      <c r="AD10" s="316"/>
      <c r="AE10" s="316"/>
      <c r="AF10" s="316"/>
      <c r="AG10" s="316"/>
      <c r="AH10" s="439"/>
      <c r="AI10" s="314"/>
      <c r="AJ10" s="372"/>
      <c r="AK10" s="377"/>
      <c r="AL10" s="419"/>
      <c r="AM10" s="381"/>
      <c r="AN10" s="383"/>
      <c r="AO10" s="400"/>
      <c r="AP10" s="400"/>
      <c r="AQ10" s="402"/>
      <c r="AR10" s="365"/>
      <c r="AS10" s="365"/>
      <c r="AT10" s="402"/>
      <c r="AU10" s="402"/>
      <c r="AV10" s="402"/>
      <c r="AW10" s="402"/>
      <c r="AX10" s="402"/>
      <c r="AY10" s="402"/>
      <c r="AZ10" s="402"/>
      <c r="BA10" s="385"/>
      <c r="BB10" s="385"/>
      <c r="BC10" s="385"/>
      <c r="BD10" s="385"/>
      <c r="BE10" s="385"/>
      <c r="BF10" s="424"/>
      <c r="BG10" s="437"/>
      <c r="BH10" s="424"/>
      <c r="BI10" s="452"/>
      <c r="BJ10" s="375"/>
      <c r="BK10" s="375"/>
      <c r="BL10" s="398"/>
      <c r="BM10" s="422"/>
      <c r="BN10" s="170" t="s">
        <v>250</v>
      </c>
    </row>
    <row r="11" spans="1:213" ht="198" customHeight="1" x14ac:dyDescent="0.2">
      <c r="A11" s="321" t="s">
        <v>384</v>
      </c>
      <c r="B11" s="322" t="s">
        <v>59</v>
      </c>
      <c r="C11" s="117" t="s">
        <v>44</v>
      </c>
      <c r="D11" s="172" t="s">
        <v>473</v>
      </c>
      <c r="E11" s="306" t="s">
        <v>323</v>
      </c>
      <c r="F11" s="309" t="s">
        <v>84</v>
      </c>
      <c r="G11" s="325" t="s">
        <v>7</v>
      </c>
      <c r="H11" s="325" t="s">
        <v>7</v>
      </c>
      <c r="I11" s="325" t="s">
        <v>7</v>
      </c>
      <c r="J11" s="325" t="s">
        <v>7</v>
      </c>
      <c r="K11" s="449" t="s">
        <v>416</v>
      </c>
      <c r="L11" s="319" t="s">
        <v>179</v>
      </c>
      <c r="M11" s="477">
        <v>3</v>
      </c>
      <c r="N11" s="460" t="s">
        <v>101</v>
      </c>
      <c r="O11" s="315" t="s">
        <v>7</v>
      </c>
      <c r="P11" s="315" t="s">
        <v>7</v>
      </c>
      <c r="Q11" s="315" t="s">
        <v>7</v>
      </c>
      <c r="R11" s="315"/>
      <c r="S11" s="315" t="s">
        <v>7</v>
      </c>
      <c r="T11" s="315" t="s">
        <v>7</v>
      </c>
      <c r="U11" s="315"/>
      <c r="V11" s="315"/>
      <c r="W11" s="315"/>
      <c r="X11" s="315" t="s">
        <v>7</v>
      </c>
      <c r="Y11" s="315" t="s">
        <v>7</v>
      </c>
      <c r="Z11" s="315" t="s">
        <v>7</v>
      </c>
      <c r="AA11" s="315" t="s">
        <v>7</v>
      </c>
      <c r="AB11" s="315" t="s">
        <v>7</v>
      </c>
      <c r="AC11" s="315"/>
      <c r="AD11" s="315"/>
      <c r="AE11" s="315"/>
      <c r="AF11" s="315"/>
      <c r="AG11" s="315"/>
      <c r="AH11" s="315">
        <f>COUNTIF(O11:AG12,"X")</f>
        <v>10</v>
      </c>
      <c r="AI11" s="313">
        <v>4</v>
      </c>
      <c r="AJ11" s="371" t="s">
        <v>126</v>
      </c>
      <c r="AK11" s="376">
        <v>12</v>
      </c>
      <c r="AL11" s="340" t="s">
        <v>180</v>
      </c>
      <c r="AM11" s="173" t="s">
        <v>335</v>
      </c>
      <c r="AN11" s="174" t="s">
        <v>514</v>
      </c>
      <c r="AO11" s="166" t="s">
        <v>48</v>
      </c>
      <c r="AP11" s="166" t="s">
        <v>50</v>
      </c>
      <c r="AQ11" s="175" t="s">
        <v>378</v>
      </c>
      <c r="AR11" s="163" t="s">
        <v>336</v>
      </c>
      <c r="AS11" s="163" t="s">
        <v>60</v>
      </c>
      <c r="AT11" s="176">
        <v>15</v>
      </c>
      <c r="AU11" s="163">
        <v>15</v>
      </c>
      <c r="AV11" s="176">
        <v>15</v>
      </c>
      <c r="AW11" s="163">
        <v>15</v>
      </c>
      <c r="AX11" s="176">
        <v>15</v>
      </c>
      <c r="AY11" s="163">
        <v>15</v>
      </c>
      <c r="AZ11" s="176">
        <v>10</v>
      </c>
      <c r="BA11" s="166">
        <f t="shared" ref="BA11:BA55" si="1">SUM(AT11:AZ11)</f>
        <v>100</v>
      </c>
      <c r="BB11" s="166" t="s">
        <v>136</v>
      </c>
      <c r="BC11" s="166" t="s">
        <v>373</v>
      </c>
      <c r="BD11" s="166" t="s">
        <v>136</v>
      </c>
      <c r="BE11" s="166" t="s">
        <v>136</v>
      </c>
      <c r="BF11" s="131">
        <v>100</v>
      </c>
      <c r="BG11" s="132" t="str">
        <f t="shared" si="0"/>
        <v>FUERTE</v>
      </c>
      <c r="BH11" s="393">
        <f>ROUND(AVERAGE(BF11:BF12),0)</f>
        <v>100</v>
      </c>
      <c r="BI11" s="393" t="s">
        <v>8</v>
      </c>
      <c r="BJ11" s="374">
        <v>1</v>
      </c>
      <c r="BK11" s="374">
        <f>+AI11</f>
        <v>4</v>
      </c>
      <c r="BL11" s="397">
        <f>+BJ11*BK11</f>
        <v>4</v>
      </c>
      <c r="BM11" s="421" t="s">
        <v>55</v>
      </c>
      <c r="BN11" s="309" t="s">
        <v>47</v>
      </c>
    </row>
    <row r="12" spans="1:213" ht="148.5" customHeight="1" x14ac:dyDescent="0.2">
      <c r="A12" s="321"/>
      <c r="B12" s="327"/>
      <c r="C12" s="296" t="s">
        <v>54</v>
      </c>
      <c r="D12" s="303" t="s">
        <v>377</v>
      </c>
      <c r="E12" s="308"/>
      <c r="F12" s="448"/>
      <c r="G12" s="332"/>
      <c r="H12" s="332"/>
      <c r="I12" s="332"/>
      <c r="J12" s="332"/>
      <c r="K12" s="450"/>
      <c r="L12" s="350"/>
      <c r="M12" s="478"/>
      <c r="N12" s="461"/>
      <c r="O12" s="370"/>
      <c r="P12" s="370"/>
      <c r="Q12" s="370"/>
      <c r="R12" s="370"/>
      <c r="S12" s="370"/>
      <c r="T12" s="370"/>
      <c r="U12" s="370"/>
      <c r="V12" s="370"/>
      <c r="W12" s="370"/>
      <c r="X12" s="370"/>
      <c r="Y12" s="370"/>
      <c r="Z12" s="370"/>
      <c r="AA12" s="370"/>
      <c r="AB12" s="370"/>
      <c r="AC12" s="370"/>
      <c r="AD12" s="370"/>
      <c r="AE12" s="370"/>
      <c r="AF12" s="370"/>
      <c r="AG12" s="370"/>
      <c r="AH12" s="370"/>
      <c r="AI12" s="351"/>
      <c r="AJ12" s="451"/>
      <c r="AK12" s="386"/>
      <c r="AL12" s="475"/>
      <c r="AM12" s="173" t="s">
        <v>516</v>
      </c>
      <c r="AN12" s="174" t="s">
        <v>515</v>
      </c>
      <c r="AO12" s="166" t="s">
        <v>48</v>
      </c>
      <c r="AP12" s="166" t="s">
        <v>50</v>
      </c>
      <c r="AQ12" s="175" t="s">
        <v>65</v>
      </c>
      <c r="AR12" s="163" t="s">
        <v>517</v>
      </c>
      <c r="AS12" s="163" t="s">
        <v>60</v>
      </c>
      <c r="AT12" s="176">
        <v>15</v>
      </c>
      <c r="AU12" s="163">
        <v>15</v>
      </c>
      <c r="AV12" s="176">
        <v>15</v>
      </c>
      <c r="AW12" s="163">
        <v>15</v>
      </c>
      <c r="AX12" s="176">
        <v>15</v>
      </c>
      <c r="AY12" s="163">
        <v>15</v>
      </c>
      <c r="AZ12" s="176">
        <v>10</v>
      </c>
      <c r="BA12" s="166">
        <f t="shared" si="1"/>
        <v>100</v>
      </c>
      <c r="BB12" s="166" t="s">
        <v>136</v>
      </c>
      <c r="BC12" s="166" t="s">
        <v>373</v>
      </c>
      <c r="BD12" s="166" t="s">
        <v>136</v>
      </c>
      <c r="BE12" s="166" t="s">
        <v>136</v>
      </c>
      <c r="BF12" s="131">
        <v>100</v>
      </c>
      <c r="BG12" s="132" t="str">
        <f t="shared" si="0"/>
        <v>FUERTE</v>
      </c>
      <c r="BH12" s="394"/>
      <c r="BI12" s="394"/>
      <c r="BJ12" s="470"/>
      <c r="BK12" s="470"/>
      <c r="BL12" s="476"/>
      <c r="BM12" s="487"/>
      <c r="BN12" s="448"/>
    </row>
    <row r="13" spans="1:213" ht="195.75" customHeight="1" x14ac:dyDescent="0.2">
      <c r="A13" s="115" t="s">
        <v>385</v>
      </c>
      <c r="B13" s="262" t="s">
        <v>9</v>
      </c>
      <c r="C13" s="117" t="s">
        <v>44</v>
      </c>
      <c r="D13" s="164" t="s">
        <v>324</v>
      </c>
      <c r="E13" s="178" t="s">
        <v>275</v>
      </c>
      <c r="F13" s="297" t="s">
        <v>325</v>
      </c>
      <c r="G13" s="137" t="s">
        <v>7</v>
      </c>
      <c r="H13" s="137" t="s">
        <v>7</v>
      </c>
      <c r="I13" s="137" t="s">
        <v>7</v>
      </c>
      <c r="J13" s="137" t="s">
        <v>7</v>
      </c>
      <c r="K13" s="274" t="s">
        <v>306</v>
      </c>
      <c r="L13" s="261" t="s">
        <v>177</v>
      </c>
      <c r="M13" s="179">
        <v>3</v>
      </c>
      <c r="N13" s="122" t="s">
        <v>101</v>
      </c>
      <c r="O13" s="180"/>
      <c r="P13" s="180" t="s">
        <v>7</v>
      </c>
      <c r="Q13" s="180"/>
      <c r="R13" s="180"/>
      <c r="S13" s="180" t="s">
        <v>7</v>
      </c>
      <c r="T13" s="180"/>
      <c r="U13" s="180" t="s">
        <v>7</v>
      </c>
      <c r="V13" s="180" t="s">
        <v>7</v>
      </c>
      <c r="W13" s="180"/>
      <c r="X13" s="180" t="s">
        <v>7</v>
      </c>
      <c r="Y13" s="180" t="s">
        <v>7</v>
      </c>
      <c r="Z13" s="180" t="s">
        <v>7</v>
      </c>
      <c r="AA13" s="180"/>
      <c r="AB13" s="180" t="s">
        <v>7</v>
      </c>
      <c r="AC13" s="180" t="s">
        <v>7</v>
      </c>
      <c r="AD13" s="180"/>
      <c r="AE13" s="180"/>
      <c r="AF13" s="180"/>
      <c r="AG13" s="180"/>
      <c r="AH13" s="180">
        <f>COUNTIF(O13:AG13,"X")</f>
        <v>9</v>
      </c>
      <c r="AI13" s="257">
        <v>4</v>
      </c>
      <c r="AJ13" s="278" t="s">
        <v>126</v>
      </c>
      <c r="AK13" s="280">
        <v>12</v>
      </c>
      <c r="AL13" s="290" t="s">
        <v>180</v>
      </c>
      <c r="AM13" s="127" t="s">
        <v>208</v>
      </c>
      <c r="AN13" s="181" t="s">
        <v>474</v>
      </c>
      <c r="AO13" s="166" t="s">
        <v>48</v>
      </c>
      <c r="AP13" s="166" t="s">
        <v>50</v>
      </c>
      <c r="AQ13" s="182" t="s">
        <v>61</v>
      </c>
      <c r="AR13" s="182" t="s">
        <v>10</v>
      </c>
      <c r="AS13" s="182" t="s">
        <v>10</v>
      </c>
      <c r="AT13" s="163">
        <v>15</v>
      </c>
      <c r="AU13" s="163">
        <v>15</v>
      </c>
      <c r="AV13" s="163">
        <v>15</v>
      </c>
      <c r="AW13" s="163">
        <v>15</v>
      </c>
      <c r="AX13" s="163">
        <v>15</v>
      </c>
      <c r="AY13" s="163">
        <v>15</v>
      </c>
      <c r="AZ13" s="163">
        <v>10</v>
      </c>
      <c r="BA13" s="166">
        <f t="shared" si="1"/>
        <v>100</v>
      </c>
      <c r="BB13" s="166" t="s">
        <v>136</v>
      </c>
      <c r="BC13" s="166" t="s">
        <v>373</v>
      </c>
      <c r="BD13" s="166" t="s">
        <v>136</v>
      </c>
      <c r="BE13" s="166" t="s">
        <v>136</v>
      </c>
      <c r="BF13" s="131">
        <v>100</v>
      </c>
      <c r="BG13" s="132" t="str">
        <f t="shared" si="0"/>
        <v>FUERTE</v>
      </c>
      <c r="BH13" s="285">
        <f>ROUND(AVERAGE(BF13:BF13),0)</f>
        <v>100</v>
      </c>
      <c r="BI13" s="285" t="s">
        <v>8</v>
      </c>
      <c r="BJ13" s="167">
        <v>1</v>
      </c>
      <c r="BK13" s="167">
        <v>4</v>
      </c>
      <c r="BL13" s="168">
        <v>4</v>
      </c>
      <c r="BM13" s="169" t="s">
        <v>55</v>
      </c>
      <c r="BN13" s="297" t="s">
        <v>47</v>
      </c>
    </row>
    <row r="14" spans="1:213" ht="191.25" customHeight="1" x14ac:dyDescent="0.2">
      <c r="A14" s="253" t="s">
        <v>386</v>
      </c>
      <c r="B14" s="183" t="s">
        <v>9</v>
      </c>
      <c r="C14" s="117" t="s">
        <v>44</v>
      </c>
      <c r="D14" s="184" t="s">
        <v>207</v>
      </c>
      <c r="E14" s="255" t="s">
        <v>276</v>
      </c>
      <c r="F14" s="297" t="s">
        <v>11</v>
      </c>
      <c r="G14" s="137" t="s">
        <v>7</v>
      </c>
      <c r="H14" s="137" t="s">
        <v>7</v>
      </c>
      <c r="I14" s="137" t="s">
        <v>7</v>
      </c>
      <c r="J14" s="137" t="s">
        <v>7</v>
      </c>
      <c r="K14" s="274" t="s">
        <v>306</v>
      </c>
      <c r="L14" s="119" t="s">
        <v>43</v>
      </c>
      <c r="M14" s="179">
        <v>3</v>
      </c>
      <c r="N14" s="122" t="s">
        <v>101</v>
      </c>
      <c r="O14" s="180"/>
      <c r="P14" s="180"/>
      <c r="Q14" s="180" t="s">
        <v>7</v>
      </c>
      <c r="R14" s="180" t="s">
        <v>7</v>
      </c>
      <c r="S14" s="180" t="s">
        <v>7</v>
      </c>
      <c r="T14" s="180" t="s">
        <v>7</v>
      </c>
      <c r="U14" s="180" t="s">
        <v>7</v>
      </c>
      <c r="V14" s="180" t="s">
        <v>7</v>
      </c>
      <c r="W14" s="180"/>
      <c r="X14" s="180"/>
      <c r="Y14" s="180" t="s">
        <v>7</v>
      </c>
      <c r="Z14" s="180" t="s">
        <v>7</v>
      </c>
      <c r="AA14" s="180"/>
      <c r="AB14" s="180"/>
      <c r="AC14" s="180" t="s">
        <v>7</v>
      </c>
      <c r="AD14" s="180"/>
      <c r="AE14" s="180" t="s">
        <v>7</v>
      </c>
      <c r="AF14" s="180" t="s">
        <v>7</v>
      </c>
      <c r="AG14" s="180"/>
      <c r="AH14" s="180">
        <f>COUNTIF(O14:AG14,"X")</f>
        <v>11</v>
      </c>
      <c r="AI14" s="179">
        <v>4</v>
      </c>
      <c r="AJ14" s="185" t="s">
        <v>126</v>
      </c>
      <c r="AK14" s="186">
        <v>12</v>
      </c>
      <c r="AL14" s="187" t="s">
        <v>180</v>
      </c>
      <c r="AM14" s="127" t="s">
        <v>143</v>
      </c>
      <c r="AN14" s="188" t="s">
        <v>326</v>
      </c>
      <c r="AO14" s="166" t="s">
        <v>48</v>
      </c>
      <c r="AP14" s="166" t="s">
        <v>50</v>
      </c>
      <c r="AQ14" s="163" t="s">
        <v>51</v>
      </c>
      <c r="AR14" s="189" t="s">
        <v>144</v>
      </c>
      <c r="AS14" s="189" t="s">
        <v>10</v>
      </c>
      <c r="AT14" s="163">
        <v>15</v>
      </c>
      <c r="AU14" s="182">
        <v>15</v>
      </c>
      <c r="AV14" s="163">
        <v>15</v>
      </c>
      <c r="AW14" s="163">
        <v>15</v>
      </c>
      <c r="AX14" s="163">
        <v>15</v>
      </c>
      <c r="AY14" s="163">
        <v>15</v>
      </c>
      <c r="AZ14" s="163">
        <v>10</v>
      </c>
      <c r="BA14" s="166">
        <f t="shared" si="1"/>
        <v>100</v>
      </c>
      <c r="BB14" s="166" t="s">
        <v>136</v>
      </c>
      <c r="BC14" s="166" t="s">
        <v>373</v>
      </c>
      <c r="BD14" s="166" t="s">
        <v>136</v>
      </c>
      <c r="BE14" s="166" t="s">
        <v>136</v>
      </c>
      <c r="BF14" s="131">
        <v>100</v>
      </c>
      <c r="BG14" s="132" t="str">
        <f t="shared" si="0"/>
        <v>FUERTE</v>
      </c>
      <c r="BH14" s="133">
        <f>ROUND(AVERAGE(BF14:BF14),0)</f>
        <v>100</v>
      </c>
      <c r="BI14" s="133" t="s">
        <v>8</v>
      </c>
      <c r="BJ14" s="167">
        <v>1</v>
      </c>
      <c r="BK14" s="167">
        <v>4</v>
      </c>
      <c r="BL14" s="168">
        <v>4</v>
      </c>
      <c r="BM14" s="169" t="s">
        <v>55</v>
      </c>
      <c r="BN14" s="297" t="s">
        <v>47</v>
      </c>
    </row>
    <row r="15" spans="1:213" ht="141" customHeight="1" x14ac:dyDescent="0.2">
      <c r="A15" s="321" t="s">
        <v>387</v>
      </c>
      <c r="B15" s="322" t="s">
        <v>62</v>
      </c>
      <c r="C15" s="340" t="s">
        <v>54</v>
      </c>
      <c r="D15" s="337" t="s">
        <v>441</v>
      </c>
      <c r="E15" s="306" t="s">
        <v>277</v>
      </c>
      <c r="F15" s="331" t="s">
        <v>85</v>
      </c>
      <c r="G15" s="325" t="s">
        <v>7</v>
      </c>
      <c r="H15" s="325" t="s">
        <v>7</v>
      </c>
      <c r="I15" s="325" t="s">
        <v>7</v>
      </c>
      <c r="J15" s="325" t="s">
        <v>7</v>
      </c>
      <c r="K15" s="337" t="s">
        <v>307</v>
      </c>
      <c r="L15" s="319" t="s">
        <v>43</v>
      </c>
      <c r="M15" s="313">
        <v>3</v>
      </c>
      <c r="N15" s="356" t="s">
        <v>101</v>
      </c>
      <c r="O15" s="315" t="s">
        <v>7</v>
      </c>
      <c r="P15" s="315" t="s">
        <v>7</v>
      </c>
      <c r="Q15" s="315" t="s">
        <v>7</v>
      </c>
      <c r="R15" s="315"/>
      <c r="S15" s="315" t="s">
        <v>7</v>
      </c>
      <c r="T15" s="315"/>
      <c r="U15" s="315" t="s">
        <v>7</v>
      </c>
      <c r="V15" s="315" t="s">
        <v>7</v>
      </c>
      <c r="W15" s="315"/>
      <c r="X15" s="315"/>
      <c r="Y15" s="315" t="s">
        <v>7</v>
      </c>
      <c r="Z15" s="315" t="s">
        <v>7</v>
      </c>
      <c r="AA15" s="315"/>
      <c r="AB15" s="364"/>
      <c r="AC15" s="315" t="s">
        <v>7</v>
      </c>
      <c r="AD15" s="315"/>
      <c r="AE15" s="315" t="s">
        <v>7</v>
      </c>
      <c r="AF15" s="315"/>
      <c r="AG15" s="315"/>
      <c r="AH15" s="315">
        <f>COUNTIF(O15:AG15,"X")</f>
        <v>10</v>
      </c>
      <c r="AI15" s="313">
        <f>IF(AH15&lt;=5,3,IF(AND(AH15&gt;=6,AH15&lt;=11),4,5))</f>
        <v>4</v>
      </c>
      <c r="AJ15" s="371" t="s">
        <v>126</v>
      </c>
      <c r="AK15" s="376">
        <f>+M15*AI15</f>
        <v>12</v>
      </c>
      <c r="AL15" s="455" t="s">
        <v>180</v>
      </c>
      <c r="AM15" s="190" t="s">
        <v>145</v>
      </c>
      <c r="AN15" s="191" t="s">
        <v>475</v>
      </c>
      <c r="AO15" s="190" t="s">
        <v>48</v>
      </c>
      <c r="AP15" s="272" t="s">
        <v>50</v>
      </c>
      <c r="AQ15" s="182" t="s">
        <v>65</v>
      </c>
      <c r="AR15" s="190" t="s">
        <v>146</v>
      </c>
      <c r="AS15" s="173" t="s">
        <v>63</v>
      </c>
      <c r="AT15" s="182">
        <v>15</v>
      </c>
      <c r="AU15" s="182">
        <v>15</v>
      </c>
      <c r="AV15" s="182">
        <v>15</v>
      </c>
      <c r="AW15" s="182">
        <v>15</v>
      </c>
      <c r="AX15" s="182">
        <v>15</v>
      </c>
      <c r="AY15" s="182">
        <v>15</v>
      </c>
      <c r="AZ15" s="182">
        <v>10</v>
      </c>
      <c r="BA15" s="192">
        <f t="shared" si="1"/>
        <v>100</v>
      </c>
      <c r="BB15" s="166" t="s">
        <v>136</v>
      </c>
      <c r="BC15" s="166" t="s">
        <v>373</v>
      </c>
      <c r="BD15" s="166" t="s">
        <v>136</v>
      </c>
      <c r="BE15" s="166" t="s">
        <v>136</v>
      </c>
      <c r="BF15" s="131">
        <v>100</v>
      </c>
      <c r="BG15" s="132" t="str">
        <f t="shared" si="0"/>
        <v>FUERTE</v>
      </c>
      <c r="BH15" s="393">
        <f>ROUND(AVERAGE(BF15:BF16),0)</f>
        <v>75</v>
      </c>
      <c r="BI15" s="393" t="s">
        <v>56</v>
      </c>
      <c r="BJ15" s="453">
        <v>2</v>
      </c>
      <c r="BK15" s="374">
        <f>+AI15</f>
        <v>4</v>
      </c>
      <c r="BL15" s="397">
        <f>+BJ15*BK15</f>
        <v>8</v>
      </c>
      <c r="BM15" s="421" t="s">
        <v>55</v>
      </c>
      <c r="BN15" s="331" t="s">
        <v>47</v>
      </c>
    </row>
    <row r="16" spans="1:213" ht="141" customHeight="1" x14ac:dyDescent="0.2">
      <c r="A16" s="321"/>
      <c r="B16" s="323"/>
      <c r="C16" s="341"/>
      <c r="D16" s="363"/>
      <c r="E16" s="308"/>
      <c r="F16" s="342"/>
      <c r="G16" s="326"/>
      <c r="H16" s="326"/>
      <c r="I16" s="326"/>
      <c r="J16" s="326"/>
      <c r="K16" s="363"/>
      <c r="L16" s="320"/>
      <c r="M16" s="314"/>
      <c r="N16" s="357"/>
      <c r="O16" s="316"/>
      <c r="P16" s="316"/>
      <c r="Q16" s="316"/>
      <c r="R16" s="316"/>
      <c r="S16" s="316"/>
      <c r="T16" s="316"/>
      <c r="U16" s="316"/>
      <c r="V16" s="316"/>
      <c r="W16" s="316"/>
      <c r="X16" s="316"/>
      <c r="Y16" s="316"/>
      <c r="Z16" s="316"/>
      <c r="AA16" s="316"/>
      <c r="AB16" s="365"/>
      <c r="AC16" s="316"/>
      <c r="AD16" s="316"/>
      <c r="AE16" s="316"/>
      <c r="AF16" s="316"/>
      <c r="AG16" s="316"/>
      <c r="AH16" s="316"/>
      <c r="AI16" s="314"/>
      <c r="AJ16" s="372"/>
      <c r="AK16" s="377"/>
      <c r="AL16" s="456"/>
      <c r="AM16" s="190" t="s">
        <v>147</v>
      </c>
      <c r="AN16" s="191" t="s">
        <v>442</v>
      </c>
      <c r="AO16" s="192" t="s">
        <v>113</v>
      </c>
      <c r="AP16" s="192" t="s">
        <v>50</v>
      </c>
      <c r="AQ16" s="182" t="s">
        <v>65</v>
      </c>
      <c r="AR16" s="190" t="s">
        <v>146</v>
      </c>
      <c r="AS16" s="163" t="s">
        <v>63</v>
      </c>
      <c r="AT16" s="182">
        <v>15</v>
      </c>
      <c r="AU16" s="182">
        <v>15</v>
      </c>
      <c r="AV16" s="182">
        <v>15</v>
      </c>
      <c r="AW16" s="182">
        <v>10</v>
      </c>
      <c r="AX16" s="182">
        <v>15</v>
      </c>
      <c r="AY16" s="182">
        <v>15</v>
      </c>
      <c r="AZ16" s="182">
        <v>10</v>
      </c>
      <c r="BA16" s="192">
        <f t="shared" si="1"/>
        <v>95</v>
      </c>
      <c r="BB16" s="166" t="s">
        <v>290</v>
      </c>
      <c r="BC16" s="166" t="s">
        <v>373</v>
      </c>
      <c r="BD16" s="166" t="s">
        <v>136</v>
      </c>
      <c r="BE16" s="193" t="s">
        <v>290</v>
      </c>
      <c r="BF16" s="194">
        <v>50</v>
      </c>
      <c r="BG16" s="132" t="s">
        <v>56</v>
      </c>
      <c r="BH16" s="452"/>
      <c r="BI16" s="452"/>
      <c r="BJ16" s="454"/>
      <c r="BK16" s="375"/>
      <c r="BL16" s="398"/>
      <c r="BM16" s="422"/>
      <c r="BN16" s="342"/>
    </row>
    <row r="17" spans="1:73" ht="141" customHeight="1" x14ac:dyDescent="0.2">
      <c r="A17" s="321" t="s">
        <v>388</v>
      </c>
      <c r="B17" s="322" t="s">
        <v>62</v>
      </c>
      <c r="C17" s="340" t="s">
        <v>54</v>
      </c>
      <c r="D17" s="311" t="s">
        <v>443</v>
      </c>
      <c r="E17" s="306" t="s">
        <v>278</v>
      </c>
      <c r="F17" s="331" t="s">
        <v>86</v>
      </c>
      <c r="G17" s="325" t="s">
        <v>7</v>
      </c>
      <c r="H17" s="325" t="s">
        <v>7</v>
      </c>
      <c r="I17" s="325" t="s">
        <v>7</v>
      </c>
      <c r="J17" s="325" t="s">
        <v>7</v>
      </c>
      <c r="K17" s="311" t="s">
        <v>307</v>
      </c>
      <c r="L17" s="120" t="s">
        <v>177</v>
      </c>
      <c r="M17" s="313">
        <v>3</v>
      </c>
      <c r="N17" s="356" t="s">
        <v>101</v>
      </c>
      <c r="O17" s="315" t="s">
        <v>7</v>
      </c>
      <c r="P17" s="315" t="s">
        <v>7</v>
      </c>
      <c r="Q17" s="315" t="s">
        <v>7</v>
      </c>
      <c r="R17" s="315" t="s">
        <v>7</v>
      </c>
      <c r="S17" s="315" t="s">
        <v>7</v>
      </c>
      <c r="T17" s="315" t="s">
        <v>7</v>
      </c>
      <c r="U17" s="315" t="s">
        <v>7</v>
      </c>
      <c r="V17" s="315" t="s">
        <v>7</v>
      </c>
      <c r="W17" s="315" t="s">
        <v>7</v>
      </c>
      <c r="X17" s="315" t="s">
        <v>7</v>
      </c>
      <c r="Y17" s="315" t="s">
        <v>7</v>
      </c>
      <c r="Z17" s="315" t="s">
        <v>7</v>
      </c>
      <c r="AA17" s="315"/>
      <c r="AB17" s="315"/>
      <c r="AC17" s="315" t="s">
        <v>7</v>
      </c>
      <c r="AD17" s="315"/>
      <c r="AE17" s="315" t="s">
        <v>7</v>
      </c>
      <c r="AF17" s="315"/>
      <c r="AG17" s="315"/>
      <c r="AH17" s="315">
        <f>COUNTIF(O17:AG17,"X")</f>
        <v>14</v>
      </c>
      <c r="AI17" s="313">
        <f>IF(AH17&lt;=5,3,IF(AND(AH17&gt;=6,AH17&lt;=11),4,5))</f>
        <v>5</v>
      </c>
      <c r="AJ17" s="485" t="s">
        <v>128</v>
      </c>
      <c r="AK17" s="395">
        <f>+M17*AI17</f>
        <v>15</v>
      </c>
      <c r="AL17" s="378" t="str">
        <f>IF(AK17&lt;=2,"BAJO",IF(AND(AK17&gt;=2.1,AK17&lt;=6),"MODERADO",IF(AND(AK17&gt;=6.1,AK17&lt;=12),"ALTO", "EXTREMO")))</f>
        <v>EXTREMO</v>
      </c>
      <c r="AM17" s="190" t="s">
        <v>148</v>
      </c>
      <c r="AN17" s="191" t="s">
        <v>452</v>
      </c>
      <c r="AO17" s="192" t="s">
        <v>48</v>
      </c>
      <c r="AP17" s="192" t="s">
        <v>50</v>
      </c>
      <c r="AQ17" s="182" t="s">
        <v>51</v>
      </c>
      <c r="AR17" s="182" t="s">
        <v>149</v>
      </c>
      <c r="AS17" s="163" t="s">
        <v>63</v>
      </c>
      <c r="AT17" s="182">
        <v>15</v>
      </c>
      <c r="AU17" s="182">
        <v>15</v>
      </c>
      <c r="AV17" s="182">
        <v>15</v>
      </c>
      <c r="AW17" s="182">
        <v>15</v>
      </c>
      <c r="AX17" s="182">
        <v>15</v>
      </c>
      <c r="AY17" s="182">
        <v>15</v>
      </c>
      <c r="AZ17" s="182">
        <v>10</v>
      </c>
      <c r="BA17" s="166">
        <f t="shared" si="1"/>
        <v>100</v>
      </c>
      <c r="BB17" s="166" t="s">
        <v>136</v>
      </c>
      <c r="BC17" s="166" t="s">
        <v>373</v>
      </c>
      <c r="BD17" s="166" t="s">
        <v>136</v>
      </c>
      <c r="BE17" s="166" t="s">
        <v>136</v>
      </c>
      <c r="BF17" s="131">
        <v>100</v>
      </c>
      <c r="BG17" s="132" t="str">
        <f t="shared" si="0"/>
        <v>FUERTE</v>
      </c>
      <c r="BH17" s="393">
        <f>ROUND(AVERAGE(BF17:BF18),0)</f>
        <v>100</v>
      </c>
      <c r="BI17" s="393" t="s">
        <v>8</v>
      </c>
      <c r="BJ17" s="374">
        <v>1</v>
      </c>
      <c r="BK17" s="374">
        <f>+AI17</f>
        <v>5</v>
      </c>
      <c r="BL17" s="391">
        <f>+BJ17*BK17</f>
        <v>5</v>
      </c>
      <c r="BM17" s="455" t="s">
        <v>180</v>
      </c>
      <c r="BN17" s="331" t="s">
        <v>47</v>
      </c>
    </row>
    <row r="18" spans="1:73" ht="141" customHeight="1" x14ac:dyDescent="0.2">
      <c r="A18" s="321"/>
      <c r="B18" s="323"/>
      <c r="C18" s="341"/>
      <c r="D18" s="336"/>
      <c r="E18" s="308"/>
      <c r="F18" s="342"/>
      <c r="G18" s="326"/>
      <c r="H18" s="326"/>
      <c r="I18" s="326"/>
      <c r="J18" s="326"/>
      <c r="K18" s="336"/>
      <c r="L18" s="195"/>
      <c r="M18" s="314"/>
      <c r="N18" s="357"/>
      <c r="O18" s="316"/>
      <c r="P18" s="316"/>
      <c r="Q18" s="316"/>
      <c r="R18" s="316"/>
      <c r="S18" s="316"/>
      <c r="T18" s="316"/>
      <c r="U18" s="316"/>
      <c r="V18" s="316"/>
      <c r="W18" s="316"/>
      <c r="X18" s="316"/>
      <c r="Y18" s="316"/>
      <c r="Z18" s="316"/>
      <c r="AA18" s="316"/>
      <c r="AB18" s="316"/>
      <c r="AC18" s="316"/>
      <c r="AD18" s="316"/>
      <c r="AE18" s="316"/>
      <c r="AF18" s="316"/>
      <c r="AG18" s="316"/>
      <c r="AH18" s="316"/>
      <c r="AI18" s="314"/>
      <c r="AJ18" s="486"/>
      <c r="AK18" s="396"/>
      <c r="AL18" s="379"/>
      <c r="AM18" s="190" t="s">
        <v>150</v>
      </c>
      <c r="AN18" s="191" t="s">
        <v>151</v>
      </c>
      <c r="AO18" s="192" t="s">
        <v>48</v>
      </c>
      <c r="AP18" s="192" t="s">
        <v>50</v>
      </c>
      <c r="AQ18" s="182" t="s">
        <v>65</v>
      </c>
      <c r="AR18" s="182" t="s">
        <v>152</v>
      </c>
      <c r="AS18" s="163" t="s">
        <v>63</v>
      </c>
      <c r="AT18" s="182">
        <v>15</v>
      </c>
      <c r="AU18" s="182">
        <v>15</v>
      </c>
      <c r="AV18" s="182">
        <v>15</v>
      </c>
      <c r="AW18" s="182">
        <v>15</v>
      </c>
      <c r="AX18" s="182">
        <v>15</v>
      </c>
      <c r="AY18" s="182">
        <v>15</v>
      </c>
      <c r="AZ18" s="182">
        <v>10</v>
      </c>
      <c r="BA18" s="166">
        <f t="shared" si="1"/>
        <v>100</v>
      </c>
      <c r="BB18" s="166" t="s">
        <v>136</v>
      </c>
      <c r="BC18" s="166" t="s">
        <v>373</v>
      </c>
      <c r="BD18" s="166" t="s">
        <v>136</v>
      </c>
      <c r="BE18" s="166" t="s">
        <v>136</v>
      </c>
      <c r="BF18" s="131">
        <v>100</v>
      </c>
      <c r="BG18" s="132" t="str">
        <f t="shared" si="0"/>
        <v>FUERTE</v>
      </c>
      <c r="BH18" s="452"/>
      <c r="BI18" s="452"/>
      <c r="BJ18" s="375"/>
      <c r="BK18" s="375"/>
      <c r="BL18" s="392"/>
      <c r="BM18" s="456"/>
      <c r="BN18" s="342"/>
    </row>
    <row r="19" spans="1:73" ht="141" customHeight="1" x14ac:dyDescent="0.2">
      <c r="A19" s="321" t="s">
        <v>389</v>
      </c>
      <c r="B19" s="322" t="s">
        <v>62</v>
      </c>
      <c r="C19" s="340" t="s">
        <v>54</v>
      </c>
      <c r="D19" s="337" t="s">
        <v>444</v>
      </c>
      <c r="E19" s="306" t="s">
        <v>279</v>
      </c>
      <c r="F19" s="331" t="s">
        <v>115</v>
      </c>
      <c r="G19" s="325" t="s">
        <v>7</v>
      </c>
      <c r="H19" s="325" t="s">
        <v>7</v>
      </c>
      <c r="I19" s="325" t="s">
        <v>7</v>
      </c>
      <c r="J19" s="325" t="s">
        <v>7</v>
      </c>
      <c r="K19" s="337" t="s">
        <v>327</v>
      </c>
      <c r="L19" s="120" t="s">
        <v>43</v>
      </c>
      <c r="M19" s="313">
        <v>3</v>
      </c>
      <c r="N19" s="356" t="s">
        <v>101</v>
      </c>
      <c r="O19" s="315"/>
      <c r="P19" s="315" t="s">
        <v>7</v>
      </c>
      <c r="Q19" s="315" t="s">
        <v>7</v>
      </c>
      <c r="R19" s="315" t="s">
        <v>7</v>
      </c>
      <c r="S19" s="315"/>
      <c r="T19" s="315" t="s">
        <v>7</v>
      </c>
      <c r="U19" s="315" t="s">
        <v>7</v>
      </c>
      <c r="V19" s="315" t="s">
        <v>7</v>
      </c>
      <c r="W19" s="315"/>
      <c r="X19" s="315"/>
      <c r="Y19" s="315" t="s">
        <v>7</v>
      </c>
      <c r="Z19" s="315" t="s">
        <v>7</v>
      </c>
      <c r="AA19" s="315"/>
      <c r="AB19" s="315"/>
      <c r="AC19" s="315" t="s">
        <v>7</v>
      </c>
      <c r="AD19" s="315"/>
      <c r="AE19" s="315" t="s">
        <v>7</v>
      </c>
      <c r="AF19" s="315"/>
      <c r="AG19" s="315"/>
      <c r="AH19" s="315">
        <f>COUNTIF(O19:AG19,"X")</f>
        <v>10</v>
      </c>
      <c r="AI19" s="313">
        <f>IF(AH19&lt;=5,3,IF(AND(AH19&gt;=6,AH19&lt;=11),4,5))</f>
        <v>4</v>
      </c>
      <c r="AJ19" s="371" t="s">
        <v>126</v>
      </c>
      <c r="AK19" s="376">
        <f>+M19*AI19</f>
        <v>12</v>
      </c>
      <c r="AL19" s="378" t="s">
        <v>180</v>
      </c>
      <c r="AM19" s="190" t="s">
        <v>153</v>
      </c>
      <c r="AN19" s="191" t="s">
        <v>445</v>
      </c>
      <c r="AO19" s="192" t="s">
        <v>48</v>
      </c>
      <c r="AP19" s="192" t="s">
        <v>50</v>
      </c>
      <c r="AQ19" s="182" t="s">
        <v>51</v>
      </c>
      <c r="AR19" s="182" t="s">
        <v>154</v>
      </c>
      <c r="AS19" s="163" t="s">
        <v>63</v>
      </c>
      <c r="AT19" s="182">
        <v>15</v>
      </c>
      <c r="AU19" s="182">
        <v>15</v>
      </c>
      <c r="AV19" s="182">
        <v>15</v>
      </c>
      <c r="AW19" s="182">
        <v>15</v>
      </c>
      <c r="AX19" s="182">
        <v>15</v>
      </c>
      <c r="AY19" s="182">
        <v>15</v>
      </c>
      <c r="AZ19" s="182">
        <v>10</v>
      </c>
      <c r="BA19" s="166">
        <f t="shared" si="1"/>
        <v>100</v>
      </c>
      <c r="BB19" s="166" t="s">
        <v>136</v>
      </c>
      <c r="BC19" s="166" t="s">
        <v>373</v>
      </c>
      <c r="BD19" s="166" t="s">
        <v>136</v>
      </c>
      <c r="BE19" s="166" t="s">
        <v>136</v>
      </c>
      <c r="BF19" s="131">
        <v>100</v>
      </c>
      <c r="BG19" s="132" t="str">
        <f t="shared" si="0"/>
        <v>FUERTE</v>
      </c>
      <c r="BH19" s="393">
        <f>ROUND(AVERAGE(BF19:BF20),0)</f>
        <v>100</v>
      </c>
      <c r="BI19" s="393" t="s">
        <v>8</v>
      </c>
      <c r="BJ19" s="374">
        <v>1</v>
      </c>
      <c r="BK19" s="374">
        <f>+AI19</f>
        <v>4</v>
      </c>
      <c r="BL19" s="397">
        <f>+BJ19*BK19</f>
        <v>4</v>
      </c>
      <c r="BM19" s="421" t="s">
        <v>55</v>
      </c>
      <c r="BN19" s="331" t="s">
        <v>47</v>
      </c>
    </row>
    <row r="20" spans="1:73" ht="141" customHeight="1" x14ac:dyDescent="0.2">
      <c r="A20" s="321"/>
      <c r="B20" s="323"/>
      <c r="C20" s="341"/>
      <c r="D20" s="363"/>
      <c r="E20" s="308"/>
      <c r="F20" s="342"/>
      <c r="G20" s="326"/>
      <c r="H20" s="326"/>
      <c r="I20" s="326"/>
      <c r="J20" s="326"/>
      <c r="K20" s="363"/>
      <c r="L20" s="196"/>
      <c r="M20" s="314"/>
      <c r="N20" s="357"/>
      <c r="O20" s="316"/>
      <c r="P20" s="316"/>
      <c r="Q20" s="316"/>
      <c r="R20" s="316"/>
      <c r="S20" s="316"/>
      <c r="T20" s="316"/>
      <c r="U20" s="316"/>
      <c r="V20" s="316"/>
      <c r="W20" s="316"/>
      <c r="X20" s="316"/>
      <c r="Y20" s="316"/>
      <c r="Z20" s="316"/>
      <c r="AA20" s="316"/>
      <c r="AB20" s="316"/>
      <c r="AC20" s="316"/>
      <c r="AD20" s="316"/>
      <c r="AE20" s="316"/>
      <c r="AF20" s="316"/>
      <c r="AG20" s="316"/>
      <c r="AH20" s="316"/>
      <c r="AI20" s="314"/>
      <c r="AJ20" s="372"/>
      <c r="AK20" s="377"/>
      <c r="AL20" s="379"/>
      <c r="AM20" s="190" t="s">
        <v>446</v>
      </c>
      <c r="AN20" s="191" t="s">
        <v>447</v>
      </c>
      <c r="AO20" s="192" t="s">
        <v>48</v>
      </c>
      <c r="AP20" s="192" t="s">
        <v>50</v>
      </c>
      <c r="AQ20" s="182" t="s">
        <v>51</v>
      </c>
      <c r="AR20" s="182" t="s">
        <v>154</v>
      </c>
      <c r="AS20" s="163" t="s">
        <v>63</v>
      </c>
      <c r="AT20" s="182">
        <v>15</v>
      </c>
      <c r="AU20" s="182">
        <v>15</v>
      </c>
      <c r="AV20" s="182">
        <v>15</v>
      </c>
      <c r="AW20" s="182">
        <v>15</v>
      </c>
      <c r="AX20" s="182">
        <v>15</v>
      </c>
      <c r="AY20" s="182">
        <v>15</v>
      </c>
      <c r="AZ20" s="182">
        <v>10</v>
      </c>
      <c r="BA20" s="166">
        <f t="shared" si="1"/>
        <v>100</v>
      </c>
      <c r="BB20" s="166" t="s">
        <v>136</v>
      </c>
      <c r="BC20" s="166" t="s">
        <v>373</v>
      </c>
      <c r="BD20" s="166" t="s">
        <v>136</v>
      </c>
      <c r="BE20" s="166" t="s">
        <v>136</v>
      </c>
      <c r="BF20" s="131">
        <v>100</v>
      </c>
      <c r="BG20" s="132" t="str">
        <f t="shared" si="0"/>
        <v>FUERTE</v>
      </c>
      <c r="BH20" s="452"/>
      <c r="BI20" s="452"/>
      <c r="BJ20" s="375"/>
      <c r="BK20" s="375"/>
      <c r="BL20" s="398"/>
      <c r="BM20" s="422"/>
      <c r="BN20" s="342"/>
    </row>
    <row r="21" spans="1:73" ht="189.75" customHeight="1" x14ac:dyDescent="0.2">
      <c r="A21" s="115" t="s">
        <v>390</v>
      </c>
      <c r="B21" s="262" t="s">
        <v>62</v>
      </c>
      <c r="C21" s="268" t="s">
        <v>54</v>
      </c>
      <c r="D21" s="302" t="s">
        <v>448</v>
      </c>
      <c r="E21" s="255" t="s">
        <v>453</v>
      </c>
      <c r="F21" s="266" t="s">
        <v>87</v>
      </c>
      <c r="G21" s="263" t="s">
        <v>7</v>
      </c>
      <c r="H21" s="263" t="s">
        <v>7</v>
      </c>
      <c r="I21" s="263" t="s">
        <v>7</v>
      </c>
      <c r="J21" s="263" t="s">
        <v>7</v>
      </c>
      <c r="K21" s="267" t="s">
        <v>449</v>
      </c>
      <c r="L21" s="271" t="s">
        <v>43</v>
      </c>
      <c r="M21" s="257">
        <v>3</v>
      </c>
      <c r="N21" s="122" t="s">
        <v>101</v>
      </c>
      <c r="O21" s="180" t="s">
        <v>7</v>
      </c>
      <c r="P21" s="180" t="s">
        <v>7</v>
      </c>
      <c r="Q21" s="180" t="s">
        <v>7</v>
      </c>
      <c r="R21" s="180" t="s">
        <v>7</v>
      </c>
      <c r="S21" s="180" t="s">
        <v>7</v>
      </c>
      <c r="T21" s="180" t="s">
        <v>7</v>
      </c>
      <c r="U21" s="180" t="s">
        <v>7</v>
      </c>
      <c r="V21" s="180"/>
      <c r="W21" s="180" t="s">
        <v>7</v>
      </c>
      <c r="X21" s="180" t="s">
        <v>7</v>
      </c>
      <c r="Y21" s="180" t="s">
        <v>7</v>
      </c>
      <c r="Z21" s="180" t="s">
        <v>7</v>
      </c>
      <c r="AA21" s="180" t="s">
        <v>7</v>
      </c>
      <c r="AB21" s="180" t="s">
        <v>7</v>
      </c>
      <c r="AC21" s="180" t="s">
        <v>7</v>
      </c>
      <c r="AD21" s="197"/>
      <c r="AE21" s="180" t="s">
        <v>7</v>
      </c>
      <c r="AF21" s="180"/>
      <c r="AG21" s="180"/>
      <c r="AH21" s="198">
        <f>COUNTIF(O21:AG21,"X")</f>
        <v>15</v>
      </c>
      <c r="AI21" s="257">
        <f>IF(AH21&lt;=5,3,IF(AND(AH21&gt;=6,AH21&lt;=11),4,5))</f>
        <v>5</v>
      </c>
      <c r="AJ21" s="298" t="s">
        <v>128</v>
      </c>
      <c r="AK21" s="286">
        <f>+M21*AI21</f>
        <v>15</v>
      </c>
      <c r="AL21" s="281" t="str">
        <f>IF(AK21&lt;=2,"BAJO",IF(AND(AK21&gt;=2.1,AK21&lt;=6),"MODERADO",IF(AND(AK21&gt;=6.1,AK21&lt;=12),"ALTO", "EXTREMO")))</f>
        <v>EXTREMO</v>
      </c>
      <c r="AM21" s="190" t="s">
        <v>155</v>
      </c>
      <c r="AN21" s="191" t="s">
        <v>454</v>
      </c>
      <c r="AO21" s="192" t="s">
        <v>48</v>
      </c>
      <c r="AP21" s="192" t="s">
        <v>50</v>
      </c>
      <c r="AQ21" s="182" t="s">
        <v>450</v>
      </c>
      <c r="AR21" s="182" t="s">
        <v>156</v>
      </c>
      <c r="AS21" s="182" t="s">
        <v>63</v>
      </c>
      <c r="AT21" s="163">
        <v>15</v>
      </c>
      <c r="AU21" s="163">
        <v>15</v>
      </c>
      <c r="AV21" s="163">
        <v>15</v>
      </c>
      <c r="AW21" s="163">
        <v>15</v>
      </c>
      <c r="AX21" s="163">
        <v>15</v>
      </c>
      <c r="AY21" s="163">
        <v>15</v>
      </c>
      <c r="AZ21" s="163">
        <v>10</v>
      </c>
      <c r="BA21" s="166">
        <f t="shared" si="1"/>
        <v>100</v>
      </c>
      <c r="BB21" s="166" t="s">
        <v>136</v>
      </c>
      <c r="BC21" s="166" t="s">
        <v>373</v>
      </c>
      <c r="BD21" s="166" t="s">
        <v>136</v>
      </c>
      <c r="BE21" s="166" t="s">
        <v>136</v>
      </c>
      <c r="BF21" s="131">
        <v>100</v>
      </c>
      <c r="BG21" s="132" t="str">
        <f t="shared" si="0"/>
        <v>FUERTE</v>
      </c>
      <c r="BH21" s="292">
        <f>ROUND(AVERAGE(BF21:BF21),0)</f>
        <v>100</v>
      </c>
      <c r="BI21" s="285" t="s">
        <v>8</v>
      </c>
      <c r="BJ21" s="167">
        <v>1</v>
      </c>
      <c r="BK21" s="167">
        <f>+AI21</f>
        <v>5</v>
      </c>
      <c r="BL21" s="199">
        <f>+BJ21*BK21</f>
        <v>5</v>
      </c>
      <c r="BM21" s="200" t="s">
        <v>180</v>
      </c>
      <c r="BN21" s="266" t="s">
        <v>47</v>
      </c>
    </row>
    <row r="22" spans="1:73" ht="176.25" customHeight="1" x14ac:dyDescent="0.2">
      <c r="A22" s="253" t="s">
        <v>391</v>
      </c>
      <c r="B22" s="262" t="s">
        <v>62</v>
      </c>
      <c r="C22" s="201" t="s">
        <v>54</v>
      </c>
      <c r="D22" s="302" t="s">
        <v>251</v>
      </c>
      <c r="E22" s="202" t="s">
        <v>196</v>
      </c>
      <c r="F22" s="266" t="s">
        <v>110</v>
      </c>
      <c r="G22" s="203" t="s">
        <v>7</v>
      </c>
      <c r="H22" s="203" t="s">
        <v>7</v>
      </c>
      <c r="I22" s="203" t="s">
        <v>7</v>
      </c>
      <c r="J22" s="203" t="s">
        <v>7</v>
      </c>
      <c r="K22" s="272" t="s">
        <v>313</v>
      </c>
      <c r="L22" s="260" t="s">
        <v>43</v>
      </c>
      <c r="M22" s="257">
        <v>3</v>
      </c>
      <c r="N22" s="273" t="s">
        <v>101</v>
      </c>
      <c r="O22" s="258" t="s">
        <v>7</v>
      </c>
      <c r="P22" s="258" t="s">
        <v>7</v>
      </c>
      <c r="Q22" s="258" t="s">
        <v>7</v>
      </c>
      <c r="R22" s="258"/>
      <c r="S22" s="258" t="s">
        <v>7</v>
      </c>
      <c r="T22" s="258" t="s">
        <v>7</v>
      </c>
      <c r="U22" s="258"/>
      <c r="V22" s="258"/>
      <c r="W22" s="258" t="s">
        <v>7</v>
      </c>
      <c r="X22" s="258" t="s">
        <v>7</v>
      </c>
      <c r="Y22" s="258" t="s">
        <v>7</v>
      </c>
      <c r="Z22" s="258" t="s">
        <v>7</v>
      </c>
      <c r="AA22" s="258" t="s">
        <v>7</v>
      </c>
      <c r="AB22" s="258" t="s">
        <v>7</v>
      </c>
      <c r="AC22" s="258"/>
      <c r="AD22" s="258"/>
      <c r="AE22" s="258"/>
      <c r="AF22" s="258"/>
      <c r="AG22" s="258"/>
      <c r="AH22" s="198">
        <f>COUNTIF(O22:AG22,"X")</f>
        <v>11</v>
      </c>
      <c r="AI22" s="204">
        <f>IF(AH22&lt;=5,3,IF(AND(AH22&gt;=6,AH22&lt;=11),4,5))</f>
        <v>4</v>
      </c>
      <c r="AJ22" s="204" t="s">
        <v>126</v>
      </c>
      <c r="AK22" s="280">
        <f>+M22*AI22</f>
        <v>12</v>
      </c>
      <c r="AL22" s="286" t="s">
        <v>180</v>
      </c>
      <c r="AM22" s="190" t="s">
        <v>197</v>
      </c>
      <c r="AN22" s="177" t="s">
        <v>213</v>
      </c>
      <c r="AO22" s="166" t="s">
        <v>48</v>
      </c>
      <c r="AP22" s="163" t="s">
        <v>50</v>
      </c>
      <c r="AQ22" s="163" t="s">
        <v>51</v>
      </c>
      <c r="AR22" s="130" t="s">
        <v>215</v>
      </c>
      <c r="AS22" s="130" t="s">
        <v>214</v>
      </c>
      <c r="AT22" s="163">
        <v>15</v>
      </c>
      <c r="AU22" s="163">
        <v>15</v>
      </c>
      <c r="AV22" s="163">
        <v>15</v>
      </c>
      <c r="AW22" s="163">
        <v>15</v>
      </c>
      <c r="AX22" s="163">
        <v>15</v>
      </c>
      <c r="AY22" s="163">
        <v>15</v>
      </c>
      <c r="AZ22" s="163">
        <v>10</v>
      </c>
      <c r="BA22" s="166">
        <f t="shared" si="1"/>
        <v>100</v>
      </c>
      <c r="BB22" s="166" t="s">
        <v>136</v>
      </c>
      <c r="BC22" s="166" t="s">
        <v>373</v>
      </c>
      <c r="BD22" s="166" t="s">
        <v>136</v>
      </c>
      <c r="BE22" s="166" t="s">
        <v>136</v>
      </c>
      <c r="BF22" s="131">
        <v>100</v>
      </c>
      <c r="BG22" s="132" t="str">
        <f t="shared" si="0"/>
        <v>FUERTE</v>
      </c>
      <c r="BH22" s="285">
        <f>ROUND(AVERAGE(BF22:BF22),0)</f>
        <v>100</v>
      </c>
      <c r="BI22" s="285" t="s">
        <v>8</v>
      </c>
      <c r="BJ22" s="279">
        <v>1</v>
      </c>
      <c r="BK22" s="279">
        <f>+AI22</f>
        <v>4</v>
      </c>
      <c r="BL22" s="287">
        <f>+BJ22*BK22</f>
        <v>4</v>
      </c>
      <c r="BM22" s="291" t="s">
        <v>55</v>
      </c>
      <c r="BN22" s="266" t="s">
        <v>47</v>
      </c>
    </row>
    <row r="23" spans="1:73" ht="229.5" customHeight="1" x14ac:dyDescent="0.2">
      <c r="A23" s="321" t="s">
        <v>392</v>
      </c>
      <c r="B23" s="322" t="s">
        <v>62</v>
      </c>
      <c r="C23" s="340" t="s">
        <v>44</v>
      </c>
      <c r="D23" s="337" t="s">
        <v>229</v>
      </c>
      <c r="E23" s="330" t="s">
        <v>487</v>
      </c>
      <c r="F23" s="331" t="s">
        <v>328</v>
      </c>
      <c r="G23" s="203" t="s">
        <v>7</v>
      </c>
      <c r="H23" s="203" t="s">
        <v>7</v>
      </c>
      <c r="I23" s="203" t="s">
        <v>7</v>
      </c>
      <c r="J23" s="203" t="s">
        <v>7</v>
      </c>
      <c r="K23" s="337" t="s">
        <v>431</v>
      </c>
      <c r="L23" s="260" t="s">
        <v>43</v>
      </c>
      <c r="M23" s="313">
        <v>3</v>
      </c>
      <c r="N23" s="345" t="s">
        <v>101</v>
      </c>
      <c r="O23" s="315"/>
      <c r="P23" s="315" t="s">
        <v>7</v>
      </c>
      <c r="Q23" s="315" t="s">
        <v>7</v>
      </c>
      <c r="R23" s="315" t="s">
        <v>7</v>
      </c>
      <c r="S23" s="315" t="s">
        <v>7</v>
      </c>
      <c r="T23" s="315" t="s">
        <v>7</v>
      </c>
      <c r="U23" s="315" t="s">
        <v>7</v>
      </c>
      <c r="V23" s="315" t="s">
        <v>7</v>
      </c>
      <c r="W23" s="315"/>
      <c r="X23" s="315"/>
      <c r="Y23" s="315" t="s">
        <v>7</v>
      </c>
      <c r="Z23" s="315" t="s">
        <v>7</v>
      </c>
      <c r="AA23" s="315"/>
      <c r="AB23" s="315"/>
      <c r="AC23" s="315"/>
      <c r="AD23" s="315"/>
      <c r="AE23" s="315"/>
      <c r="AF23" s="315"/>
      <c r="AG23" s="315"/>
      <c r="AH23" s="315">
        <f>COUNTIF(O23:AG24,"X")</f>
        <v>9</v>
      </c>
      <c r="AI23" s="313">
        <v>4</v>
      </c>
      <c r="AJ23" s="371" t="s">
        <v>126</v>
      </c>
      <c r="AK23" s="376">
        <v>12</v>
      </c>
      <c r="AL23" s="378" t="s">
        <v>180</v>
      </c>
      <c r="AM23" s="190" t="s">
        <v>534</v>
      </c>
      <c r="AN23" s="205" t="s">
        <v>533</v>
      </c>
      <c r="AO23" s="166" t="s">
        <v>48</v>
      </c>
      <c r="AP23" s="166" t="s">
        <v>50</v>
      </c>
      <c r="AQ23" s="163" t="s">
        <v>65</v>
      </c>
      <c r="AR23" s="130" t="s">
        <v>231</v>
      </c>
      <c r="AS23" s="130" t="s">
        <v>66</v>
      </c>
      <c r="AT23" s="163">
        <v>15</v>
      </c>
      <c r="AU23" s="163">
        <v>15</v>
      </c>
      <c r="AV23" s="163">
        <v>15</v>
      </c>
      <c r="AW23" s="163">
        <v>15</v>
      </c>
      <c r="AX23" s="163">
        <v>15</v>
      </c>
      <c r="AY23" s="163">
        <v>15</v>
      </c>
      <c r="AZ23" s="163">
        <v>10</v>
      </c>
      <c r="BA23" s="166">
        <f t="shared" si="1"/>
        <v>100</v>
      </c>
      <c r="BB23" s="166" t="s">
        <v>136</v>
      </c>
      <c r="BC23" s="166" t="s">
        <v>373</v>
      </c>
      <c r="BD23" s="166" t="s">
        <v>136</v>
      </c>
      <c r="BE23" s="166" t="s">
        <v>136</v>
      </c>
      <c r="BF23" s="131">
        <v>100</v>
      </c>
      <c r="BG23" s="132" t="str">
        <f t="shared" si="0"/>
        <v>FUERTE</v>
      </c>
      <c r="BH23" s="423">
        <f>+(100+50)/2</f>
        <v>75</v>
      </c>
      <c r="BI23" s="393" t="s">
        <v>56</v>
      </c>
      <c r="BJ23" s="453">
        <v>2</v>
      </c>
      <c r="BK23" s="374">
        <f>+AI23</f>
        <v>4</v>
      </c>
      <c r="BL23" s="397">
        <f>+BJ23*BK23</f>
        <v>8</v>
      </c>
      <c r="BM23" s="421" t="s">
        <v>55</v>
      </c>
      <c r="BN23" s="331" t="s">
        <v>47</v>
      </c>
    </row>
    <row r="24" spans="1:73" ht="208.5" customHeight="1" x14ac:dyDescent="0.2">
      <c r="A24" s="321"/>
      <c r="B24" s="323"/>
      <c r="C24" s="341"/>
      <c r="D24" s="363"/>
      <c r="E24" s="362"/>
      <c r="F24" s="342"/>
      <c r="G24" s="206"/>
      <c r="H24" s="206"/>
      <c r="I24" s="206"/>
      <c r="J24" s="206"/>
      <c r="K24" s="326"/>
      <c r="L24" s="261"/>
      <c r="M24" s="314"/>
      <c r="N24" s="346"/>
      <c r="O24" s="316"/>
      <c r="P24" s="316"/>
      <c r="Q24" s="316"/>
      <c r="R24" s="316"/>
      <c r="S24" s="316"/>
      <c r="T24" s="316"/>
      <c r="U24" s="316"/>
      <c r="V24" s="316"/>
      <c r="W24" s="316"/>
      <c r="X24" s="316"/>
      <c r="Y24" s="316"/>
      <c r="Z24" s="316"/>
      <c r="AA24" s="316"/>
      <c r="AB24" s="316"/>
      <c r="AC24" s="316"/>
      <c r="AD24" s="316"/>
      <c r="AE24" s="316"/>
      <c r="AF24" s="316"/>
      <c r="AG24" s="316"/>
      <c r="AH24" s="316"/>
      <c r="AI24" s="314"/>
      <c r="AJ24" s="372"/>
      <c r="AK24" s="377"/>
      <c r="AL24" s="379"/>
      <c r="AM24" s="190" t="s">
        <v>158</v>
      </c>
      <c r="AN24" s="205" t="s">
        <v>230</v>
      </c>
      <c r="AO24" s="166" t="s">
        <v>64</v>
      </c>
      <c r="AP24" s="166" t="s">
        <v>50</v>
      </c>
      <c r="AQ24" s="163" t="s">
        <v>65</v>
      </c>
      <c r="AR24" s="130" t="s">
        <v>157</v>
      </c>
      <c r="AS24" s="130" t="s">
        <v>66</v>
      </c>
      <c r="AT24" s="163">
        <v>15</v>
      </c>
      <c r="AU24" s="163">
        <v>15</v>
      </c>
      <c r="AV24" s="163">
        <v>15</v>
      </c>
      <c r="AW24" s="163">
        <v>10</v>
      </c>
      <c r="AX24" s="163">
        <v>15</v>
      </c>
      <c r="AY24" s="163">
        <v>15</v>
      </c>
      <c r="AZ24" s="163">
        <v>10</v>
      </c>
      <c r="BA24" s="166">
        <f t="shared" si="1"/>
        <v>95</v>
      </c>
      <c r="BB24" s="166" t="s">
        <v>290</v>
      </c>
      <c r="BC24" s="166" t="s">
        <v>373</v>
      </c>
      <c r="BD24" s="166" t="s">
        <v>136</v>
      </c>
      <c r="BE24" s="166" t="s">
        <v>290</v>
      </c>
      <c r="BF24" s="131">
        <v>50</v>
      </c>
      <c r="BG24" s="132" t="s">
        <v>56</v>
      </c>
      <c r="BH24" s="424"/>
      <c r="BI24" s="452"/>
      <c r="BJ24" s="454"/>
      <c r="BK24" s="375"/>
      <c r="BL24" s="398"/>
      <c r="BM24" s="422"/>
      <c r="BN24" s="342"/>
      <c r="BU24" s="26">
        <f>127000*12</f>
        <v>1524000</v>
      </c>
    </row>
    <row r="25" spans="1:73" ht="231" customHeight="1" x14ac:dyDescent="0.2">
      <c r="A25" s="115" t="s">
        <v>393</v>
      </c>
      <c r="B25" s="262" t="s">
        <v>62</v>
      </c>
      <c r="C25" s="117" t="s">
        <v>54</v>
      </c>
      <c r="D25" s="173" t="s">
        <v>252</v>
      </c>
      <c r="E25" s="178" t="s">
        <v>198</v>
      </c>
      <c r="F25" s="207" t="s">
        <v>200</v>
      </c>
      <c r="G25" s="137" t="s">
        <v>7</v>
      </c>
      <c r="H25" s="137" t="s">
        <v>7</v>
      </c>
      <c r="I25" s="137" t="s">
        <v>7</v>
      </c>
      <c r="J25" s="208" t="s">
        <v>7</v>
      </c>
      <c r="K25" s="209" t="s">
        <v>329</v>
      </c>
      <c r="L25" s="261" t="s">
        <v>43</v>
      </c>
      <c r="M25" s="179">
        <v>3</v>
      </c>
      <c r="N25" s="122" t="s">
        <v>101</v>
      </c>
      <c r="O25" s="258" t="s">
        <v>7</v>
      </c>
      <c r="P25" s="258"/>
      <c r="Q25" s="258"/>
      <c r="R25" s="258"/>
      <c r="S25" s="258" t="s">
        <v>7</v>
      </c>
      <c r="T25" s="258"/>
      <c r="U25" s="258" t="s">
        <v>7</v>
      </c>
      <c r="V25" s="258"/>
      <c r="W25" s="210"/>
      <c r="X25" s="210"/>
      <c r="Y25" s="258" t="s">
        <v>7</v>
      </c>
      <c r="Z25" s="258" t="s">
        <v>7</v>
      </c>
      <c r="AA25" s="210"/>
      <c r="AB25" s="210"/>
      <c r="AC25" s="258" t="s">
        <v>7</v>
      </c>
      <c r="AD25" s="210"/>
      <c r="AE25" s="210"/>
      <c r="AF25" s="210"/>
      <c r="AG25" s="210"/>
      <c r="AH25" s="198">
        <f t="shared" ref="AH25:AH33" si="2">COUNTIF(O25:AG25,"X")</f>
        <v>6</v>
      </c>
      <c r="AI25" s="257">
        <f t="shared" ref="AI25:AI32" si="3">IF(AH25&lt;=5,3,IF(AND(AH25&gt;=6,AH25&lt;=11),4,5))</f>
        <v>4</v>
      </c>
      <c r="AJ25" s="278" t="s">
        <v>126</v>
      </c>
      <c r="AK25" s="280">
        <f t="shared" ref="AK25:AK33" si="4">+M25*AI25</f>
        <v>12</v>
      </c>
      <c r="AL25" s="281" t="s">
        <v>180</v>
      </c>
      <c r="AM25" s="190" t="s">
        <v>159</v>
      </c>
      <c r="AN25" s="205" t="s">
        <v>508</v>
      </c>
      <c r="AO25" s="166" t="s">
        <v>48</v>
      </c>
      <c r="AP25" s="166" t="s">
        <v>50</v>
      </c>
      <c r="AQ25" s="163" t="s">
        <v>51</v>
      </c>
      <c r="AR25" s="211" t="s">
        <v>253</v>
      </c>
      <c r="AS25" s="130" t="s">
        <v>216</v>
      </c>
      <c r="AT25" s="163">
        <v>15</v>
      </c>
      <c r="AU25" s="163">
        <v>15</v>
      </c>
      <c r="AV25" s="163">
        <v>15</v>
      </c>
      <c r="AW25" s="163">
        <v>15</v>
      </c>
      <c r="AX25" s="163">
        <v>15</v>
      </c>
      <c r="AY25" s="163">
        <v>15</v>
      </c>
      <c r="AZ25" s="163">
        <v>10</v>
      </c>
      <c r="BA25" s="166">
        <f t="shared" si="1"/>
        <v>100</v>
      </c>
      <c r="BB25" s="166" t="s">
        <v>136</v>
      </c>
      <c r="BC25" s="166" t="s">
        <v>373</v>
      </c>
      <c r="BD25" s="166" t="s">
        <v>136</v>
      </c>
      <c r="BE25" s="166" t="s">
        <v>136</v>
      </c>
      <c r="BF25" s="131">
        <v>100</v>
      </c>
      <c r="BG25" s="132" t="str">
        <f t="shared" si="0"/>
        <v>FUERTE</v>
      </c>
      <c r="BH25" s="285">
        <f>+BF25</f>
        <v>100</v>
      </c>
      <c r="BI25" s="285" t="s">
        <v>8</v>
      </c>
      <c r="BJ25" s="167">
        <v>1</v>
      </c>
      <c r="BK25" s="167">
        <f>+AI25</f>
        <v>4</v>
      </c>
      <c r="BL25" s="168">
        <f>+BJ25*BK25</f>
        <v>4</v>
      </c>
      <c r="BM25" s="169" t="s">
        <v>55</v>
      </c>
      <c r="BN25" s="207" t="s">
        <v>47</v>
      </c>
    </row>
    <row r="26" spans="1:73" ht="174.75" customHeight="1" x14ac:dyDescent="0.2">
      <c r="A26" s="253" t="s">
        <v>394</v>
      </c>
      <c r="B26" s="262" t="s">
        <v>62</v>
      </c>
      <c r="C26" s="117" t="s">
        <v>44</v>
      </c>
      <c r="D26" s="173" t="s">
        <v>330</v>
      </c>
      <c r="E26" s="178" t="s">
        <v>199</v>
      </c>
      <c r="F26" s="207" t="s">
        <v>201</v>
      </c>
      <c r="G26" s="137" t="s">
        <v>7</v>
      </c>
      <c r="H26" s="137" t="s">
        <v>7</v>
      </c>
      <c r="I26" s="137" t="s">
        <v>7</v>
      </c>
      <c r="J26" s="208" t="s">
        <v>7</v>
      </c>
      <c r="K26" s="190" t="s">
        <v>314</v>
      </c>
      <c r="L26" s="119" t="s">
        <v>177</v>
      </c>
      <c r="M26" s="179">
        <v>3</v>
      </c>
      <c r="N26" s="122" t="s">
        <v>101</v>
      </c>
      <c r="O26" s="258" t="s">
        <v>7</v>
      </c>
      <c r="P26" s="258" t="s">
        <v>7</v>
      </c>
      <c r="Q26" s="258" t="s">
        <v>7</v>
      </c>
      <c r="R26" s="258" t="s">
        <v>7</v>
      </c>
      <c r="S26" s="258" t="s">
        <v>7</v>
      </c>
      <c r="T26" s="258" t="s">
        <v>7</v>
      </c>
      <c r="U26" s="258" t="s">
        <v>7</v>
      </c>
      <c r="V26" s="258" t="s">
        <v>7</v>
      </c>
      <c r="W26" s="258" t="s">
        <v>7</v>
      </c>
      <c r="X26" s="258" t="s">
        <v>7</v>
      </c>
      <c r="Y26" s="258" t="s">
        <v>7</v>
      </c>
      <c r="Z26" s="258" t="s">
        <v>7</v>
      </c>
      <c r="AA26" s="258"/>
      <c r="AB26" s="258"/>
      <c r="AC26" s="258" t="s">
        <v>7</v>
      </c>
      <c r="AD26" s="258" t="s">
        <v>7</v>
      </c>
      <c r="AE26" s="258" t="s">
        <v>7</v>
      </c>
      <c r="AF26" s="180"/>
      <c r="AG26" s="258" t="s">
        <v>7</v>
      </c>
      <c r="AH26" s="198">
        <f t="shared" si="2"/>
        <v>16</v>
      </c>
      <c r="AI26" s="257">
        <f t="shared" si="3"/>
        <v>5</v>
      </c>
      <c r="AJ26" s="298" t="s">
        <v>128</v>
      </c>
      <c r="AK26" s="286">
        <f t="shared" si="4"/>
        <v>15</v>
      </c>
      <c r="AL26" s="281" t="str">
        <f>IF(AK26&lt;=2,"BAJO",IF(AND(AK26&gt;=2.1,AK26&lt;=6),"MODERADO",IF(AND(AK26&gt;=6.1,AK26&lt;=12),"ALTO", "EXTREMO")))</f>
        <v>EXTREMO</v>
      </c>
      <c r="AM26" s="190" t="s">
        <v>202</v>
      </c>
      <c r="AN26" s="212" t="s">
        <v>254</v>
      </c>
      <c r="AO26" s="166" t="s">
        <v>48</v>
      </c>
      <c r="AP26" s="166" t="s">
        <v>50</v>
      </c>
      <c r="AQ26" s="163" t="s">
        <v>65</v>
      </c>
      <c r="AR26" s="211" t="s">
        <v>255</v>
      </c>
      <c r="AS26" s="163" t="s">
        <v>217</v>
      </c>
      <c r="AT26" s="163">
        <v>15</v>
      </c>
      <c r="AU26" s="163">
        <v>15</v>
      </c>
      <c r="AV26" s="163">
        <v>15</v>
      </c>
      <c r="AW26" s="163">
        <v>15</v>
      </c>
      <c r="AX26" s="163">
        <v>15</v>
      </c>
      <c r="AY26" s="163">
        <v>15</v>
      </c>
      <c r="AZ26" s="163">
        <v>10</v>
      </c>
      <c r="BA26" s="166">
        <f t="shared" si="1"/>
        <v>100</v>
      </c>
      <c r="BB26" s="166" t="s">
        <v>136</v>
      </c>
      <c r="BC26" s="166" t="s">
        <v>373</v>
      </c>
      <c r="BD26" s="166" t="s">
        <v>136</v>
      </c>
      <c r="BE26" s="166" t="s">
        <v>136</v>
      </c>
      <c r="BF26" s="131">
        <v>100</v>
      </c>
      <c r="BG26" s="132" t="str">
        <f t="shared" si="0"/>
        <v>FUERTE</v>
      </c>
      <c r="BH26" s="285">
        <f>+BF26</f>
        <v>100</v>
      </c>
      <c r="BI26" s="285" t="s">
        <v>8</v>
      </c>
      <c r="BJ26" s="167">
        <v>1</v>
      </c>
      <c r="BK26" s="167">
        <f>+AI26</f>
        <v>5</v>
      </c>
      <c r="BL26" s="199">
        <f>+BJ26*BK26</f>
        <v>5</v>
      </c>
      <c r="BM26" s="200" t="s">
        <v>180</v>
      </c>
      <c r="BN26" s="207" t="s">
        <v>47</v>
      </c>
    </row>
    <row r="27" spans="1:73" ht="180.75" customHeight="1" x14ac:dyDescent="0.2">
      <c r="A27" s="253" t="s">
        <v>395</v>
      </c>
      <c r="B27" s="183" t="s">
        <v>62</v>
      </c>
      <c r="C27" s="117" t="s">
        <v>54</v>
      </c>
      <c r="D27" s="172" t="s">
        <v>280</v>
      </c>
      <c r="E27" s="178" t="s">
        <v>281</v>
      </c>
      <c r="F27" s="207" t="s">
        <v>282</v>
      </c>
      <c r="G27" s="137" t="s">
        <v>7</v>
      </c>
      <c r="H27" s="137" t="s">
        <v>7</v>
      </c>
      <c r="I27" s="137" t="s">
        <v>7</v>
      </c>
      <c r="J27" s="208" t="s">
        <v>7</v>
      </c>
      <c r="K27" s="213" t="s">
        <v>308</v>
      </c>
      <c r="L27" s="119" t="s">
        <v>43</v>
      </c>
      <c r="M27" s="214">
        <v>3</v>
      </c>
      <c r="N27" s="122" t="s">
        <v>101</v>
      </c>
      <c r="O27" s="180" t="s">
        <v>7</v>
      </c>
      <c r="P27" s="180" t="s">
        <v>7</v>
      </c>
      <c r="Q27" s="180" t="s">
        <v>7</v>
      </c>
      <c r="R27" s="180"/>
      <c r="S27" s="180" t="s">
        <v>7</v>
      </c>
      <c r="T27" s="180"/>
      <c r="U27" s="180" t="s">
        <v>7</v>
      </c>
      <c r="V27" s="180"/>
      <c r="W27" s="180"/>
      <c r="X27" s="180" t="s">
        <v>7</v>
      </c>
      <c r="Y27" s="180" t="s">
        <v>7</v>
      </c>
      <c r="Z27" s="180" t="s">
        <v>7</v>
      </c>
      <c r="AA27" s="180"/>
      <c r="AB27" s="180" t="s">
        <v>7</v>
      </c>
      <c r="AC27" s="180"/>
      <c r="AD27" s="180" t="s">
        <v>7</v>
      </c>
      <c r="AE27" s="180" t="s">
        <v>7</v>
      </c>
      <c r="AF27" s="180"/>
      <c r="AG27" s="180"/>
      <c r="AH27" s="198">
        <f t="shared" si="2"/>
        <v>11</v>
      </c>
      <c r="AI27" s="215">
        <v>5</v>
      </c>
      <c r="AJ27" s="252" t="s">
        <v>128</v>
      </c>
      <c r="AK27" s="280">
        <f t="shared" si="4"/>
        <v>15</v>
      </c>
      <c r="AL27" s="281" t="s">
        <v>180</v>
      </c>
      <c r="AM27" s="190" t="s">
        <v>476</v>
      </c>
      <c r="AN27" s="191" t="s">
        <v>470</v>
      </c>
      <c r="AO27" s="166" t="s">
        <v>48</v>
      </c>
      <c r="AP27" s="166" t="s">
        <v>50</v>
      </c>
      <c r="AQ27" s="163" t="s">
        <v>283</v>
      </c>
      <c r="AR27" s="163" t="s">
        <v>432</v>
      </c>
      <c r="AS27" s="130" t="s">
        <v>232</v>
      </c>
      <c r="AT27" s="163">
        <v>15</v>
      </c>
      <c r="AU27" s="163">
        <v>15</v>
      </c>
      <c r="AV27" s="163">
        <v>15</v>
      </c>
      <c r="AW27" s="163">
        <v>15</v>
      </c>
      <c r="AX27" s="163">
        <v>15</v>
      </c>
      <c r="AY27" s="163">
        <v>15</v>
      </c>
      <c r="AZ27" s="163">
        <v>10</v>
      </c>
      <c r="BA27" s="166">
        <f t="shared" si="1"/>
        <v>100</v>
      </c>
      <c r="BB27" s="166" t="s">
        <v>136</v>
      </c>
      <c r="BC27" s="166" t="s">
        <v>373</v>
      </c>
      <c r="BD27" s="166" t="s">
        <v>136</v>
      </c>
      <c r="BE27" s="166" t="s">
        <v>136</v>
      </c>
      <c r="BF27" s="131">
        <v>100</v>
      </c>
      <c r="BG27" s="132" t="s">
        <v>8</v>
      </c>
      <c r="BH27" s="285">
        <v>100</v>
      </c>
      <c r="BI27" s="285" t="s">
        <v>8</v>
      </c>
      <c r="BJ27" s="167">
        <v>1</v>
      </c>
      <c r="BK27" s="167">
        <f>+AI27</f>
        <v>5</v>
      </c>
      <c r="BL27" s="199">
        <f>+BJ27*BK27</f>
        <v>5</v>
      </c>
      <c r="BM27" s="200" t="s">
        <v>180</v>
      </c>
      <c r="BN27" s="297" t="s">
        <v>47</v>
      </c>
    </row>
    <row r="28" spans="1:73" ht="180.75" customHeight="1" x14ac:dyDescent="0.2">
      <c r="A28" s="253" t="s">
        <v>396</v>
      </c>
      <c r="B28" s="183" t="s">
        <v>62</v>
      </c>
      <c r="C28" s="117" t="s">
        <v>54</v>
      </c>
      <c r="D28" s="172" t="s">
        <v>509</v>
      </c>
      <c r="E28" s="160" t="s">
        <v>510</v>
      </c>
      <c r="F28" s="207" t="s">
        <v>511</v>
      </c>
      <c r="G28" s="137" t="s">
        <v>7</v>
      </c>
      <c r="H28" s="137" t="s">
        <v>7</v>
      </c>
      <c r="I28" s="137" t="s">
        <v>7</v>
      </c>
      <c r="J28" s="208" t="s">
        <v>7</v>
      </c>
      <c r="K28" s="213" t="s">
        <v>308</v>
      </c>
      <c r="L28" s="261" t="s">
        <v>178</v>
      </c>
      <c r="M28" s="214">
        <v>3</v>
      </c>
      <c r="N28" s="122" t="s">
        <v>101</v>
      </c>
      <c r="O28" s="180" t="s">
        <v>7</v>
      </c>
      <c r="P28" s="180" t="s">
        <v>7</v>
      </c>
      <c r="Q28" s="180" t="s">
        <v>7</v>
      </c>
      <c r="R28" s="180"/>
      <c r="S28" s="180" t="s">
        <v>7</v>
      </c>
      <c r="T28" s="180"/>
      <c r="U28" s="180" t="s">
        <v>7</v>
      </c>
      <c r="V28" s="180"/>
      <c r="W28" s="180"/>
      <c r="X28" s="180" t="s">
        <v>7</v>
      </c>
      <c r="Y28" s="180" t="s">
        <v>7</v>
      </c>
      <c r="Z28" s="180" t="s">
        <v>7</v>
      </c>
      <c r="AA28" s="180"/>
      <c r="AB28" s="180" t="s">
        <v>7</v>
      </c>
      <c r="AC28" s="180"/>
      <c r="AD28" s="180" t="s">
        <v>7</v>
      </c>
      <c r="AE28" s="180" t="s">
        <v>7</v>
      </c>
      <c r="AF28" s="180"/>
      <c r="AG28" s="180"/>
      <c r="AH28" s="180">
        <f t="shared" ref="AH28" si="5">COUNTIF(O28:AG28,"X")</f>
        <v>11</v>
      </c>
      <c r="AI28" s="215">
        <v>5</v>
      </c>
      <c r="AJ28" s="252" t="s">
        <v>128</v>
      </c>
      <c r="AK28" s="280">
        <f t="shared" ref="AK28" si="6">+M28*AI28</f>
        <v>15</v>
      </c>
      <c r="AL28" s="281" t="s">
        <v>180</v>
      </c>
      <c r="AM28" s="190" t="s">
        <v>512</v>
      </c>
      <c r="AN28" s="191" t="s">
        <v>513</v>
      </c>
      <c r="AO28" s="166" t="s">
        <v>48</v>
      </c>
      <c r="AP28" s="166" t="s">
        <v>50</v>
      </c>
      <c r="AQ28" s="163" t="s">
        <v>283</v>
      </c>
      <c r="AR28" s="163" t="s">
        <v>432</v>
      </c>
      <c r="AS28" s="130" t="s">
        <v>232</v>
      </c>
      <c r="AT28" s="163">
        <v>15</v>
      </c>
      <c r="AU28" s="163">
        <v>15</v>
      </c>
      <c r="AV28" s="163">
        <v>15</v>
      </c>
      <c r="AW28" s="163">
        <v>15</v>
      </c>
      <c r="AX28" s="163">
        <v>15</v>
      </c>
      <c r="AY28" s="163">
        <v>15</v>
      </c>
      <c r="AZ28" s="163">
        <v>10</v>
      </c>
      <c r="BA28" s="166">
        <f t="shared" ref="BA28" si="7">SUM(AT28:AZ28)</f>
        <v>100</v>
      </c>
      <c r="BB28" s="166" t="s">
        <v>136</v>
      </c>
      <c r="BC28" s="166" t="s">
        <v>373</v>
      </c>
      <c r="BD28" s="166" t="s">
        <v>136</v>
      </c>
      <c r="BE28" s="166" t="s">
        <v>136</v>
      </c>
      <c r="BF28" s="131">
        <v>100</v>
      </c>
      <c r="BG28" s="132" t="s">
        <v>8</v>
      </c>
      <c r="BH28" s="133">
        <v>100</v>
      </c>
      <c r="BI28" s="133" t="s">
        <v>8</v>
      </c>
      <c r="BJ28" s="167">
        <v>1</v>
      </c>
      <c r="BK28" s="167">
        <f>+AI28</f>
        <v>5</v>
      </c>
      <c r="BL28" s="199">
        <f>+BJ28*BK28</f>
        <v>5</v>
      </c>
      <c r="BM28" s="200" t="s">
        <v>180</v>
      </c>
      <c r="BN28" s="297" t="s">
        <v>47</v>
      </c>
    </row>
    <row r="29" spans="1:73" ht="243" customHeight="1" x14ac:dyDescent="0.2">
      <c r="A29" s="253" t="s">
        <v>397</v>
      </c>
      <c r="B29" s="262" t="s">
        <v>67</v>
      </c>
      <c r="C29" s="216" t="s">
        <v>267</v>
      </c>
      <c r="D29" s="173" t="s">
        <v>268</v>
      </c>
      <c r="E29" s="178" t="s">
        <v>288</v>
      </c>
      <c r="F29" s="207" t="s">
        <v>269</v>
      </c>
      <c r="G29" s="137" t="s">
        <v>7</v>
      </c>
      <c r="H29" s="137" t="s">
        <v>7</v>
      </c>
      <c r="I29" s="137" t="s">
        <v>7</v>
      </c>
      <c r="J29" s="137" t="s">
        <v>7</v>
      </c>
      <c r="K29" s="213" t="s">
        <v>315</v>
      </c>
      <c r="L29" s="119" t="s">
        <v>43</v>
      </c>
      <c r="M29" s="179">
        <v>2</v>
      </c>
      <c r="N29" s="139" t="s">
        <v>98</v>
      </c>
      <c r="O29" s="258" t="s">
        <v>7</v>
      </c>
      <c r="P29" s="180" t="s">
        <v>7</v>
      </c>
      <c r="Q29" s="180"/>
      <c r="R29" s="180"/>
      <c r="S29" s="180" t="s">
        <v>7</v>
      </c>
      <c r="T29" s="180"/>
      <c r="U29" s="180"/>
      <c r="V29" s="180"/>
      <c r="W29" s="180"/>
      <c r="X29" s="180" t="s">
        <v>7</v>
      </c>
      <c r="Y29" s="180" t="s">
        <v>7</v>
      </c>
      <c r="Z29" s="180" t="s">
        <v>7</v>
      </c>
      <c r="AA29" s="180"/>
      <c r="AB29" s="180"/>
      <c r="AC29" s="180"/>
      <c r="AD29" s="180"/>
      <c r="AE29" s="180"/>
      <c r="AF29" s="180"/>
      <c r="AG29" s="180"/>
      <c r="AH29" s="198">
        <f t="shared" si="2"/>
        <v>6</v>
      </c>
      <c r="AI29" s="257">
        <f t="shared" si="3"/>
        <v>4</v>
      </c>
      <c r="AJ29" s="278" t="s">
        <v>126</v>
      </c>
      <c r="AK29" s="286">
        <f t="shared" si="4"/>
        <v>8</v>
      </c>
      <c r="AL29" s="281" t="str">
        <f>IF(AK29&lt;=2,"BAJO",IF(AND(AK29&gt;=2.1,AK29&lt;=6),"MODERADO",IF(AND(AK29&gt;=6.1,AK29&lt;=12),"ALTO", "EXTREMO")))</f>
        <v>ALTO</v>
      </c>
      <c r="AM29" s="173" t="s">
        <v>271</v>
      </c>
      <c r="AN29" s="177" t="s">
        <v>505</v>
      </c>
      <c r="AO29" s="166" t="s">
        <v>48</v>
      </c>
      <c r="AP29" s="166" t="s">
        <v>50</v>
      </c>
      <c r="AQ29" s="163" t="s">
        <v>51</v>
      </c>
      <c r="AR29" s="162" t="s">
        <v>270</v>
      </c>
      <c r="AS29" s="162" t="s">
        <v>68</v>
      </c>
      <c r="AT29" s="163">
        <v>15</v>
      </c>
      <c r="AU29" s="163">
        <v>15</v>
      </c>
      <c r="AV29" s="163">
        <v>15</v>
      </c>
      <c r="AW29" s="163">
        <v>15</v>
      </c>
      <c r="AX29" s="163">
        <v>15</v>
      </c>
      <c r="AY29" s="163">
        <v>15</v>
      </c>
      <c r="AZ29" s="163">
        <v>10</v>
      </c>
      <c r="BA29" s="166">
        <f t="shared" si="1"/>
        <v>100</v>
      </c>
      <c r="BB29" s="166" t="s">
        <v>136</v>
      </c>
      <c r="BC29" s="166" t="s">
        <v>373</v>
      </c>
      <c r="BD29" s="166" t="s">
        <v>136</v>
      </c>
      <c r="BE29" s="166" t="s">
        <v>136</v>
      </c>
      <c r="BF29" s="131">
        <v>100</v>
      </c>
      <c r="BG29" s="132" t="str">
        <f t="shared" si="0"/>
        <v>FUERTE</v>
      </c>
      <c r="BH29" s="285">
        <f>ROUND(AVERAGE(BF29:BF30),0)</f>
        <v>100</v>
      </c>
      <c r="BI29" s="285" t="s">
        <v>8</v>
      </c>
      <c r="BJ29" s="167">
        <v>1</v>
      </c>
      <c r="BK29" s="167">
        <f t="shared" ref="BK29:BK34" si="8">+AI29</f>
        <v>4</v>
      </c>
      <c r="BL29" s="168">
        <f t="shared" ref="BL29:BL34" si="9">+BJ29*BK29</f>
        <v>4</v>
      </c>
      <c r="BM29" s="169" t="s">
        <v>55</v>
      </c>
      <c r="BN29" s="170" t="s">
        <v>47</v>
      </c>
    </row>
    <row r="30" spans="1:73" ht="180.75" customHeight="1" x14ac:dyDescent="0.2">
      <c r="A30" s="253" t="s">
        <v>398</v>
      </c>
      <c r="B30" s="262" t="s">
        <v>67</v>
      </c>
      <c r="C30" s="117" t="s">
        <v>54</v>
      </c>
      <c r="D30" s="173" t="s">
        <v>298</v>
      </c>
      <c r="E30" s="255" t="s">
        <v>299</v>
      </c>
      <c r="F30" s="207" t="s">
        <v>300</v>
      </c>
      <c r="G30" s="137" t="s">
        <v>7</v>
      </c>
      <c r="H30" s="137" t="s">
        <v>7</v>
      </c>
      <c r="I30" s="137" t="s">
        <v>7</v>
      </c>
      <c r="J30" s="137" t="s">
        <v>7</v>
      </c>
      <c r="K30" s="190" t="s">
        <v>433</v>
      </c>
      <c r="L30" s="119" t="s">
        <v>43</v>
      </c>
      <c r="M30" s="179">
        <v>2</v>
      </c>
      <c r="N30" s="139" t="s">
        <v>98</v>
      </c>
      <c r="O30" s="180" t="s">
        <v>7</v>
      </c>
      <c r="P30" s="180" t="s">
        <v>7</v>
      </c>
      <c r="Q30" s="180"/>
      <c r="R30" s="180"/>
      <c r="S30" s="180"/>
      <c r="T30" s="180" t="s">
        <v>7</v>
      </c>
      <c r="U30" s="180"/>
      <c r="V30" s="180"/>
      <c r="W30" s="180"/>
      <c r="X30" s="180"/>
      <c r="Y30" s="180" t="s">
        <v>7</v>
      </c>
      <c r="Z30" s="180" t="s">
        <v>7</v>
      </c>
      <c r="AA30" s="180" t="s">
        <v>7</v>
      </c>
      <c r="AB30" s="180" t="s">
        <v>7</v>
      </c>
      <c r="AC30" s="180"/>
      <c r="AD30" s="180"/>
      <c r="AE30" s="180"/>
      <c r="AF30" s="180"/>
      <c r="AG30" s="180"/>
      <c r="AH30" s="198">
        <f t="shared" si="2"/>
        <v>7</v>
      </c>
      <c r="AI30" s="257">
        <f t="shared" si="3"/>
        <v>4</v>
      </c>
      <c r="AJ30" s="278" t="s">
        <v>126</v>
      </c>
      <c r="AK30" s="286">
        <f t="shared" si="4"/>
        <v>8</v>
      </c>
      <c r="AL30" s="281" t="str">
        <f>IF(AK30&lt;=2,"BAJO",IF(AND(AK30&gt;=2.1,AK30&lt;=6),"MODERADO",IF(AND(AK30&gt;=6.1,AK30&lt;=12),"ALTO", "EXTREMO")))</f>
        <v>ALTO</v>
      </c>
      <c r="AM30" s="173" t="s">
        <v>301</v>
      </c>
      <c r="AN30" s="191" t="s">
        <v>302</v>
      </c>
      <c r="AO30" s="166" t="s">
        <v>48</v>
      </c>
      <c r="AP30" s="166" t="s">
        <v>50</v>
      </c>
      <c r="AQ30" s="163" t="s">
        <v>51</v>
      </c>
      <c r="AR30" s="162" t="s">
        <v>303</v>
      </c>
      <c r="AS30" s="164" t="s">
        <v>68</v>
      </c>
      <c r="AT30" s="163">
        <v>15</v>
      </c>
      <c r="AU30" s="163">
        <v>15</v>
      </c>
      <c r="AV30" s="163">
        <v>15</v>
      </c>
      <c r="AW30" s="163">
        <v>15</v>
      </c>
      <c r="AX30" s="163">
        <v>15</v>
      </c>
      <c r="AY30" s="163">
        <v>15</v>
      </c>
      <c r="AZ30" s="163">
        <v>10</v>
      </c>
      <c r="BA30" s="166">
        <f t="shared" si="1"/>
        <v>100</v>
      </c>
      <c r="BB30" s="166" t="s">
        <v>136</v>
      </c>
      <c r="BC30" s="166" t="s">
        <v>373</v>
      </c>
      <c r="BD30" s="166" t="s">
        <v>136</v>
      </c>
      <c r="BE30" s="166" t="s">
        <v>136</v>
      </c>
      <c r="BF30" s="131">
        <v>100</v>
      </c>
      <c r="BG30" s="132" t="str">
        <f t="shared" si="0"/>
        <v>FUERTE</v>
      </c>
      <c r="BH30" s="292">
        <f>ROUND(AVERAGE(BF30:BF30),0)</f>
        <v>100</v>
      </c>
      <c r="BI30" s="285" t="s">
        <v>8</v>
      </c>
      <c r="BJ30" s="167">
        <v>1</v>
      </c>
      <c r="BK30" s="167">
        <f t="shared" si="8"/>
        <v>4</v>
      </c>
      <c r="BL30" s="168">
        <f>+BJ30*BK30</f>
        <v>4</v>
      </c>
      <c r="BM30" s="169" t="s">
        <v>55</v>
      </c>
      <c r="BN30" s="170" t="s">
        <v>47</v>
      </c>
    </row>
    <row r="31" spans="1:73" ht="340.5" customHeight="1" x14ac:dyDescent="0.2">
      <c r="A31" s="253" t="s">
        <v>399</v>
      </c>
      <c r="B31" s="262" t="s">
        <v>67</v>
      </c>
      <c r="C31" s="117" t="s">
        <v>54</v>
      </c>
      <c r="D31" s="190" t="s">
        <v>52</v>
      </c>
      <c r="E31" s="160" t="s">
        <v>434</v>
      </c>
      <c r="F31" s="207" t="s">
        <v>435</v>
      </c>
      <c r="G31" s="137" t="s">
        <v>7</v>
      </c>
      <c r="H31" s="137" t="s">
        <v>7</v>
      </c>
      <c r="I31" s="137" t="s">
        <v>7</v>
      </c>
      <c r="J31" s="137" t="s">
        <v>7</v>
      </c>
      <c r="K31" s="190" t="s">
        <v>316</v>
      </c>
      <c r="L31" s="119" t="s">
        <v>43</v>
      </c>
      <c r="M31" s="179">
        <v>1</v>
      </c>
      <c r="N31" s="139" t="s">
        <v>95</v>
      </c>
      <c r="O31" s="180" t="s">
        <v>7</v>
      </c>
      <c r="P31" s="180" t="s">
        <v>7</v>
      </c>
      <c r="Q31" s="180"/>
      <c r="R31" s="180"/>
      <c r="S31" s="180" t="s">
        <v>7</v>
      </c>
      <c r="T31" s="180"/>
      <c r="U31" s="180" t="s">
        <v>7</v>
      </c>
      <c r="V31" s="180"/>
      <c r="W31" s="180"/>
      <c r="X31" s="180"/>
      <c r="Y31" s="180"/>
      <c r="Z31" s="180" t="s">
        <v>7</v>
      </c>
      <c r="AA31" s="180"/>
      <c r="AB31" s="180"/>
      <c r="AC31" s="180"/>
      <c r="AD31" s="180"/>
      <c r="AE31" s="180"/>
      <c r="AF31" s="180"/>
      <c r="AG31" s="180"/>
      <c r="AH31" s="198">
        <f t="shared" si="2"/>
        <v>5</v>
      </c>
      <c r="AI31" s="257">
        <f t="shared" si="3"/>
        <v>3</v>
      </c>
      <c r="AJ31" s="276" t="s">
        <v>56</v>
      </c>
      <c r="AK31" s="286">
        <f t="shared" si="4"/>
        <v>3</v>
      </c>
      <c r="AL31" s="281" t="str">
        <f>IF(AK31&lt;=2,"BAJO",IF(AND(AK31&gt;=2.1,AK31&lt;=6),"MODERADO",IF(AND(AK31&gt;=6.1,AK31&lt;=12),"ALTO", "EXTREMO")))</f>
        <v>MODERADO</v>
      </c>
      <c r="AM31" s="173" t="s">
        <v>160</v>
      </c>
      <c r="AN31" s="191" t="s">
        <v>477</v>
      </c>
      <c r="AO31" s="166" t="s">
        <v>48</v>
      </c>
      <c r="AP31" s="166" t="s">
        <v>50</v>
      </c>
      <c r="AQ31" s="163" t="s">
        <v>51</v>
      </c>
      <c r="AR31" s="162" t="s">
        <v>436</v>
      </c>
      <c r="AS31" s="162" t="s">
        <v>68</v>
      </c>
      <c r="AT31" s="163">
        <v>15</v>
      </c>
      <c r="AU31" s="163">
        <v>15</v>
      </c>
      <c r="AV31" s="163">
        <v>15</v>
      </c>
      <c r="AW31" s="163">
        <v>15</v>
      </c>
      <c r="AX31" s="163">
        <v>15</v>
      </c>
      <c r="AY31" s="163">
        <v>15</v>
      </c>
      <c r="AZ31" s="163">
        <v>10</v>
      </c>
      <c r="BA31" s="166">
        <f t="shared" si="1"/>
        <v>100</v>
      </c>
      <c r="BB31" s="217" t="s">
        <v>136</v>
      </c>
      <c r="BC31" s="166" t="s">
        <v>373</v>
      </c>
      <c r="BD31" s="166" t="s">
        <v>136</v>
      </c>
      <c r="BE31" s="166" t="s">
        <v>136</v>
      </c>
      <c r="BF31" s="131">
        <v>100</v>
      </c>
      <c r="BG31" s="132" t="str">
        <f t="shared" si="0"/>
        <v>FUERTE</v>
      </c>
      <c r="BH31" s="292">
        <f>ROUND(AVERAGE(BF31:BF31),0)</f>
        <v>100</v>
      </c>
      <c r="BI31" s="285" t="s">
        <v>8</v>
      </c>
      <c r="BJ31" s="167">
        <v>1</v>
      </c>
      <c r="BK31" s="167">
        <f t="shared" si="8"/>
        <v>3</v>
      </c>
      <c r="BL31" s="167">
        <f t="shared" si="9"/>
        <v>3</v>
      </c>
      <c r="BM31" s="218" t="str">
        <f>IF(BL31&lt;=2,"BAJO",IF(AND(BL31&gt;=3,BL31&lt;=6),"MODERADO",IF(AND(BL31&gt;=7,BL31&lt;=12),"ALTO", "EXTREMO")))</f>
        <v>MODERADO</v>
      </c>
      <c r="BN31" s="170" t="s">
        <v>47</v>
      </c>
    </row>
    <row r="32" spans="1:73" ht="232.5" customHeight="1" x14ac:dyDescent="0.2">
      <c r="A32" s="253" t="s">
        <v>400</v>
      </c>
      <c r="B32" s="262" t="s">
        <v>67</v>
      </c>
      <c r="C32" s="117" t="s">
        <v>54</v>
      </c>
      <c r="D32" s="219" t="s">
        <v>264</v>
      </c>
      <c r="E32" s="178" t="s">
        <v>265</v>
      </c>
      <c r="F32" s="207" t="s">
        <v>88</v>
      </c>
      <c r="G32" s="137" t="s">
        <v>7</v>
      </c>
      <c r="H32" s="137" t="s">
        <v>7</v>
      </c>
      <c r="I32" s="137" t="s">
        <v>7</v>
      </c>
      <c r="J32" s="137" t="s">
        <v>7</v>
      </c>
      <c r="K32" s="219" t="s">
        <v>309</v>
      </c>
      <c r="L32" s="119" t="s">
        <v>177</v>
      </c>
      <c r="M32" s="179">
        <v>3</v>
      </c>
      <c r="N32" s="122" t="s">
        <v>101</v>
      </c>
      <c r="O32" s="180" t="s">
        <v>7</v>
      </c>
      <c r="P32" s="180" t="s">
        <v>7</v>
      </c>
      <c r="Q32" s="180"/>
      <c r="R32" s="180"/>
      <c r="S32" s="180" t="s">
        <v>7</v>
      </c>
      <c r="T32" s="180" t="s">
        <v>7</v>
      </c>
      <c r="U32" s="180"/>
      <c r="V32" s="180"/>
      <c r="W32" s="180"/>
      <c r="X32" s="180" t="s">
        <v>7</v>
      </c>
      <c r="Y32" s="180" t="s">
        <v>7</v>
      </c>
      <c r="Z32" s="180" t="s">
        <v>7</v>
      </c>
      <c r="AA32" s="180"/>
      <c r="AB32" s="180"/>
      <c r="AC32" s="180"/>
      <c r="AD32" s="180"/>
      <c r="AE32" s="180"/>
      <c r="AF32" s="180"/>
      <c r="AG32" s="180"/>
      <c r="AH32" s="198">
        <f t="shared" si="2"/>
        <v>7</v>
      </c>
      <c r="AI32" s="257">
        <f t="shared" si="3"/>
        <v>4</v>
      </c>
      <c r="AJ32" s="278" t="s">
        <v>126</v>
      </c>
      <c r="AK32" s="280">
        <f t="shared" si="4"/>
        <v>12</v>
      </c>
      <c r="AL32" s="281" t="s">
        <v>180</v>
      </c>
      <c r="AM32" s="173" t="s">
        <v>161</v>
      </c>
      <c r="AN32" s="191" t="s">
        <v>478</v>
      </c>
      <c r="AO32" s="166" t="s">
        <v>48</v>
      </c>
      <c r="AP32" s="166" t="s">
        <v>50</v>
      </c>
      <c r="AQ32" s="163" t="s">
        <v>65</v>
      </c>
      <c r="AR32" s="220" t="s">
        <v>266</v>
      </c>
      <c r="AS32" s="220" t="s">
        <v>68</v>
      </c>
      <c r="AT32" s="163">
        <v>15</v>
      </c>
      <c r="AU32" s="163">
        <v>15</v>
      </c>
      <c r="AV32" s="163">
        <v>15</v>
      </c>
      <c r="AW32" s="163">
        <v>15</v>
      </c>
      <c r="AX32" s="163">
        <v>15</v>
      </c>
      <c r="AY32" s="163">
        <v>15</v>
      </c>
      <c r="AZ32" s="163">
        <v>10</v>
      </c>
      <c r="BA32" s="166">
        <f t="shared" si="1"/>
        <v>100</v>
      </c>
      <c r="BB32" s="166" t="s">
        <v>136</v>
      </c>
      <c r="BC32" s="166" t="s">
        <v>373</v>
      </c>
      <c r="BD32" s="166" t="s">
        <v>136</v>
      </c>
      <c r="BE32" s="166" t="s">
        <v>136</v>
      </c>
      <c r="BF32" s="131">
        <v>100</v>
      </c>
      <c r="BG32" s="132" t="str">
        <f t="shared" si="0"/>
        <v>FUERTE</v>
      </c>
      <c r="BH32" s="292">
        <f>ROUND(AVERAGE(BF32:BF32),0)</f>
        <v>100</v>
      </c>
      <c r="BI32" s="285" t="s">
        <v>8</v>
      </c>
      <c r="BJ32" s="167">
        <v>1</v>
      </c>
      <c r="BK32" s="167">
        <f t="shared" si="8"/>
        <v>4</v>
      </c>
      <c r="BL32" s="168">
        <f t="shared" si="9"/>
        <v>4</v>
      </c>
      <c r="BM32" s="169" t="s">
        <v>55</v>
      </c>
      <c r="BN32" s="170" t="s">
        <v>47</v>
      </c>
    </row>
    <row r="33" spans="1:66" ht="181.5" customHeight="1" x14ac:dyDescent="0.2">
      <c r="A33" s="253" t="s">
        <v>401</v>
      </c>
      <c r="B33" s="183" t="s">
        <v>67</v>
      </c>
      <c r="C33" s="117" t="s">
        <v>44</v>
      </c>
      <c r="D33" s="173" t="s">
        <v>192</v>
      </c>
      <c r="E33" s="255" t="s">
        <v>191</v>
      </c>
      <c r="F33" s="207" t="s">
        <v>117</v>
      </c>
      <c r="G33" s="221" t="s">
        <v>7</v>
      </c>
      <c r="H33" s="221" t="s">
        <v>7</v>
      </c>
      <c r="I33" s="221" t="s">
        <v>7</v>
      </c>
      <c r="J33" s="221" t="s">
        <v>7</v>
      </c>
      <c r="K33" s="173" t="s">
        <v>333</v>
      </c>
      <c r="L33" s="119" t="s">
        <v>177</v>
      </c>
      <c r="M33" s="222">
        <v>3</v>
      </c>
      <c r="N33" s="222" t="s">
        <v>101</v>
      </c>
      <c r="O33" s="180" t="s">
        <v>7</v>
      </c>
      <c r="P33" s="180" t="s">
        <v>7</v>
      </c>
      <c r="Q33" s="180" t="s">
        <v>7</v>
      </c>
      <c r="R33" s="180"/>
      <c r="S33" s="180"/>
      <c r="T33" s="180" t="s">
        <v>7</v>
      </c>
      <c r="U33" s="180" t="s">
        <v>7</v>
      </c>
      <c r="V33" s="180"/>
      <c r="W33" s="180"/>
      <c r="X33" s="180"/>
      <c r="Y33" s="180" t="s">
        <v>7</v>
      </c>
      <c r="Z33" s="180" t="s">
        <v>7</v>
      </c>
      <c r="AA33" s="180"/>
      <c r="AB33" s="180"/>
      <c r="AC33" s="180"/>
      <c r="AD33" s="180"/>
      <c r="AE33" s="180"/>
      <c r="AF33" s="180"/>
      <c r="AG33" s="180"/>
      <c r="AH33" s="198">
        <f t="shared" si="2"/>
        <v>7</v>
      </c>
      <c r="AI33" s="179">
        <v>4</v>
      </c>
      <c r="AJ33" s="185" t="s">
        <v>126</v>
      </c>
      <c r="AK33" s="186">
        <f t="shared" si="4"/>
        <v>12</v>
      </c>
      <c r="AL33" s="141" t="s">
        <v>180</v>
      </c>
      <c r="AM33" s="173" t="s">
        <v>193</v>
      </c>
      <c r="AN33" s="191" t="s">
        <v>334</v>
      </c>
      <c r="AO33" s="223" t="s">
        <v>48</v>
      </c>
      <c r="AP33" s="223" t="s">
        <v>50</v>
      </c>
      <c r="AQ33" s="224" t="s">
        <v>194</v>
      </c>
      <c r="AR33" s="220" t="s">
        <v>195</v>
      </c>
      <c r="AS33" s="220" t="s">
        <v>68</v>
      </c>
      <c r="AT33" s="163">
        <v>15</v>
      </c>
      <c r="AU33" s="163">
        <v>15</v>
      </c>
      <c r="AV33" s="163">
        <v>15</v>
      </c>
      <c r="AW33" s="163">
        <v>15</v>
      </c>
      <c r="AX33" s="163">
        <v>15</v>
      </c>
      <c r="AY33" s="163">
        <v>15</v>
      </c>
      <c r="AZ33" s="163">
        <v>10</v>
      </c>
      <c r="BA33" s="166">
        <f t="shared" si="1"/>
        <v>100</v>
      </c>
      <c r="BB33" s="166" t="s">
        <v>136</v>
      </c>
      <c r="BC33" s="166" t="s">
        <v>373</v>
      </c>
      <c r="BD33" s="166" t="s">
        <v>136</v>
      </c>
      <c r="BE33" s="166" t="s">
        <v>136</v>
      </c>
      <c r="BF33" s="131">
        <v>100</v>
      </c>
      <c r="BG33" s="132" t="str">
        <f>VLOOKUP(BF33,CLASIFICACIÓNCONTROLES,2)</f>
        <v>FUERTE</v>
      </c>
      <c r="BH33" s="133">
        <f>ROUND(AVERAGE(BF33:BF33),0)</f>
        <v>100</v>
      </c>
      <c r="BI33" s="133" t="s">
        <v>8</v>
      </c>
      <c r="BJ33" s="167">
        <v>1</v>
      </c>
      <c r="BK33" s="167">
        <f t="shared" si="8"/>
        <v>4</v>
      </c>
      <c r="BL33" s="168">
        <f t="shared" si="9"/>
        <v>4</v>
      </c>
      <c r="BM33" s="169" t="s">
        <v>55</v>
      </c>
      <c r="BN33" s="170" t="s">
        <v>47</v>
      </c>
    </row>
    <row r="34" spans="1:66" ht="219" customHeight="1" x14ac:dyDescent="0.2">
      <c r="A34" s="321" t="s">
        <v>402</v>
      </c>
      <c r="B34" s="322" t="s">
        <v>69</v>
      </c>
      <c r="C34" s="340" t="s">
        <v>44</v>
      </c>
      <c r="D34" s="364" t="s">
        <v>220</v>
      </c>
      <c r="E34" s="306" t="s">
        <v>218</v>
      </c>
      <c r="F34" s="360" t="s">
        <v>219</v>
      </c>
      <c r="G34" s="325" t="s">
        <v>7</v>
      </c>
      <c r="H34" s="325" t="s">
        <v>7</v>
      </c>
      <c r="I34" s="325" t="s">
        <v>7</v>
      </c>
      <c r="J34" s="325" t="s">
        <v>7</v>
      </c>
      <c r="K34" s="364" t="s">
        <v>419</v>
      </c>
      <c r="L34" s="120" t="s">
        <v>43</v>
      </c>
      <c r="M34" s="313">
        <v>3</v>
      </c>
      <c r="N34" s="368" t="s">
        <v>101</v>
      </c>
      <c r="O34" s="315" t="s">
        <v>7</v>
      </c>
      <c r="P34" s="315" t="s">
        <v>7</v>
      </c>
      <c r="Q34" s="315" t="s">
        <v>7</v>
      </c>
      <c r="R34" s="315"/>
      <c r="S34" s="315" t="s">
        <v>7</v>
      </c>
      <c r="T34" s="315" t="s">
        <v>7</v>
      </c>
      <c r="U34" s="315"/>
      <c r="V34" s="315"/>
      <c r="W34" s="315"/>
      <c r="X34" s="315"/>
      <c r="Y34" s="315" t="s">
        <v>7</v>
      </c>
      <c r="Z34" s="315" t="s">
        <v>7</v>
      </c>
      <c r="AA34" s="315" t="s">
        <v>7</v>
      </c>
      <c r="AB34" s="315" t="s">
        <v>7</v>
      </c>
      <c r="AC34" s="315"/>
      <c r="AD34" s="315"/>
      <c r="AE34" s="315" t="s">
        <v>7</v>
      </c>
      <c r="AF34" s="315" t="s">
        <v>7</v>
      </c>
      <c r="AG34" s="315"/>
      <c r="AH34" s="315">
        <f>COUNTIF(O34:AG35,"X")</f>
        <v>11</v>
      </c>
      <c r="AI34" s="313">
        <v>4</v>
      </c>
      <c r="AJ34" s="371" t="s">
        <v>126</v>
      </c>
      <c r="AK34" s="376">
        <v>12</v>
      </c>
      <c r="AL34" s="378" t="s">
        <v>180</v>
      </c>
      <c r="AM34" s="127" t="s">
        <v>221</v>
      </c>
      <c r="AN34" s="188" t="s">
        <v>479</v>
      </c>
      <c r="AO34" s="166" t="s">
        <v>48</v>
      </c>
      <c r="AP34" s="166" t="s">
        <v>50</v>
      </c>
      <c r="AQ34" s="182" t="s">
        <v>61</v>
      </c>
      <c r="AR34" s="182" t="s">
        <v>225</v>
      </c>
      <c r="AS34" s="163" t="s">
        <v>223</v>
      </c>
      <c r="AT34" s="163">
        <v>15</v>
      </c>
      <c r="AU34" s="163">
        <v>15</v>
      </c>
      <c r="AV34" s="163">
        <v>15</v>
      </c>
      <c r="AW34" s="163">
        <v>15</v>
      </c>
      <c r="AX34" s="163">
        <v>15</v>
      </c>
      <c r="AY34" s="163">
        <v>15</v>
      </c>
      <c r="AZ34" s="163">
        <v>10</v>
      </c>
      <c r="BA34" s="166">
        <f t="shared" si="1"/>
        <v>100</v>
      </c>
      <c r="BB34" s="166" t="s">
        <v>136</v>
      </c>
      <c r="BC34" s="166" t="s">
        <v>373</v>
      </c>
      <c r="BD34" s="166" t="s">
        <v>136</v>
      </c>
      <c r="BE34" s="166" t="s">
        <v>136</v>
      </c>
      <c r="BF34" s="131">
        <v>100</v>
      </c>
      <c r="BG34" s="132" t="str">
        <f t="shared" si="0"/>
        <v>FUERTE</v>
      </c>
      <c r="BH34" s="393">
        <f>ROUND(AVERAGE(BF34:BF35),0)</f>
        <v>100</v>
      </c>
      <c r="BI34" s="393" t="s">
        <v>8</v>
      </c>
      <c r="BJ34" s="481">
        <v>1</v>
      </c>
      <c r="BK34" s="374">
        <f t="shared" si="8"/>
        <v>4</v>
      </c>
      <c r="BL34" s="397">
        <f t="shared" si="9"/>
        <v>4</v>
      </c>
      <c r="BM34" s="397" t="s">
        <v>55</v>
      </c>
      <c r="BN34" s="360" t="s">
        <v>47</v>
      </c>
    </row>
    <row r="35" spans="1:66" ht="181.5" customHeight="1" x14ac:dyDescent="0.2">
      <c r="A35" s="321"/>
      <c r="B35" s="323"/>
      <c r="C35" s="341"/>
      <c r="D35" s="365"/>
      <c r="E35" s="308"/>
      <c r="F35" s="361"/>
      <c r="G35" s="326"/>
      <c r="H35" s="326"/>
      <c r="I35" s="326"/>
      <c r="J35" s="326"/>
      <c r="K35" s="365"/>
      <c r="L35" s="196"/>
      <c r="M35" s="314"/>
      <c r="N35" s="369"/>
      <c r="O35" s="316"/>
      <c r="P35" s="316"/>
      <c r="Q35" s="316"/>
      <c r="R35" s="316"/>
      <c r="S35" s="316"/>
      <c r="T35" s="316"/>
      <c r="U35" s="316"/>
      <c r="V35" s="316"/>
      <c r="W35" s="316"/>
      <c r="X35" s="316"/>
      <c r="Y35" s="316"/>
      <c r="Z35" s="316"/>
      <c r="AA35" s="316"/>
      <c r="AB35" s="316"/>
      <c r="AC35" s="316"/>
      <c r="AD35" s="316"/>
      <c r="AE35" s="316"/>
      <c r="AF35" s="316"/>
      <c r="AG35" s="316"/>
      <c r="AH35" s="316"/>
      <c r="AI35" s="314"/>
      <c r="AJ35" s="372"/>
      <c r="AK35" s="377"/>
      <c r="AL35" s="379"/>
      <c r="AM35" s="127" t="s">
        <v>222</v>
      </c>
      <c r="AN35" s="188" t="s">
        <v>507</v>
      </c>
      <c r="AO35" s="166" t="s">
        <v>48</v>
      </c>
      <c r="AP35" s="166" t="s">
        <v>50</v>
      </c>
      <c r="AQ35" s="182" t="s">
        <v>61</v>
      </c>
      <c r="AR35" s="182" t="s">
        <v>224</v>
      </c>
      <c r="AS35" s="163" t="s">
        <v>223</v>
      </c>
      <c r="AT35" s="163">
        <v>15</v>
      </c>
      <c r="AU35" s="163">
        <v>15</v>
      </c>
      <c r="AV35" s="163">
        <v>15</v>
      </c>
      <c r="AW35" s="163">
        <v>15</v>
      </c>
      <c r="AX35" s="163">
        <v>15</v>
      </c>
      <c r="AY35" s="163">
        <v>15</v>
      </c>
      <c r="AZ35" s="163">
        <v>10</v>
      </c>
      <c r="BA35" s="166">
        <f t="shared" si="1"/>
        <v>100</v>
      </c>
      <c r="BB35" s="166" t="s">
        <v>136</v>
      </c>
      <c r="BC35" s="166" t="s">
        <v>373</v>
      </c>
      <c r="BD35" s="166" t="s">
        <v>136</v>
      </c>
      <c r="BE35" s="166" t="s">
        <v>136</v>
      </c>
      <c r="BF35" s="131">
        <v>100</v>
      </c>
      <c r="BG35" s="132" t="str">
        <f t="shared" si="0"/>
        <v>FUERTE</v>
      </c>
      <c r="BH35" s="452"/>
      <c r="BI35" s="452"/>
      <c r="BJ35" s="482"/>
      <c r="BK35" s="375"/>
      <c r="BL35" s="398"/>
      <c r="BM35" s="398"/>
      <c r="BN35" s="361"/>
    </row>
    <row r="36" spans="1:66" ht="193.5" customHeight="1" x14ac:dyDescent="0.2">
      <c r="A36" s="321" t="s">
        <v>403</v>
      </c>
      <c r="B36" s="322" t="s">
        <v>70</v>
      </c>
      <c r="C36" s="340" t="s">
        <v>54</v>
      </c>
      <c r="D36" s="355" t="s">
        <v>256</v>
      </c>
      <c r="E36" s="330" t="s">
        <v>289</v>
      </c>
      <c r="F36" s="331" t="s">
        <v>489</v>
      </c>
      <c r="G36" s="325" t="s">
        <v>7</v>
      </c>
      <c r="H36" s="325" t="s">
        <v>7</v>
      </c>
      <c r="I36" s="325" t="s">
        <v>7</v>
      </c>
      <c r="J36" s="325" t="s">
        <v>7</v>
      </c>
      <c r="K36" s="355" t="s">
        <v>419</v>
      </c>
      <c r="L36" s="319" t="s">
        <v>179</v>
      </c>
      <c r="M36" s="366">
        <v>3</v>
      </c>
      <c r="N36" s="345" t="s">
        <v>101</v>
      </c>
      <c r="O36" s="343" t="s">
        <v>7</v>
      </c>
      <c r="P36" s="343" t="s">
        <v>7</v>
      </c>
      <c r="Q36" s="343" t="s">
        <v>7</v>
      </c>
      <c r="R36" s="343" t="s">
        <v>7</v>
      </c>
      <c r="S36" s="343" t="s">
        <v>7</v>
      </c>
      <c r="T36" s="343" t="s">
        <v>7</v>
      </c>
      <c r="U36" s="343" t="s">
        <v>7</v>
      </c>
      <c r="V36" s="343"/>
      <c r="W36" s="343"/>
      <c r="X36" s="343" t="s">
        <v>7</v>
      </c>
      <c r="Y36" s="343" t="s">
        <v>7</v>
      </c>
      <c r="Z36" s="343" t="s">
        <v>7</v>
      </c>
      <c r="AA36" s="343" t="s">
        <v>7</v>
      </c>
      <c r="AB36" s="343" t="s">
        <v>7</v>
      </c>
      <c r="AC36" s="343" t="s">
        <v>7</v>
      </c>
      <c r="AD36" s="343"/>
      <c r="AE36" s="343"/>
      <c r="AF36" s="343"/>
      <c r="AG36" s="343"/>
      <c r="AH36" s="315">
        <f>COUNTIF(O36:AG37,"X")</f>
        <v>13</v>
      </c>
      <c r="AI36" s="366">
        <v>5</v>
      </c>
      <c r="AJ36" s="485" t="s">
        <v>128</v>
      </c>
      <c r="AK36" s="376">
        <f>+M36*AI36</f>
        <v>15</v>
      </c>
      <c r="AL36" s="378" t="s">
        <v>180</v>
      </c>
      <c r="AM36" s="190" t="s">
        <v>162</v>
      </c>
      <c r="AN36" s="225" t="s">
        <v>437</v>
      </c>
      <c r="AO36" s="226" t="s">
        <v>48</v>
      </c>
      <c r="AP36" s="123" t="s">
        <v>50</v>
      </c>
      <c r="AQ36" s="182" t="s">
        <v>257</v>
      </c>
      <c r="AR36" s="211" t="s">
        <v>163</v>
      </c>
      <c r="AS36" s="211" t="s">
        <v>68</v>
      </c>
      <c r="AT36" s="163">
        <v>15</v>
      </c>
      <c r="AU36" s="163">
        <v>15</v>
      </c>
      <c r="AV36" s="163">
        <v>15</v>
      </c>
      <c r="AW36" s="163">
        <v>15</v>
      </c>
      <c r="AX36" s="163">
        <v>15</v>
      </c>
      <c r="AY36" s="163">
        <v>15</v>
      </c>
      <c r="AZ36" s="163">
        <v>10</v>
      </c>
      <c r="BA36" s="166">
        <f t="shared" si="1"/>
        <v>100</v>
      </c>
      <c r="BB36" s="166" t="s">
        <v>136</v>
      </c>
      <c r="BC36" s="166" t="s">
        <v>373</v>
      </c>
      <c r="BD36" s="166" t="s">
        <v>136</v>
      </c>
      <c r="BE36" s="166" t="s">
        <v>136</v>
      </c>
      <c r="BF36" s="131">
        <v>100</v>
      </c>
      <c r="BG36" s="132" t="str">
        <f t="shared" ref="BG36:BG55" si="10">VLOOKUP(BF36,CLASIFICACIÓNCONTROLES,2)</f>
        <v>FUERTE</v>
      </c>
      <c r="BH36" s="393">
        <f>ROUND(AVERAGE(BF36:BF37),0)</f>
        <v>100</v>
      </c>
      <c r="BI36" s="393" t="s">
        <v>8</v>
      </c>
      <c r="BJ36" s="453">
        <v>1</v>
      </c>
      <c r="BK36" s="374">
        <f>+AI36</f>
        <v>5</v>
      </c>
      <c r="BL36" s="391">
        <f>+BJ36*BK36</f>
        <v>5</v>
      </c>
      <c r="BM36" s="455" t="s">
        <v>180</v>
      </c>
      <c r="BN36" s="309" t="s">
        <v>47</v>
      </c>
    </row>
    <row r="37" spans="1:66" ht="193.5" customHeight="1" x14ac:dyDescent="0.2">
      <c r="A37" s="321"/>
      <c r="B37" s="323"/>
      <c r="C37" s="341"/>
      <c r="D37" s="324"/>
      <c r="E37" s="362"/>
      <c r="F37" s="342"/>
      <c r="G37" s="326"/>
      <c r="H37" s="326"/>
      <c r="I37" s="326"/>
      <c r="J37" s="326"/>
      <c r="K37" s="324"/>
      <c r="L37" s="320"/>
      <c r="M37" s="367"/>
      <c r="N37" s="346"/>
      <c r="O37" s="344"/>
      <c r="P37" s="344"/>
      <c r="Q37" s="344"/>
      <c r="R37" s="344"/>
      <c r="S37" s="344"/>
      <c r="T37" s="344"/>
      <c r="U37" s="344"/>
      <c r="V37" s="344"/>
      <c r="W37" s="344"/>
      <c r="X37" s="344"/>
      <c r="Y37" s="344"/>
      <c r="Z37" s="344"/>
      <c r="AA37" s="344"/>
      <c r="AB37" s="344"/>
      <c r="AC37" s="344"/>
      <c r="AD37" s="344"/>
      <c r="AE37" s="344"/>
      <c r="AF37" s="344"/>
      <c r="AG37" s="344"/>
      <c r="AH37" s="316"/>
      <c r="AI37" s="367"/>
      <c r="AJ37" s="486"/>
      <c r="AK37" s="377"/>
      <c r="AL37" s="379"/>
      <c r="AM37" s="190" t="s">
        <v>164</v>
      </c>
      <c r="AN37" s="225" t="s">
        <v>438</v>
      </c>
      <c r="AO37" s="226" t="s">
        <v>48</v>
      </c>
      <c r="AP37" s="123" t="s">
        <v>50</v>
      </c>
      <c r="AQ37" s="182" t="s">
        <v>480</v>
      </c>
      <c r="AR37" s="211" t="s">
        <v>439</v>
      </c>
      <c r="AS37" s="211" t="s">
        <v>68</v>
      </c>
      <c r="AT37" s="163">
        <v>15</v>
      </c>
      <c r="AU37" s="163">
        <v>15</v>
      </c>
      <c r="AV37" s="163">
        <v>15</v>
      </c>
      <c r="AW37" s="163">
        <v>15</v>
      </c>
      <c r="AX37" s="163">
        <v>15</v>
      </c>
      <c r="AY37" s="163">
        <v>15</v>
      </c>
      <c r="AZ37" s="163">
        <v>10</v>
      </c>
      <c r="BA37" s="166">
        <f t="shared" si="1"/>
        <v>100</v>
      </c>
      <c r="BB37" s="166" t="s">
        <v>136</v>
      </c>
      <c r="BC37" s="166" t="s">
        <v>373</v>
      </c>
      <c r="BD37" s="166" t="s">
        <v>136</v>
      </c>
      <c r="BE37" s="166" t="s">
        <v>136</v>
      </c>
      <c r="BF37" s="131">
        <v>100</v>
      </c>
      <c r="BG37" s="132" t="str">
        <f t="shared" si="10"/>
        <v>FUERTE</v>
      </c>
      <c r="BH37" s="452"/>
      <c r="BI37" s="452"/>
      <c r="BJ37" s="454"/>
      <c r="BK37" s="375"/>
      <c r="BL37" s="392"/>
      <c r="BM37" s="456"/>
      <c r="BN37" s="310"/>
    </row>
    <row r="38" spans="1:66" ht="240.75" customHeight="1" x14ac:dyDescent="0.2">
      <c r="A38" s="115" t="s">
        <v>404</v>
      </c>
      <c r="B38" s="262" t="s">
        <v>70</v>
      </c>
      <c r="C38" s="227" t="s">
        <v>54</v>
      </c>
      <c r="D38" s="127" t="s">
        <v>52</v>
      </c>
      <c r="E38" s="160" t="s">
        <v>258</v>
      </c>
      <c r="F38" s="297" t="s">
        <v>89</v>
      </c>
      <c r="G38" s="137" t="s">
        <v>7</v>
      </c>
      <c r="H38" s="137" t="s">
        <v>7</v>
      </c>
      <c r="I38" s="137" t="s">
        <v>7</v>
      </c>
      <c r="J38" s="137" t="s">
        <v>7</v>
      </c>
      <c r="K38" s="172" t="s">
        <v>417</v>
      </c>
      <c r="L38" s="119" t="s">
        <v>177</v>
      </c>
      <c r="M38" s="228">
        <v>1</v>
      </c>
      <c r="N38" s="229" t="s">
        <v>95</v>
      </c>
      <c r="O38" s="230" t="s">
        <v>7</v>
      </c>
      <c r="P38" s="230" t="s">
        <v>7</v>
      </c>
      <c r="Q38" s="230" t="s">
        <v>7</v>
      </c>
      <c r="R38" s="230"/>
      <c r="S38" s="230" t="s">
        <v>7</v>
      </c>
      <c r="T38" s="230" t="s">
        <v>7</v>
      </c>
      <c r="U38" s="230"/>
      <c r="V38" s="230"/>
      <c r="W38" s="230"/>
      <c r="X38" s="230" t="s">
        <v>7</v>
      </c>
      <c r="Y38" s="230" t="s">
        <v>7</v>
      </c>
      <c r="Z38" s="230" t="s">
        <v>7</v>
      </c>
      <c r="AA38" s="230" t="s">
        <v>7</v>
      </c>
      <c r="AB38" s="230"/>
      <c r="AC38" s="230"/>
      <c r="AD38" s="230"/>
      <c r="AE38" s="230"/>
      <c r="AF38" s="230"/>
      <c r="AG38" s="230"/>
      <c r="AH38" s="230">
        <f>COUNTIF(O38:AG38,"X")</f>
        <v>9</v>
      </c>
      <c r="AI38" s="275">
        <v>4</v>
      </c>
      <c r="AJ38" s="231" t="s">
        <v>126</v>
      </c>
      <c r="AK38" s="232">
        <v>4</v>
      </c>
      <c r="AL38" s="281" t="s">
        <v>55</v>
      </c>
      <c r="AM38" s="127" t="s">
        <v>165</v>
      </c>
      <c r="AN38" s="188" t="s">
        <v>376</v>
      </c>
      <c r="AO38" s="192" t="s">
        <v>48</v>
      </c>
      <c r="AP38" s="166" t="s">
        <v>50</v>
      </c>
      <c r="AQ38" s="182" t="s">
        <v>65</v>
      </c>
      <c r="AR38" s="182" t="s">
        <v>166</v>
      </c>
      <c r="AS38" s="182" t="s">
        <v>112</v>
      </c>
      <c r="AT38" s="163">
        <v>15</v>
      </c>
      <c r="AU38" s="163">
        <v>15</v>
      </c>
      <c r="AV38" s="163">
        <v>15</v>
      </c>
      <c r="AW38" s="182">
        <v>15</v>
      </c>
      <c r="AX38" s="163">
        <v>15</v>
      </c>
      <c r="AY38" s="163">
        <v>15</v>
      </c>
      <c r="AZ38" s="163">
        <v>10</v>
      </c>
      <c r="BA38" s="166">
        <f t="shared" si="1"/>
        <v>100</v>
      </c>
      <c r="BB38" s="166" t="s">
        <v>136</v>
      </c>
      <c r="BC38" s="166" t="s">
        <v>373</v>
      </c>
      <c r="BD38" s="166" t="s">
        <v>136</v>
      </c>
      <c r="BE38" s="166" t="s">
        <v>136</v>
      </c>
      <c r="BF38" s="131">
        <v>100</v>
      </c>
      <c r="BG38" s="132" t="s">
        <v>8</v>
      </c>
      <c r="BH38" s="292">
        <f>+BF38</f>
        <v>100</v>
      </c>
      <c r="BI38" s="233" t="s">
        <v>8</v>
      </c>
      <c r="BJ38" s="167">
        <v>1</v>
      </c>
      <c r="BK38" s="167">
        <f>+AI38</f>
        <v>4</v>
      </c>
      <c r="BL38" s="168">
        <f>+BJ38*BK38</f>
        <v>4</v>
      </c>
      <c r="BM38" s="169" t="s">
        <v>55</v>
      </c>
      <c r="BN38" s="297" t="s">
        <v>47</v>
      </c>
    </row>
    <row r="39" spans="1:66" ht="190.5" customHeight="1" x14ac:dyDescent="0.2">
      <c r="A39" s="253" t="s">
        <v>405</v>
      </c>
      <c r="B39" s="262" t="s">
        <v>71</v>
      </c>
      <c r="C39" s="268" t="s">
        <v>44</v>
      </c>
      <c r="D39" s="234" t="s">
        <v>234</v>
      </c>
      <c r="E39" s="254" t="s">
        <v>233</v>
      </c>
      <c r="F39" s="270" t="s">
        <v>90</v>
      </c>
      <c r="G39" s="137" t="s">
        <v>7</v>
      </c>
      <c r="H39" s="137" t="s">
        <v>7</v>
      </c>
      <c r="I39" s="137" t="s">
        <v>7</v>
      </c>
      <c r="J39" s="137" t="s">
        <v>7</v>
      </c>
      <c r="K39" s="282" t="s">
        <v>423</v>
      </c>
      <c r="L39" s="260" t="s">
        <v>43</v>
      </c>
      <c r="M39" s="257">
        <v>3</v>
      </c>
      <c r="N39" s="273" t="s">
        <v>101</v>
      </c>
      <c r="O39" s="258"/>
      <c r="P39" s="258" t="s">
        <v>7</v>
      </c>
      <c r="Q39" s="258" t="s">
        <v>7</v>
      </c>
      <c r="R39" s="258" t="s">
        <v>7</v>
      </c>
      <c r="S39" s="258" t="s">
        <v>7</v>
      </c>
      <c r="T39" s="258" t="s">
        <v>7</v>
      </c>
      <c r="U39" s="258" t="s">
        <v>7</v>
      </c>
      <c r="V39" s="258"/>
      <c r="W39" s="258"/>
      <c r="X39" s="258" t="s">
        <v>7</v>
      </c>
      <c r="Y39" s="258" t="s">
        <v>7</v>
      </c>
      <c r="Z39" s="258" t="s">
        <v>7</v>
      </c>
      <c r="AA39" s="258" t="s">
        <v>7</v>
      </c>
      <c r="AB39" s="258" t="s">
        <v>7</v>
      </c>
      <c r="AC39" s="258" t="s">
        <v>7</v>
      </c>
      <c r="AD39" s="258"/>
      <c r="AE39" s="258" t="s">
        <v>7</v>
      </c>
      <c r="AF39" s="258" t="s">
        <v>7</v>
      </c>
      <c r="AG39" s="258"/>
      <c r="AH39" s="258">
        <f>COUNTIF(O39:AG39,"X")</f>
        <v>14</v>
      </c>
      <c r="AI39" s="257">
        <v>5</v>
      </c>
      <c r="AJ39" s="298" t="s">
        <v>128</v>
      </c>
      <c r="AK39" s="286">
        <v>15</v>
      </c>
      <c r="AL39" s="281" t="s">
        <v>180</v>
      </c>
      <c r="AM39" s="282" t="s">
        <v>506</v>
      </c>
      <c r="AN39" s="105" t="s">
        <v>501</v>
      </c>
      <c r="AO39" s="283" t="s">
        <v>48</v>
      </c>
      <c r="AP39" s="166" t="s">
        <v>50</v>
      </c>
      <c r="AQ39" s="288" t="s">
        <v>51</v>
      </c>
      <c r="AR39" s="235" t="s">
        <v>420</v>
      </c>
      <c r="AS39" s="104" t="s">
        <v>72</v>
      </c>
      <c r="AT39" s="163">
        <v>15</v>
      </c>
      <c r="AU39" s="163">
        <v>15</v>
      </c>
      <c r="AV39" s="163">
        <v>15</v>
      </c>
      <c r="AW39" s="163">
        <v>15</v>
      </c>
      <c r="AX39" s="163">
        <v>15</v>
      </c>
      <c r="AY39" s="163">
        <v>15</v>
      </c>
      <c r="AZ39" s="163">
        <v>10</v>
      </c>
      <c r="BA39" s="166">
        <f t="shared" si="1"/>
        <v>100</v>
      </c>
      <c r="BB39" s="166" t="s">
        <v>136</v>
      </c>
      <c r="BC39" s="166" t="s">
        <v>373</v>
      </c>
      <c r="BD39" s="166" t="s">
        <v>136</v>
      </c>
      <c r="BE39" s="166" t="s">
        <v>136</v>
      </c>
      <c r="BF39" s="292">
        <v>100</v>
      </c>
      <c r="BG39" s="293" t="s">
        <v>8</v>
      </c>
      <c r="BH39" s="292">
        <v>100</v>
      </c>
      <c r="BI39" s="285" t="s">
        <v>8</v>
      </c>
      <c r="BJ39" s="279">
        <v>1</v>
      </c>
      <c r="BK39" s="279">
        <v>5</v>
      </c>
      <c r="BL39" s="284">
        <v>5</v>
      </c>
      <c r="BM39" s="295" t="s">
        <v>180</v>
      </c>
      <c r="BN39" s="270" t="s">
        <v>47</v>
      </c>
    </row>
    <row r="40" spans="1:66" ht="409.5" customHeight="1" x14ac:dyDescent="0.2">
      <c r="A40" s="253" t="s">
        <v>406</v>
      </c>
      <c r="B40" s="236" t="s">
        <v>71</v>
      </c>
      <c r="C40" s="264" t="s">
        <v>44</v>
      </c>
      <c r="D40" s="302" t="s">
        <v>235</v>
      </c>
      <c r="E40" s="265" t="s">
        <v>236</v>
      </c>
      <c r="F40" s="265" t="s">
        <v>237</v>
      </c>
      <c r="G40" s="259" t="s">
        <v>7</v>
      </c>
      <c r="H40" s="259" t="s">
        <v>7</v>
      </c>
      <c r="I40" s="259" t="s">
        <v>7</v>
      </c>
      <c r="J40" s="259" t="s">
        <v>7</v>
      </c>
      <c r="K40" s="259" t="s">
        <v>422</v>
      </c>
      <c r="L40" s="237" t="s">
        <v>43</v>
      </c>
      <c r="M40" s="257">
        <v>3</v>
      </c>
      <c r="N40" s="273" t="s">
        <v>101</v>
      </c>
      <c r="O40" s="258" t="s">
        <v>7</v>
      </c>
      <c r="P40" s="258" t="s">
        <v>7</v>
      </c>
      <c r="Q40" s="258" t="s">
        <v>7</v>
      </c>
      <c r="R40" s="258"/>
      <c r="S40" s="258" t="s">
        <v>7</v>
      </c>
      <c r="T40" s="258" t="s">
        <v>7</v>
      </c>
      <c r="U40" s="258"/>
      <c r="V40" s="258"/>
      <c r="W40" s="258"/>
      <c r="X40" s="258" t="s">
        <v>7</v>
      </c>
      <c r="Y40" s="258"/>
      <c r="Z40" s="258" t="s">
        <v>7</v>
      </c>
      <c r="AA40" s="258" t="s">
        <v>7</v>
      </c>
      <c r="AB40" s="258" t="s">
        <v>7</v>
      </c>
      <c r="AC40" s="258" t="s">
        <v>7</v>
      </c>
      <c r="AD40" s="258"/>
      <c r="AE40" s="258" t="s">
        <v>7</v>
      </c>
      <c r="AF40" s="258" t="s">
        <v>135</v>
      </c>
      <c r="AG40" s="258"/>
      <c r="AH40" s="258">
        <f>COUNTIF(O40:AG40,"X")</f>
        <v>11</v>
      </c>
      <c r="AI40" s="257">
        <v>4</v>
      </c>
      <c r="AJ40" s="278" t="s">
        <v>126</v>
      </c>
      <c r="AK40" s="280">
        <v>12</v>
      </c>
      <c r="AL40" s="281" t="s">
        <v>180</v>
      </c>
      <c r="AM40" s="282" t="s">
        <v>167</v>
      </c>
      <c r="AN40" s="105" t="s">
        <v>504</v>
      </c>
      <c r="AO40" s="283" t="s">
        <v>48</v>
      </c>
      <c r="AP40" s="283" t="s">
        <v>50</v>
      </c>
      <c r="AQ40" s="288" t="s">
        <v>51</v>
      </c>
      <c r="AR40" s="104" t="s">
        <v>238</v>
      </c>
      <c r="AS40" s="104" t="s">
        <v>331</v>
      </c>
      <c r="AT40" s="104">
        <v>15</v>
      </c>
      <c r="AU40" s="104">
        <v>15</v>
      </c>
      <c r="AV40" s="104">
        <v>15</v>
      </c>
      <c r="AW40" s="104">
        <v>15</v>
      </c>
      <c r="AX40" s="104">
        <v>15</v>
      </c>
      <c r="AY40" s="104">
        <v>15</v>
      </c>
      <c r="AZ40" s="104">
        <v>10</v>
      </c>
      <c r="BA40" s="104">
        <f t="shared" si="1"/>
        <v>100</v>
      </c>
      <c r="BB40" s="283" t="s">
        <v>136</v>
      </c>
      <c r="BC40" s="283" t="s">
        <v>373</v>
      </c>
      <c r="BD40" s="283" t="s">
        <v>136</v>
      </c>
      <c r="BE40" s="283" t="s">
        <v>136</v>
      </c>
      <c r="BF40" s="283">
        <v>100</v>
      </c>
      <c r="BG40" s="293" t="str">
        <f t="shared" si="10"/>
        <v>FUERTE</v>
      </c>
      <c r="BH40" s="285">
        <f>ROUND(AVERAGE(BF40:BF40),0)</f>
        <v>100</v>
      </c>
      <c r="BI40" s="285" t="s">
        <v>8</v>
      </c>
      <c r="BJ40" s="279">
        <v>1</v>
      </c>
      <c r="BK40" s="279">
        <v>4</v>
      </c>
      <c r="BL40" s="287">
        <v>4</v>
      </c>
      <c r="BM40" s="291" t="s">
        <v>55</v>
      </c>
      <c r="BN40" s="270" t="s">
        <v>47</v>
      </c>
    </row>
    <row r="41" spans="1:66" ht="287.25" customHeight="1" x14ac:dyDescent="0.2">
      <c r="A41" s="321" t="s">
        <v>407</v>
      </c>
      <c r="B41" s="322" t="s">
        <v>73</v>
      </c>
      <c r="C41" s="268" t="s">
        <v>54</v>
      </c>
      <c r="D41" s="173" t="s">
        <v>184</v>
      </c>
      <c r="E41" s="306" t="s">
        <v>206</v>
      </c>
      <c r="F41" s="331" t="s">
        <v>74</v>
      </c>
      <c r="G41" s="137" t="s">
        <v>7</v>
      </c>
      <c r="H41" s="137" t="s">
        <v>7</v>
      </c>
      <c r="I41" s="137" t="s">
        <v>7</v>
      </c>
      <c r="J41" s="137" t="s">
        <v>7</v>
      </c>
      <c r="K41" s="355" t="s">
        <v>422</v>
      </c>
      <c r="L41" s="358" t="s">
        <v>43</v>
      </c>
      <c r="M41" s="313">
        <v>3</v>
      </c>
      <c r="N41" s="356" t="s">
        <v>101</v>
      </c>
      <c r="O41" s="315" t="s">
        <v>7</v>
      </c>
      <c r="P41" s="315"/>
      <c r="Q41" s="315"/>
      <c r="R41" s="315"/>
      <c r="S41" s="315" t="s">
        <v>7</v>
      </c>
      <c r="T41" s="315" t="s">
        <v>7</v>
      </c>
      <c r="U41" s="315"/>
      <c r="V41" s="315"/>
      <c r="W41" s="315"/>
      <c r="X41" s="315" t="s">
        <v>7</v>
      </c>
      <c r="Y41" s="315"/>
      <c r="Z41" s="315" t="s">
        <v>7</v>
      </c>
      <c r="AA41" s="315" t="s">
        <v>7</v>
      </c>
      <c r="AB41" s="315" t="s">
        <v>7</v>
      </c>
      <c r="AC41" s="315"/>
      <c r="AD41" s="315"/>
      <c r="AE41" s="315"/>
      <c r="AF41" s="315"/>
      <c r="AG41" s="315"/>
      <c r="AH41" s="315">
        <f>COUNTIF(O41:AG41,"X")</f>
        <v>7</v>
      </c>
      <c r="AI41" s="313">
        <v>4</v>
      </c>
      <c r="AJ41" s="371" t="s">
        <v>126</v>
      </c>
      <c r="AK41" s="479">
        <v>12</v>
      </c>
      <c r="AL41" s="418" t="s">
        <v>180</v>
      </c>
      <c r="AM41" s="190" t="s">
        <v>203</v>
      </c>
      <c r="AN41" s="177" t="s">
        <v>502</v>
      </c>
      <c r="AO41" s="163" t="s">
        <v>48</v>
      </c>
      <c r="AP41" s="166" t="s">
        <v>49</v>
      </c>
      <c r="AQ41" s="163" t="s">
        <v>421</v>
      </c>
      <c r="AR41" s="163" t="s">
        <v>204</v>
      </c>
      <c r="AS41" s="163" t="s">
        <v>68</v>
      </c>
      <c r="AT41" s="163">
        <v>15</v>
      </c>
      <c r="AU41" s="163">
        <v>15</v>
      </c>
      <c r="AV41" s="163">
        <v>15</v>
      </c>
      <c r="AW41" s="163">
        <v>15</v>
      </c>
      <c r="AX41" s="163">
        <v>15</v>
      </c>
      <c r="AY41" s="163">
        <v>15</v>
      </c>
      <c r="AZ41" s="163">
        <v>10</v>
      </c>
      <c r="BA41" s="166">
        <f t="shared" si="1"/>
        <v>100</v>
      </c>
      <c r="BB41" s="166" t="s">
        <v>136</v>
      </c>
      <c r="BC41" s="166" t="s">
        <v>373</v>
      </c>
      <c r="BD41" s="166" t="s">
        <v>136</v>
      </c>
      <c r="BE41" s="166" t="s">
        <v>136</v>
      </c>
      <c r="BF41" s="131">
        <v>100</v>
      </c>
      <c r="BG41" s="132" t="str">
        <f t="shared" si="10"/>
        <v>FUERTE</v>
      </c>
      <c r="BH41" s="423">
        <f>+BF41</f>
        <v>100</v>
      </c>
      <c r="BI41" s="393" t="s">
        <v>8</v>
      </c>
      <c r="BJ41" s="374">
        <v>1</v>
      </c>
      <c r="BK41" s="374">
        <f>+AI41</f>
        <v>4</v>
      </c>
      <c r="BL41" s="397">
        <f t="shared" ref="BL41:BL50" si="11">+BJ41*BK41</f>
        <v>4</v>
      </c>
      <c r="BM41" s="421" t="s">
        <v>55</v>
      </c>
      <c r="BN41" s="483" t="s">
        <v>47</v>
      </c>
    </row>
    <row r="42" spans="1:66" ht="287.25" customHeight="1" x14ac:dyDescent="0.2">
      <c r="A42" s="321"/>
      <c r="B42" s="323"/>
      <c r="C42" s="268" t="s">
        <v>54</v>
      </c>
      <c r="D42" s="118" t="s">
        <v>205</v>
      </c>
      <c r="E42" s="308"/>
      <c r="F42" s="342"/>
      <c r="G42" s="137"/>
      <c r="H42" s="137"/>
      <c r="I42" s="137"/>
      <c r="J42" s="137"/>
      <c r="K42" s="324"/>
      <c r="L42" s="359"/>
      <c r="M42" s="314"/>
      <c r="N42" s="357"/>
      <c r="O42" s="316"/>
      <c r="P42" s="316"/>
      <c r="Q42" s="316"/>
      <c r="R42" s="316"/>
      <c r="S42" s="316"/>
      <c r="T42" s="316"/>
      <c r="U42" s="316"/>
      <c r="V42" s="316"/>
      <c r="W42" s="316"/>
      <c r="X42" s="316"/>
      <c r="Y42" s="316"/>
      <c r="Z42" s="316"/>
      <c r="AA42" s="316"/>
      <c r="AB42" s="316"/>
      <c r="AC42" s="316"/>
      <c r="AD42" s="316"/>
      <c r="AE42" s="316"/>
      <c r="AF42" s="316"/>
      <c r="AG42" s="316"/>
      <c r="AH42" s="316"/>
      <c r="AI42" s="314"/>
      <c r="AJ42" s="372"/>
      <c r="AK42" s="480"/>
      <c r="AL42" s="419"/>
      <c r="AM42" s="190" t="s">
        <v>203</v>
      </c>
      <c r="AN42" s="177"/>
      <c r="AO42" s="163" t="s">
        <v>48</v>
      </c>
      <c r="AP42" s="166" t="s">
        <v>49</v>
      </c>
      <c r="AQ42" s="163" t="s">
        <v>421</v>
      </c>
      <c r="AR42" s="163" t="s">
        <v>204</v>
      </c>
      <c r="AS42" s="163" t="s">
        <v>68</v>
      </c>
      <c r="AT42" s="163">
        <v>15</v>
      </c>
      <c r="AU42" s="163">
        <v>15</v>
      </c>
      <c r="AV42" s="163">
        <v>15</v>
      </c>
      <c r="AW42" s="163">
        <v>15</v>
      </c>
      <c r="AX42" s="163">
        <v>15</v>
      </c>
      <c r="AY42" s="163">
        <v>15</v>
      </c>
      <c r="AZ42" s="163">
        <v>10</v>
      </c>
      <c r="BA42" s="166">
        <f t="shared" si="1"/>
        <v>100</v>
      </c>
      <c r="BB42" s="166" t="s">
        <v>136</v>
      </c>
      <c r="BC42" s="166" t="s">
        <v>373</v>
      </c>
      <c r="BD42" s="166" t="s">
        <v>136</v>
      </c>
      <c r="BE42" s="166" t="s">
        <v>136</v>
      </c>
      <c r="BF42" s="131">
        <v>100</v>
      </c>
      <c r="BG42" s="132" t="str">
        <f t="shared" si="10"/>
        <v>FUERTE</v>
      </c>
      <c r="BH42" s="424"/>
      <c r="BI42" s="452"/>
      <c r="BJ42" s="375"/>
      <c r="BK42" s="375"/>
      <c r="BL42" s="398"/>
      <c r="BM42" s="422"/>
      <c r="BN42" s="484"/>
    </row>
    <row r="43" spans="1:66" ht="225.75" customHeight="1" x14ac:dyDescent="0.2">
      <c r="A43" s="115" t="s">
        <v>408</v>
      </c>
      <c r="B43" s="262" t="s">
        <v>75</v>
      </c>
      <c r="C43" s="117" t="s">
        <v>54</v>
      </c>
      <c r="D43" s="190" t="s">
        <v>259</v>
      </c>
      <c r="E43" s="160" t="s">
        <v>332</v>
      </c>
      <c r="F43" s="207" t="s">
        <v>91</v>
      </c>
      <c r="G43" s="137" t="s">
        <v>7</v>
      </c>
      <c r="H43" s="137" t="s">
        <v>7</v>
      </c>
      <c r="I43" s="137" t="s">
        <v>7</v>
      </c>
      <c r="J43" s="137" t="s">
        <v>7</v>
      </c>
      <c r="K43" s="190" t="s">
        <v>317</v>
      </c>
      <c r="L43" s="119" t="s">
        <v>179</v>
      </c>
      <c r="M43" s="179">
        <v>2</v>
      </c>
      <c r="N43" s="139" t="s">
        <v>98</v>
      </c>
      <c r="O43" s="230" t="s">
        <v>7</v>
      </c>
      <c r="P43" s="230"/>
      <c r="Q43" s="230"/>
      <c r="R43" s="230"/>
      <c r="S43" s="230" t="s">
        <v>7</v>
      </c>
      <c r="T43" s="230" t="s">
        <v>7</v>
      </c>
      <c r="U43" s="230"/>
      <c r="V43" s="230"/>
      <c r="W43" s="230"/>
      <c r="X43" s="230"/>
      <c r="Y43" s="230"/>
      <c r="Z43" s="230" t="s">
        <v>7</v>
      </c>
      <c r="AA43" s="230" t="s">
        <v>7</v>
      </c>
      <c r="AB43" s="230"/>
      <c r="AC43" s="230"/>
      <c r="AD43" s="230"/>
      <c r="AE43" s="230"/>
      <c r="AF43" s="230"/>
      <c r="AG43" s="230"/>
      <c r="AH43" s="258">
        <f>COUNTIF(O43:AG43,"X")</f>
        <v>5</v>
      </c>
      <c r="AI43" s="276">
        <f>IF(AH43&lt;=5,3,IF(AND(AH43&gt;=6,AH43&lt;=11),4,5))</f>
        <v>3</v>
      </c>
      <c r="AJ43" s="276" t="s">
        <v>56</v>
      </c>
      <c r="AK43" s="286">
        <f>+M43*AI43</f>
        <v>6</v>
      </c>
      <c r="AL43" s="281" t="str">
        <f>IF(AK43&lt;=2,"BAJO",IF(AND(AK43&gt;=2.1,AK43&lt;=6),"MODERADO",IF(AND(AK43&gt;=6.1,AK43&lt;=12),"ALTO", "EXTREMO")))</f>
        <v>MODERADO</v>
      </c>
      <c r="AM43" s="190" t="s">
        <v>168</v>
      </c>
      <c r="AN43" s="191" t="s">
        <v>503</v>
      </c>
      <c r="AO43" s="166" t="s">
        <v>48</v>
      </c>
      <c r="AP43" s="166" t="s">
        <v>50</v>
      </c>
      <c r="AQ43" s="182" t="s">
        <v>51</v>
      </c>
      <c r="AR43" s="238" t="s">
        <v>169</v>
      </c>
      <c r="AS43" s="238" t="s">
        <v>68</v>
      </c>
      <c r="AT43" s="163">
        <v>15</v>
      </c>
      <c r="AU43" s="163">
        <v>15</v>
      </c>
      <c r="AV43" s="163">
        <v>15</v>
      </c>
      <c r="AW43" s="163">
        <v>15</v>
      </c>
      <c r="AX43" s="163">
        <v>15</v>
      </c>
      <c r="AY43" s="163">
        <v>15</v>
      </c>
      <c r="AZ43" s="163">
        <v>10</v>
      </c>
      <c r="BA43" s="166">
        <f t="shared" si="1"/>
        <v>100</v>
      </c>
      <c r="BB43" s="166" t="s">
        <v>136</v>
      </c>
      <c r="BC43" s="166" t="s">
        <v>373</v>
      </c>
      <c r="BD43" s="166" t="s">
        <v>136</v>
      </c>
      <c r="BE43" s="166" t="s">
        <v>136</v>
      </c>
      <c r="BF43" s="131">
        <v>100</v>
      </c>
      <c r="BG43" s="132" t="str">
        <f t="shared" si="10"/>
        <v>FUERTE</v>
      </c>
      <c r="BH43" s="292">
        <f>+BF43</f>
        <v>100</v>
      </c>
      <c r="BI43" s="285" t="s">
        <v>8</v>
      </c>
      <c r="BJ43" s="167">
        <v>1</v>
      </c>
      <c r="BK43" s="239">
        <f>+AI43</f>
        <v>3</v>
      </c>
      <c r="BL43" s="239">
        <f t="shared" si="11"/>
        <v>3</v>
      </c>
      <c r="BM43" s="218" t="s">
        <v>56</v>
      </c>
      <c r="BN43" s="207" t="s">
        <v>47</v>
      </c>
    </row>
    <row r="44" spans="1:66" ht="225.75" customHeight="1" x14ac:dyDescent="0.2">
      <c r="A44" s="253" t="s">
        <v>409</v>
      </c>
      <c r="B44" s="262" t="s">
        <v>75</v>
      </c>
      <c r="C44" s="117" t="s">
        <v>54</v>
      </c>
      <c r="D44" s="190" t="s">
        <v>52</v>
      </c>
      <c r="E44" s="160" t="s">
        <v>284</v>
      </c>
      <c r="F44" s="207" t="s">
        <v>260</v>
      </c>
      <c r="G44" s="137" t="s">
        <v>7</v>
      </c>
      <c r="H44" s="137" t="s">
        <v>7</v>
      </c>
      <c r="I44" s="137" t="s">
        <v>7</v>
      </c>
      <c r="J44" s="137" t="s">
        <v>7</v>
      </c>
      <c r="K44" s="190" t="s">
        <v>318</v>
      </c>
      <c r="L44" s="240" t="s">
        <v>179</v>
      </c>
      <c r="M44" s="228">
        <v>1</v>
      </c>
      <c r="N44" s="229" t="s">
        <v>95</v>
      </c>
      <c r="O44" s="230" t="s">
        <v>7</v>
      </c>
      <c r="P44" s="230" t="s">
        <v>7</v>
      </c>
      <c r="Q44" s="230"/>
      <c r="R44" s="230"/>
      <c r="S44" s="230" t="s">
        <v>7</v>
      </c>
      <c r="T44" s="230" t="s">
        <v>7</v>
      </c>
      <c r="U44" s="230"/>
      <c r="V44" s="230"/>
      <c r="W44" s="230"/>
      <c r="X44" s="230"/>
      <c r="Y44" s="230" t="s">
        <v>7</v>
      </c>
      <c r="Z44" s="230" t="s">
        <v>7</v>
      </c>
      <c r="AA44" s="230" t="s">
        <v>7</v>
      </c>
      <c r="AB44" s="230"/>
      <c r="AC44" s="230"/>
      <c r="AD44" s="230"/>
      <c r="AE44" s="230"/>
      <c r="AF44" s="230"/>
      <c r="AG44" s="230"/>
      <c r="AH44" s="258">
        <f>COUNTIF(O44:AG44,"X")</f>
        <v>7</v>
      </c>
      <c r="AI44" s="257">
        <f>IF(AH44&lt;=5,3,IF(AND(AH44&gt;=6,AH44&lt;=11),4,5))</f>
        <v>4</v>
      </c>
      <c r="AJ44" s="278" t="s">
        <v>126</v>
      </c>
      <c r="AK44" s="204">
        <f>+M44*AI44</f>
        <v>4</v>
      </c>
      <c r="AL44" s="281" t="s">
        <v>55</v>
      </c>
      <c r="AM44" s="190" t="s">
        <v>261</v>
      </c>
      <c r="AN44" s="191"/>
      <c r="AO44" s="166" t="s">
        <v>48</v>
      </c>
      <c r="AP44" s="166" t="s">
        <v>50</v>
      </c>
      <c r="AQ44" s="182" t="s">
        <v>262</v>
      </c>
      <c r="AR44" s="182" t="s">
        <v>170</v>
      </c>
      <c r="AS44" s="238" t="s">
        <v>68</v>
      </c>
      <c r="AT44" s="163">
        <v>15</v>
      </c>
      <c r="AU44" s="163">
        <v>15</v>
      </c>
      <c r="AV44" s="163">
        <v>15</v>
      </c>
      <c r="AW44" s="163">
        <v>15</v>
      </c>
      <c r="AX44" s="163">
        <v>15</v>
      </c>
      <c r="AY44" s="163">
        <v>15</v>
      </c>
      <c r="AZ44" s="163">
        <v>10</v>
      </c>
      <c r="BA44" s="166">
        <f t="shared" si="1"/>
        <v>100</v>
      </c>
      <c r="BB44" s="166" t="s">
        <v>136</v>
      </c>
      <c r="BC44" s="166" t="s">
        <v>373</v>
      </c>
      <c r="BD44" s="166" t="s">
        <v>136</v>
      </c>
      <c r="BE44" s="166" t="s">
        <v>136</v>
      </c>
      <c r="BF44" s="131">
        <v>100</v>
      </c>
      <c r="BG44" s="132" t="str">
        <f t="shared" si="10"/>
        <v>FUERTE</v>
      </c>
      <c r="BH44" s="292">
        <f>+BF44</f>
        <v>100</v>
      </c>
      <c r="BI44" s="285" t="s">
        <v>8</v>
      </c>
      <c r="BJ44" s="167">
        <v>1</v>
      </c>
      <c r="BK44" s="167">
        <f>+AI44</f>
        <v>4</v>
      </c>
      <c r="BL44" s="168">
        <f t="shared" si="11"/>
        <v>4</v>
      </c>
      <c r="BM44" s="169" t="s">
        <v>55</v>
      </c>
      <c r="BN44" s="207" t="s">
        <v>47</v>
      </c>
    </row>
    <row r="45" spans="1:66" ht="183.75" customHeight="1" x14ac:dyDescent="0.2">
      <c r="A45" s="333" t="s">
        <v>410</v>
      </c>
      <c r="B45" s="322" t="s">
        <v>75</v>
      </c>
      <c r="C45" s="328" t="s">
        <v>54</v>
      </c>
      <c r="D45" s="305" t="s">
        <v>526</v>
      </c>
      <c r="E45" s="330" t="s">
        <v>529</v>
      </c>
      <c r="F45" s="331" t="s">
        <v>528</v>
      </c>
      <c r="G45" s="325" t="s">
        <v>7</v>
      </c>
      <c r="H45" s="325" t="s">
        <v>7</v>
      </c>
      <c r="I45" s="325" t="s">
        <v>7</v>
      </c>
      <c r="J45" s="325" t="s">
        <v>7</v>
      </c>
      <c r="K45" s="317" t="s">
        <v>451</v>
      </c>
      <c r="L45" s="319" t="s">
        <v>43</v>
      </c>
      <c r="M45" s="313">
        <v>3</v>
      </c>
      <c r="N45" s="356" t="s">
        <v>104</v>
      </c>
      <c r="O45" s="317" t="s">
        <v>7</v>
      </c>
      <c r="P45" s="317" t="s">
        <v>7</v>
      </c>
      <c r="Q45" s="317"/>
      <c r="R45" s="317"/>
      <c r="S45" s="317" t="s">
        <v>7</v>
      </c>
      <c r="T45" s="317"/>
      <c r="U45" s="317"/>
      <c r="V45" s="317"/>
      <c r="W45" s="317"/>
      <c r="X45" s="317"/>
      <c r="Y45" s="317" t="s">
        <v>7</v>
      </c>
      <c r="Z45" s="317" t="s">
        <v>7</v>
      </c>
      <c r="AA45" s="317"/>
      <c r="AB45" s="317"/>
      <c r="AC45" s="317"/>
      <c r="AD45" s="317"/>
      <c r="AE45" s="317"/>
      <c r="AF45" s="317"/>
      <c r="AG45" s="317"/>
      <c r="AH45" s="315">
        <f>COUNTIF(O45:AG46,"x")</f>
        <v>5</v>
      </c>
      <c r="AI45" s="313">
        <f>IF(AH45&lt;=5,3,IF(AND(AH45&gt;=6,AH45&lt;=11),4,5))</f>
        <v>3</v>
      </c>
      <c r="AJ45" s="368" t="s">
        <v>56</v>
      </c>
      <c r="AK45" s="395">
        <f>+M45*AI45</f>
        <v>9</v>
      </c>
      <c r="AL45" s="378" t="str">
        <f>IF(AK45&lt;=2,"BAJO",IF(AND(AK45&gt;=2.1,AK45&lt;=6),"MODERADO",IF(AND(AK45&gt;=6.1,AK45&lt;=12),"ALTO", "EXTREMO")))</f>
        <v>ALTO</v>
      </c>
      <c r="AM45" s="190" t="s">
        <v>171</v>
      </c>
      <c r="AN45" s="191" t="s">
        <v>527</v>
      </c>
      <c r="AO45" s="192" t="s">
        <v>48</v>
      </c>
      <c r="AP45" s="166" t="s">
        <v>50</v>
      </c>
      <c r="AQ45" s="182" t="s">
        <v>51</v>
      </c>
      <c r="AR45" s="184" t="s">
        <v>172</v>
      </c>
      <c r="AS45" s="184" t="s">
        <v>68</v>
      </c>
      <c r="AT45" s="163">
        <v>15</v>
      </c>
      <c r="AU45" s="163">
        <v>15</v>
      </c>
      <c r="AV45" s="163">
        <v>15</v>
      </c>
      <c r="AW45" s="163">
        <v>15</v>
      </c>
      <c r="AX45" s="163">
        <v>15</v>
      </c>
      <c r="AY45" s="163">
        <v>15</v>
      </c>
      <c r="AZ45" s="163">
        <v>10</v>
      </c>
      <c r="BA45" s="166">
        <f t="shared" si="1"/>
        <v>100</v>
      </c>
      <c r="BB45" s="166" t="s">
        <v>136</v>
      </c>
      <c r="BC45" s="166" t="s">
        <v>373</v>
      </c>
      <c r="BD45" s="166" t="s">
        <v>136</v>
      </c>
      <c r="BE45" s="166" t="s">
        <v>136</v>
      </c>
      <c r="BF45" s="423">
        <v>100</v>
      </c>
      <c r="BG45" s="436" t="s">
        <v>8</v>
      </c>
      <c r="BH45" s="471">
        <v>100</v>
      </c>
      <c r="BI45" s="285" t="s">
        <v>8</v>
      </c>
      <c r="BJ45" s="374">
        <v>1</v>
      </c>
      <c r="BK45" s="374">
        <f>+AI45</f>
        <v>3</v>
      </c>
      <c r="BL45" s="457">
        <f t="shared" si="11"/>
        <v>3</v>
      </c>
      <c r="BM45" s="460" t="s">
        <v>56</v>
      </c>
      <c r="BN45" s="331" t="s">
        <v>47</v>
      </c>
    </row>
    <row r="46" spans="1:66" ht="225.75" customHeight="1" x14ac:dyDescent="0.2">
      <c r="A46" s="334"/>
      <c r="B46" s="323"/>
      <c r="C46" s="329"/>
      <c r="D46" s="305" t="s">
        <v>440</v>
      </c>
      <c r="E46" s="324"/>
      <c r="F46" s="324"/>
      <c r="G46" s="326"/>
      <c r="H46" s="326"/>
      <c r="I46" s="326"/>
      <c r="J46" s="326"/>
      <c r="K46" s="324"/>
      <c r="L46" s="320"/>
      <c r="M46" s="314"/>
      <c r="N46" s="357"/>
      <c r="O46" s="318"/>
      <c r="P46" s="318"/>
      <c r="Q46" s="318"/>
      <c r="R46" s="318"/>
      <c r="S46" s="318"/>
      <c r="T46" s="318"/>
      <c r="U46" s="318"/>
      <c r="V46" s="318"/>
      <c r="W46" s="318"/>
      <c r="X46" s="318"/>
      <c r="Y46" s="318"/>
      <c r="Z46" s="318"/>
      <c r="AA46" s="318"/>
      <c r="AB46" s="318"/>
      <c r="AC46" s="318"/>
      <c r="AD46" s="318"/>
      <c r="AE46" s="318"/>
      <c r="AF46" s="318"/>
      <c r="AG46" s="318"/>
      <c r="AH46" s="316"/>
      <c r="AI46" s="314"/>
      <c r="AJ46" s="369"/>
      <c r="AK46" s="396"/>
      <c r="AL46" s="379"/>
      <c r="AM46" s="190" t="s">
        <v>531</v>
      </c>
      <c r="AN46" s="191" t="s">
        <v>530</v>
      </c>
      <c r="AO46" s="192" t="s">
        <v>48</v>
      </c>
      <c r="AP46" s="166" t="s">
        <v>50</v>
      </c>
      <c r="AQ46" s="182" t="s">
        <v>262</v>
      </c>
      <c r="AR46" s="184" t="s">
        <v>263</v>
      </c>
      <c r="AS46" s="184" t="s">
        <v>68</v>
      </c>
      <c r="AT46" s="163">
        <v>15</v>
      </c>
      <c r="AU46" s="163">
        <v>15</v>
      </c>
      <c r="AV46" s="163">
        <v>15</v>
      </c>
      <c r="AW46" s="163">
        <v>15</v>
      </c>
      <c r="AX46" s="163">
        <v>15</v>
      </c>
      <c r="AY46" s="163">
        <v>15</v>
      </c>
      <c r="AZ46" s="163">
        <v>10</v>
      </c>
      <c r="BA46" s="166">
        <f t="shared" si="1"/>
        <v>100</v>
      </c>
      <c r="BB46" s="166" t="s">
        <v>136</v>
      </c>
      <c r="BC46" s="166" t="s">
        <v>373</v>
      </c>
      <c r="BD46" s="166" t="s">
        <v>136</v>
      </c>
      <c r="BE46" s="166" t="s">
        <v>136</v>
      </c>
      <c r="BF46" s="473"/>
      <c r="BG46" s="474"/>
      <c r="BH46" s="472"/>
      <c r="BI46" s="285" t="s">
        <v>8</v>
      </c>
      <c r="BJ46" s="375"/>
      <c r="BK46" s="375"/>
      <c r="BL46" s="459"/>
      <c r="BM46" s="462"/>
      <c r="BN46" s="342"/>
    </row>
    <row r="47" spans="1:66" ht="146.25" customHeight="1" x14ac:dyDescent="0.2">
      <c r="A47" s="321" t="s">
        <v>411</v>
      </c>
      <c r="B47" s="322" t="s">
        <v>76</v>
      </c>
      <c r="C47" s="117" t="s">
        <v>54</v>
      </c>
      <c r="D47" s="304" t="s">
        <v>424</v>
      </c>
      <c r="E47" s="306" t="s">
        <v>518</v>
      </c>
      <c r="F47" s="347" t="s">
        <v>519</v>
      </c>
      <c r="G47" s="325" t="s">
        <v>7</v>
      </c>
      <c r="H47" s="325" t="s">
        <v>7</v>
      </c>
      <c r="I47" s="325" t="s">
        <v>7</v>
      </c>
      <c r="J47" s="325" t="s">
        <v>7</v>
      </c>
      <c r="K47" s="311" t="s">
        <v>427</v>
      </c>
      <c r="L47" s="319" t="s">
        <v>43</v>
      </c>
      <c r="M47" s="313">
        <v>1</v>
      </c>
      <c r="N47" s="352" t="s">
        <v>95</v>
      </c>
      <c r="O47" s="258"/>
      <c r="P47" s="258" t="s">
        <v>7</v>
      </c>
      <c r="Q47" s="258"/>
      <c r="R47" s="258"/>
      <c r="S47" s="258" t="s">
        <v>7</v>
      </c>
      <c r="T47" s="258"/>
      <c r="U47" s="258"/>
      <c r="V47" s="258"/>
      <c r="W47" s="258"/>
      <c r="X47" s="258" t="s">
        <v>7</v>
      </c>
      <c r="Y47" s="258" t="s">
        <v>7</v>
      </c>
      <c r="Z47" s="258" t="s">
        <v>7</v>
      </c>
      <c r="AA47" s="258"/>
      <c r="AB47" s="258"/>
      <c r="AC47" s="258"/>
      <c r="AD47" s="258"/>
      <c r="AE47" s="258"/>
      <c r="AF47" s="258"/>
      <c r="AG47" s="258"/>
      <c r="AH47" s="315">
        <v>5</v>
      </c>
      <c r="AI47" s="313">
        <v>3</v>
      </c>
      <c r="AJ47" s="368" t="s">
        <v>56</v>
      </c>
      <c r="AK47" s="463">
        <f>+M47*AI47</f>
        <v>3</v>
      </c>
      <c r="AL47" s="467" t="str">
        <f>IF(AK47&lt;=2,"BAJO",IF(AND(AK47&gt;=2.1,AK47&lt;=6),"MODERADO",IF(AND(AK47&gt;=6.1,AK47&lt;=12),"ALTO", "EXTREMO")))</f>
        <v>MODERADO</v>
      </c>
      <c r="AM47" s="241" t="s">
        <v>462</v>
      </c>
      <c r="AN47" s="191" t="s">
        <v>520</v>
      </c>
      <c r="AO47" s="166" t="s">
        <v>48</v>
      </c>
      <c r="AP47" s="242" t="s">
        <v>50</v>
      </c>
      <c r="AQ47" s="182" t="s">
        <v>51</v>
      </c>
      <c r="AR47" s="182" t="s">
        <v>426</v>
      </c>
      <c r="AS47" s="182" t="s">
        <v>173</v>
      </c>
      <c r="AT47" s="182">
        <v>15</v>
      </c>
      <c r="AU47" s="182">
        <v>15</v>
      </c>
      <c r="AV47" s="182">
        <v>15</v>
      </c>
      <c r="AW47" s="182">
        <v>15</v>
      </c>
      <c r="AX47" s="182">
        <v>15</v>
      </c>
      <c r="AY47" s="182">
        <v>15</v>
      </c>
      <c r="AZ47" s="163">
        <v>10</v>
      </c>
      <c r="BA47" s="166">
        <f t="shared" si="1"/>
        <v>100</v>
      </c>
      <c r="BB47" s="166" t="s">
        <v>136</v>
      </c>
      <c r="BC47" s="166" t="s">
        <v>373</v>
      </c>
      <c r="BD47" s="166" t="s">
        <v>136</v>
      </c>
      <c r="BE47" s="166" t="s">
        <v>136</v>
      </c>
      <c r="BF47" s="131">
        <v>100</v>
      </c>
      <c r="BG47" s="132" t="str">
        <f t="shared" si="10"/>
        <v>FUERTE</v>
      </c>
      <c r="BH47" s="393">
        <f>ROUND(AVERAGE(BF47:BF47),0)</f>
        <v>100</v>
      </c>
      <c r="BI47" s="393" t="s">
        <v>8</v>
      </c>
      <c r="BJ47" s="374">
        <v>1</v>
      </c>
      <c r="BK47" s="374">
        <f>+AI47</f>
        <v>3</v>
      </c>
      <c r="BL47" s="457">
        <f t="shared" si="11"/>
        <v>3</v>
      </c>
      <c r="BM47" s="460" t="str">
        <f>IF(BL47&lt;=2,"BAJO",IF(AND(BL47&gt;=3,BL47&lt;=6),"MODERADO",IF(AND(BL47&gt;=7,BL47&lt;=12),"ALTO", "EXTREMO")))</f>
        <v>MODERADO</v>
      </c>
      <c r="BN47" s="309" t="s">
        <v>47</v>
      </c>
    </row>
    <row r="48" spans="1:66" ht="146.25" customHeight="1" x14ac:dyDescent="0.2">
      <c r="A48" s="321"/>
      <c r="B48" s="327"/>
      <c r="C48" s="117" t="s">
        <v>54</v>
      </c>
      <c r="D48" s="304" t="s">
        <v>285</v>
      </c>
      <c r="E48" s="307"/>
      <c r="F48" s="348"/>
      <c r="G48" s="332"/>
      <c r="H48" s="332"/>
      <c r="I48" s="332"/>
      <c r="J48" s="332"/>
      <c r="K48" s="335"/>
      <c r="L48" s="350"/>
      <c r="M48" s="351"/>
      <c r="N48" s="353"/>
      <c r="O48" s="277"/>
      <c r="P48" s="277"/>
      <c r="Q48" s="277"/>
      <c r="R48" s="277"/>
      <c r="S48" s="277"/>
      <c r="T48" s="277"/>
      <c r="U48" s="277"/>
      <c r="V48" s="277"/>
      <c r="W48" s="277"/>
      <c r="X48" s="277"/>
      <c r="Y48" s="277"/>
      <c r="Z48" s="277"/>
      <c r="AA48" s="277"/>
      <c r="AB48" s="277"/>
      <c r="AC48" s="277"/>
      <c r="AD48" s="277"/>
      <c r="AE48" s="277"/>
      <c r="AF48" s="277"/>
      <c r="AG48" s="277"/>
      <c r="AH48" s="370"/>
      <c r="AI48" s="351"/>
      <c r="AJ48" s="466"/>
      <c r="AK48" s="464"/>
      <c r="AL48" s="468"/>
      <c r="AM48" s="241" t="s">
        <v>462</v>
      </c>
      <c r="AN48" s="191" t="s">
        <v>520</v>
      </c>
      <c r="AO48" s="166" t="s">
        <v>48</v>
      </c>
      <c r="AP48" s="242" t="s">
        <v>50</v>
      </c>
      <c r="AQ48" s="182" t="s">
        <v>51</v>
      </c>
      <c r="AR48" s="182" t="s">
        <v>426</v>
      </c>
      <c r="AS48" s="182" t="s">
        <v>173</v>
      </c>
      <c r="AT48" s="182">
        <v>15</v>
      </c>
      <c r="AU48" s="182">
        <v>15</v>
      </c>
      <c r="AV48" s="182">
        <v>15</v>
      </c>
      <c r="AW48" s="182">
        <v>15</v>
      </c>
      <c r="AX48" s="182">
        <v>15</v>
      </c>
      <c r="AY48" s="182">
        <v>15</v>
      </c>
      <c r="AZ48" s="163">
        <v>10</v>
      </c>
      <c r="BA48" s="166">
        <f t="shared" si="1"/>
        <v>100</v>
      </c>
      <c r="BB48" s="166" t="s">
        <v>136</v>
      </c>
      <c r="BC48" s="166" t="s">
        <v>373</v>
      </c>
      <c r="BD48" s="166" t="s">
        <v>136</v>
      </c>
      <c r="BE48" s="166" t="s">
        <v>136</v>
      </c>
      <c r="BF48" s="131">
        <v>100</v>
      </c>
      <c r="BG48" s="132" t="str">
        <f t="shared" si="10"/>
        <v>FUERTE</v>
      </c>
      <c r="BH48" s="394"/>
      <c r="BI48" s="394"/>
      <c r="BJ48" s="470"/>
      <c r="BK48" s="470"/>
      <c r="BL48" s="458"/>
      <c r="BM48" s="461"/>
      <c r="BN48" s="310"/>
    </row>
    <row r="49" spans="1:66" ht="146.25" customHeight="1" x14ac:dyDescent="0.2">
      <c r="A49" s="321"/>
      <c r="B49" s="323"/>
      <c r="C49" s="117" t="s">
        <v>54</v>
      </c>
      <c r="D49" s="304" t="s">
        <v>286</v>
      </c>
      <c r="E49" s="308"/>
      <c r="F49" s="349"/>
      <c r="G49" s="326"/>
      <c r="H49" s="326"/>
      <c r="I49" s="326"/>
      <c r="J49" s="326"/>
      <c r="K49" s="336"/>
      <c r="L49" s="320"/>
      <c r="M49" s="314"/>
      <c r="N49" s="354"/>
      <c r="O49" s="277"/>
      <c r="P49" s="277"/>
      <c r="Q49" s="277"/>
      <c r="R49" s="277"/>
      <c r="S49" s="277"/>
      <c r="T49" s="277"/>
      <c r="U49" s="277"/>
      <c r="V49" s="277"/>
      <c r="W49" s="277"/>
      <c r="X49" s="277"/>
      <c r="Y49" s="277"/>
      <c r="Z49" s="277"/>
      <c r="AA49" s="277"/>
      <c r="AB49" s="277"/>
      <c r="AC49" s="277"/>
      <c r="AD49" s="277"/>
      <c r="AE49" s="277"/>
      <c r="AF49" s="277"/>
      <c r="AG49" s="277"/>
      <c r="AH49" s="316"/>
      <c r="AI49" s="314"/>
      <c r="AJ49" s="369"/>
      <c r="AK49" s="465"/>
      <c r="AL49" s="469"/>
      <c r="AM49" s="241" t="s">
        <v>186</v>
      </c>
      <c r="AN49" s="191" t="s">
        <v>425</v>
      </c>
      <c r="AO49" s="166" t="s">
        <v>48</v>
      </c>
      <c r="AP49" s="242" t="s">
        <v>50</v>
      </c>
      <c r="AQ49" s="192" t="s">
        <v>51</v>
      </c>
      <c r="AR49" s="182" t="s">
        <v>426</v>
      </c>
      <c r="AS49" s="182" t="s">
        <v>173</v>
      </c>
      <c r="AT49" s="163">
        <v>15</v>
      </c>
      <c r="AU49" s="163">
        <v>15</v>
      </c>
      <c r="AV49" s="163">
        <v>15</v>
      </c>
      <c r="AW49" s="163">
        <v>15</v>
      </c>
      <c r="AX49" s="163">
        <v>15</v>
      </c>
      <c r="AY49" s="182">
        <v>15</v>
      </c>
      <c r="AZ49" s="163">
        <v>10</v>
      </c>
      <c r="BA49" s="166">
        <f t="shared" si="1"/>
        <v>100</v>
      </c>
      <c r="BB49" s="166" t="s">
        <v>136</v>
      </c>
      <c r="BC49" s="166" t="s">
        <v>373</v>
      </c>
      <c r="BD49" s="166" t="s">
        <v>136</v>
      </c>
      <c r="BE49" s="166" t="s">
        <v>136</v>
      </c>
      <c r="BF49" s="131">
        <v>100</v>
      </c>
      <c r="BG49" s="132" t="s">
        <v>8</v>
      </c>
      <c r="BH49" s="452"/>
      <c r="BI49" s="452"/>
      <c r="BJ49" s="375"/>
      <c r="BK49" s="375"/>
      <c r="BL49" s="459"/>
      <c r="BM49" s="462"/>
      <c r="BN49" s="256" t="s">
        <v>47</v>
      </c>
    </row>
    <row r="50" spans="1:66" ht="198.75" customHeight="1" x14ac:dyDescent="0.2">
      <c r="A50" s="321" t="s">
        <v>412</v>
      </c>
      <c r="B50" s="322" t="s">
        <v>76</v>
      </c>
      <c r="C50" s="268" t="s">
        <v>54</v>
      </c>
      <c r="D50" s="173" t="s">
        <v>287</v>
      </c>
      <c r="E50" s="306" t="s">
        <v>209</v>
      </c>
      <c r="F50" s="309" t="s">
        <v>521</v>
      </c>
      <c r="G50" s="325" t="s">
        <v>7</v>
      </c>
      <c r="H50" s="325" t="s">
        <v>7</v>
      </c>
      <c r="I50" s="325" t="s">
        <v>7</v>
      </c>
      <c r="J50" s="325" t="s">
        <v>7</v>
      </c>
      <c r="K50" s="337" t="s">
        <v>319</v>
      </c>
      <c r="L50" s="319" t="s">
        <v>43</v>
      </c>
      <c r="M50" s="313">
        <v>1</v>
      </c>
      <c r="N50" s="352" t="s">
        <v>95</v>
      </c>
      <c r="O50" s="315" t="s">
        <v>7</v>
      </c>
      <c r="P50" s="315"/>
      <c r="Q50" s="315"/>
      <c r="R50" s="315"/>
      <c r="S50" s="315"/>
      <c r="T50" s="315"/>
      <c r="U50" s="315"/>
      <c r="V50" s="315"/>
      <c r="W50" s="315"/>
      <c r="X50" s="315" t="s">
        <v>7</v>
      </c>
      <c r="Y50" s="315" t="s">
        <v>7</v>
      </c>
      <c r="Z50" s="315" t="s">
        <v>7</v>
      </c>
      <c r="AA50" s="315"/>
      <c r="AB50" s="315"/>
      <c r="AC50" s="315"/>
      <c r="AD50" s="315"/>
      <c r="AE50" s="315"/>
      <c r="AF50" s="315"/>
      <c r="AG50" s="315"/>
      <c r="AH50" s="315">
        <f>COUNTIF(O50:AG51,"x")</f>
        <v>4</v>
      </c>
      <c r="AI50" s="313">
        <f>IF(AH50&lt;=5,3,IF(AND(AH50&gt;=6,AH50&lt;=11),4,5))</f>
        <v>3</v>
      </c>
      <c r="AJ50" s="368" t="s">
        <v>56</v>
      </c>
      <c r="AK50" s="395">
        <f>+M50*AI50</f>
        <v>3</v>
      </c>
      <c r="AL50" s="378" t="str">
        <f>IF(AK50&lt;=2,"BAJO",IF(AND(AK50&gt;=2.1,AK50&lt;=6),"MODERADO",IF(AND(AK50&gt;=6.1,AK50&lt;=12),"ALTO", "EXTREMO")))</f>
        <v>MODERADO</v>
      </c>
      <c r="AM50" s="190" t="s">
        <v>174</v>
      </c>
      <c r="AN50" s="177" t="s">
        <v>522</v>
      </c>
      <c r="AO50" s="166" t="s">
        <v>48</v>
      </c>
      <c r="AP50" s="192" t="s">
        <v>50</v>
      </c>
      <c r="AQ50" s="182" t="s">
        <v>428</v>
      </c>
      <c r="AR50" s="182" t="s">
        <v>77</v>
      </c>
      <c r="AS50" s="182" t="s">
        <v>173</v>
      </c>
      <c r="AT50" s="182">
        <v>15</v>
      </c>
      <c r="AU50" s="182">
        <v>15</v>
      </c>
      <c r="AV50" s="182">
        <v>15</v>
      </c>
      <c r="AW50" s="182">
        <v>15</v>
      </c>
      <c r="AX50" s="182">
        <v>15</v>
      </c>
      <c r="AY50" s="163">
        <v>15</v>
      </c>
      <c r="AZ50" s="163">
        <v>10</v>
      </c>
      <c r="BA50" s="166">
        <f t="shared" si="1"/>
        <v>100</v>
      </c>
      <c r="BB50" s="166" t="s">
        <v>136</v>
      </c>
      <c r="BC50" s="166" t="s">
        <v>373</v>
      </c>
      <c r="BD50" s="166" t="s">
        <v>136</v>
      </c>
      <c r="BE50" s="166" t="s">
        <v>136</v>
      </c>
      <c r="BF50" s="131">
        <v>100</v>
      </c>
      <c r="BG50" s="132" t="str">
        <f t="shared" si="10"/>
        <v>FUERTE</v>
      </c>
      <c r="BH50" s="393">
        <f>ROUND(AVERAGE(BF50:BF51),0)</f>
        <v>100</v>
      </c>
      <c r="BI50" s="393" t="str">
        <f>VLOOKUP(BH50,CLASIFICACIÓNCONTROLES,2)</f>
        <v>FUERTE</v>
      </c>
      <c r="BJ50" s="374">
        <v>1</v>
      </c>
      <c r="BK50" s="374">
        <f>+AI50</f>
        <v>3</v>
      </c>
      <c r="BL50" s="457">
        <f t="shared" si="11"/>
        <v>3</v>
      </c>
      <c r="BM50" s="460" t="str">
        <f>IF(BL50&lt;=2,"BAJO",IF(AND(BL50&gt;=3,BL50&lt;=6),"MODERADO",IF(AND(BL50&gt;=7,BL50&lt;=12),"ALTO", "EXTREMO")))</f>
        <v>MODERADO</v>
      </c>
      <c r="BN50" s="309" t="s">
        <v>47</v>
      </c>
    </row>
    <row r="51" spans="1:66" ht="198.75" customHeight="1" x14ac:dyDescent="0.2">
      <c r="A51" s="321"/>
      <c r="B51" s="323"/>
      <c r="C51" s="268" t="s">
        <v>54</v>
      </c>
      <c r="D51" s="173" t="s">
        <v>210</v>
      </c>
      <c r="E51" s="308"/>
      <c r="F51" s="310"/>
      <c r="G51" s="326"/>
      <c r="H51" s="326"/>
      <c r="I51" s="326"/>
      <c r="J51" s="326"/>
      <c r="K51" s="326"/>
      <c r="L51" s="320"/>
      <c r="M51" s="314"/>
      <c r="N51" s="354"/>
      <c r="O51" s="316"/>
      <c r="P51" s="316"/>
      <c r="Q51" s="316"/>
      <c r="R51" s="316"/>
      <c r="S51" s="316"/>
      <c r="T51" s="316"/>
      <c r="U51" s="316"/>
      <c r="V51" s="316"/>
      <c r="W51" s="316"/>
      <c r="X51" s="316"/>
      <c r="Y51" s="316"/>
      <c r="Z51" s="316"/>
      <c r="AA51" s="316"/>
      <c r="AB51" s="316"/>
      <c r="AC51" s="316"/>
      <c r="AD51" s="316"/>
      <c r="AE51" s="316"/>
      <c r="AF51" s="316"/>
      <c r="AG51" s="316"/>
      <c r="AH51" s="316"/>
      <c r="AI51" s="314"/>
      <c r="AJ51" s="369"/>
      <c r="AK51" s="396"/>
      <c r="AL51" s="379"/>
      <c r="AM51" s="190" t="s">
        <v>211</v>
      </c>
      <c r="AN51" s="191" t="s">
        <v>481</v>
      </c>
      <c r="AO51" s="166" t="s">
        <v>48</v>
      </c>
      <c r="AP51" s="192" t="s">
        <v>50</v>
      </c>
      <c r="AQ51" s="182" t="s">
        <v>51</v>
      </c>
      <c r="AR51" s="182" t="s">
        <v>426</v>
      </c>
      <c r="AS51" s="182" t="s">
        <v>173</v>
      </c>
      <c r="AT51" s="182">
        <v>15</v>
      </c>
      <c r="AU51" s="182">
        <v>15</v>
      </c>
      <c r="AV51" s="182">
        <v>15</v>
      </c>
      <c r="AW51" s="182">
        <v>15</v>
      </c>
      <c r="AX51" s="182">
        <v>15</v>
      </c>
      <c r="AY51" s="163">
        <v>15</v>
      </c>
      <c r="AZ51" s="163">
        <v>10</v>
      </c>
      <c r="BA51" s="166">
        <f t="shared" si="1"/>
        <v>100</v>
      </c>
      <c r="BB51" s="166" t="s">
        <v>136</v>
      </c>
      <c r="BC51" s="166" t="s">
        <v>373</v>
      </c>
      <c r="BD51" s="166" t="s">
        <v>136</v>
      </c>
      <c r="BE51" s="166" t="s">
        <v>136</v>
      </c>
      <c r="BF51" s="131">
        <v>100</v>
      </c>
      <c r="BG51" s="132" t="str">
        <f t="shared" si="10"/>
        <v>FUERTE</v>
      </c>
      <c r="BH51" s="452"/>
      <c r="BI51" s="452"/>
      <c r="BJ51" s="375"/>
      <c r="BK51" s="375"/>
      <c r="BL51" s="459"/>
      <c r="BM51" s="462"/>
      <c r="BN51" s="310"/>
    </row>
    <row r="52" spans="1:66" ht="198.75" customHeight="1" x14ac:dyDescent="0.2">
      <c r="A52" s="321" t="s">
        <v>525</v>
      </c>
      <c r="B52" s="322" t="s">
        <v>76</v>
      </c>
      <c r="C52" s="268" t="s">
        <v>54</v>
      </c>
      <c r="D52" s="173" t="s">
        <v>293</v>
      </c>
      <c r="E52" s="306" t="s">
        <v>212</v>
      </c>
      <c r="F52" s="309" t="s">
        <v>532</v>
      </c>
      <c r="G52" s="263" t="s">
        <v>7</v>
      </c>
      <c r="H52" s="263" t="s">
        <v>7</v>
      </c>
      <c r="I52" s="263" t="s">
        <v>7</v>
      </c>
      <c r="J52" s="263" t="s">
        <v>7</v>
      </c>
      <c r="K52" s="311" t="s">
        <v>429</v>
      </c>
      <c r="L52" s="271" t="s">
        <v>43</v>
      </c>
      <c r="M52" s="313">
        <v>1</v>
      </c>
      <c r="N52" s="352" t="s">
        <v>95</v>
      </c>
      <c r="O52" s="258" t="s">
        <v>7</v>
      </c>
      <c r="P52" s="258"/>
      <c r="Q52" s="258"/>
      <c r="R52" s="258"/>
      <c r="S52" s="258" t="s">
        <v>7</v>
      </c>
      <c r="T52" s="258"/>
      <c r="U52" s="258"/>
      <c r="V52" s="258"/>
      <c r="W52" s="258"/>
      <c r="X52" s="258" t="s">
        <v>7</v>
      </c>
      <c r="Y52" s="258" t="s">
        <v>7</v>
      </c>
      <c r="Z52" s="258" t="s">
        <v>7</v>
      </c>
      <c r="AA52" s="258"/>
      <c r="AB52" s="258"/>
      <c r="AC52" s="258"/>
      <c r="AD52" s="258"/>
      <c r="AE52" s="258"/>
      <c r="AF52" s="258"/>
      <c r="AG52" s="258"/>
      <c r="AH52" s="315">
        <f>COUNTIF(O52:AG52,"x")</f>
        <v>5</v>
      </c>
      <c r="AI52" s="313">
        <f>IF(AH52&lt;=5,3,IF(AND(AH52&gt;=6,AH52&lt;=11),4,5))</f>
        <v>3</v>
      </c>
      <c r="AJ52" s="368" t="s">
        <v>56</v>
      </c>
      <c r="AK52" s="395">
        <f>+M52*AI52</f>
        <v>3</v>
      </c>
      <c r="AL52" s="378" t="str">
        <f>IF(AK52&lt;=2,"BAJO",IF(AND(AK52&gt;=2.1,AK52&lt;=6),"MODERADO",IF(AND(AK52&gt;=6.1,AK52&lt;=12),"ALTO", "EXTREMO")))</f>
        <v>MODERADO</v>
      </c>
      <c r="AM52" s="190" t="s">
        <v>211</v>
      </c>
      <c r="AN52" s="191" t="s">
        <v>523</v>
      </c>
      <c r="AO52" s="166" t="s">
        <v>48</v>
      </c>
      <c r="AP52" s="242" t="s">
        <v>50</v>
      </c>
      <c r="AQ52" s="182" t="s">
        <v>51</v>
      </c>
      <c r="AR52" s="182" t="s">
        <v>426</v>
      </c>
      <c r="AS52" s="182" t="s">
        <v>173</v>
      </c>
      <c r="AT52" s="163">
        <v>15</v>
      </c>
      <c r="AU52" s="163">
        <v>15</v>
      </c>
      <c r="AV52" s="182">
        <v>15</v>
      </c>
      <c r="AW52" s="163">
        <v>15</v>
      </c>
      <c r="AX52" s="163">
        <v>15</v>
      </c>
      <c r="AY52" s="163">
        <v>15</v>
      </c>
      <c r="AZ52" s="163">
        <v>10</v>
      </c>
      <c r="BA52" s="166">
        <f t="shared" si="1"/>
        <v>100</v>
      </c>
      <c r="BB52" s="166" t="s">
        <v>136</v>
      </c>
      <c r="BC52" s="166" t="s">
        <v>373</v>
      </c>
      <c r="BD52" s="166" t="s">
        <v>136</v>
      </c>
      <c r="BE52" s="166" t="s">
        <v>136</v>
      </c>
      <c r="BF52" s="131">
        <v>100</v>
      </c>
      <c r="BG52" s="132" t="str">
        <f t="shared" si="10"/>
        <v>FUERTE</v>
      </c>
      <c r="BH52" s="285">
        <f>ROUND(AVERAGE(BF52:BF52),0)</f>
        <v>100</v>
      </c>
      <c r="BI52" s="285" t="str">
        <f>VLOOKUP(BH52,CLASIFICACIÓNCONTROLES,2)</f>
        <v>FUERTE</v>
      </c>
      <c r="BJ52" s="374">
        <v>1</v>
      </c>
      <c r="BK52" s="374">
        <f>+AI52</f>
        <v>3</v>
      </c>
      <c r="BL52" s="457">
        <f>+BJ52*BK52</f>
        <v>3</v>
      </c>
      <c r="BM52" s="460" t="str">
        <f>IF(BL52&lt;=2,"BAJO",IF(AND(BL52&gt;=3,BL52&lt;=6),"MODERADO",IF(AND(BL52&gt;=7,BL52&lt;=12),"ALTO", "EXTREMO")))</f>
        <v>MODERADO</v>
      </c>
      <c r="BN52" s="309" t="s">
        <v>47</v>
      </c>
    </row>
    <row r="53" spans="1:66" ht="198.75" customHeight="1" x14ac:dyDescent="0.2">
      <c r="A53" s="321"/>
      <c r="B53" s="323"/>
      <c r="C53" s="268" t="s">
        <v>54</v>
      </c>
      <c r="D53" s="173" t="s">
        <v>294</v>
      </c>
      <c r="E53" s="308"/>
      <c r="F53" s="310"/>
      <c r="G53" s="263"/>
      <c r="H53" s="263"/>
      <c r="I53" s="263"/>
      <c r="J53" s="263"/>
      <c r="K53" s="312"/>
      <c r="L53" s="195"/>
      <c r="M53" s="314"/>
      <c r="N53" s="354"/>
      <c r="O53" s="258"/>
      <c r="P53" s="258"/>
      <c r="Q53" s="258"/>
      <c r="R53" s="258"/>
      <c r="S53" s="258"/>
      <c r="T53" s="258"/>
      <c r="U53" s="258"/>
      <c r="V53" s="258"/>
      <c r="W53" s="258"/>
      <c r="X53" s="258"/>
      <c r="Y53" s="258"/>
      <c r="Z53" s="258"/>
      <c r="AA53" s="258"/>
      <c r="AB53" s="258"/>
      <c r="AC53" s="258"/>
      <c r="AD53" s="258"/>
      <c r="AE53" s="258"/>
      <c r="AF53" s="258"/>
      <c r="AG53" s="258"/>
      <c r="AH53" s="316"/>
      <c r="AI53" s="314"/>
      <c r="AJ53" s="369"/>
      <c r="AK53" s="396"/>
      <c r="AL53" s="379"/>
      <c r="AM53" s="190" t="s">
        <v>211</v>
      </c>
      <c r="AN53" s="191" t="s">
        <v>523</v>
      </c>
      <c r="AO53" s="166" t="s">
        <v>48</v>
      </c>
      <c r="AP53" s="242" t="s">
        <v>50</v>
      </c>
      <c r="AQ53" s="182" t="s">
        <v>51</v>
      </c>
      <c r="AR53" s="182" t="s">
        <v>426</v>
      </c>
      <c r="AS53" s="182" t="s">
        <v>173</v>
      </c>
      <c r="AT53" s="163">
        <v>15</v>
      </c>
      <c r="AU53" s="163">
        <v>15</v>
      </c>
      <c r="AV53" s="182">
        <v>15</v>
      </c>
      <c r="AW53" s="163">
        <v>15</v>
      </c>
      <c r="AX53" s="163">
        <v>15</v>
      </c>
      <c r="AY53" s="163">
        <v>15</v>
      </c>
      <c r="AZ53" s="163">
        <v>10</v>
      </c>
      <c r="BA53" s="166">
        <f t="shared" si="1"/>
        <v>100</v>
      </c>
      <c r="BB53" s="166" t="s">
        <v>136</v>
      </c>
      <c r="BC53" s="166" t="s">
        <v>373</v>
      </c>
      <c r="BD53" s="166" t="s">
        <v>136</v>
      </c>
      <c r="BE53" s="166" t="s">
        <v>136</v>
      </c>
      <c r="BF53" s="131">
        <v>100</v>
      </c>
      <c r="BG53" s="132" t="str">
        <f t="shared" si="10"/>
        <v>FUERTE</v>
      </c>
      <c r="BH53" s="285">
        <f>ROUND(AVERAGE(BF53:BF53),0)</f>
        <v>100</v>
      </c>
      <c r="BI53" s="285" t="str">
        <f>VLOOKUP(BH53,CLASIFICACIÓNCONTROLES,2)</f>
        <v>FUERTE</v>
      </c>
      <c r="BJ53" s="375"/>
      <c r="BK53" s="375"/>
      <c r="BL53" s="459"/>
      <c r="BM53" s="462"/>
      <c r="BN53" s="310"/>
    </row>
    <row r="54" spans="1:66" ht="198.75" customHeight="1" x14ac:dyDescent="0.2">
      <c r="A54" s="321" t="s">
        <v>413</v>
      </c>
      <c r="B54" s="322" t="s">
        <v>76</v>
      </c>
      <c r="C54" s="268" t="s">
        <v>54</v>
      </c>
      <c r="D54" s="173" t="s">
        <v>524</v>
      </c>
      <c r="E54" s="306" t="s">
        <v>482</v>
      </c>
      <c r="F54" s="309" t="s">
        <v>483</v>
      </c>
      <c r="G54" s="243" t="s">
        <v>7</v>
      </c>
      <c r="H54" s="243" t="s">
        <v>7</v>
      </c>
      <c r="I54" s="243" t="s">
        <v>7</v>
      </c>
      <c r="J54" s="243" t="s">
        <v>7</v>
      </c>
      <c r="K54" s="311" t="s">
        <v>430</v>
      </c>
      <c r="L54" s="120" t="s">
        <v>43</v>
      </c>
      <c r="M54" s="313">
        <v>1</v>
      </c>
      <c r="N54" s="352" t="s">
        <v>95</v>
      </c>
      <c r="O54" s="315" t="s">
        <v>7</v>
      </c>
      <c r="P54" s="315"/>
      <c r="Q54" s="315"/>
      <c r="R54" s="315"/>
      <c r="S54" s="315" t="s">
        <v>7</v>
      </c>
      <c r="T54" s="315"/>
      <c r="U54" s="315"/>
      <c r="V54" s="315"/>
      <c r="W54" s="315"/>
      <c r="X54" s="315" t="s">
        <v>7</v>
      </c>
      <c r="Y54" s="315" t="s">
        <v>7</v>
      </c>
      <c r="Z54" s="315" t="s">
        <v>7</v>
      </c>
      <c r="AA54" s="315"/>
      <c r="AB54" s="315"/>
      <c r="AC54" s="315"/>
      <c r="AD54" s="315"/>
      <c r="AE54" s="315"/>
      <c r="AF54" s="315"/>
      <c r="AG54" s="315"/>
      <c r="AH54" s="315">
        <f>COUNTIF(O54:AG55,"x")</f>
        <v>5</v>
      </c>
      <c r="AI54" s="313">
        <f>IF(AH54&lt;=5,3,IF(AND(AH54&gt;=6,AH54&lt;=11),4,5))</f>
        <v>3</v>
      </c>
      <c r="AJ54" s="368" t="s">
        <v>56</v>
      </c>
      <c r="AK54" s="395">
        <f>+M54*AI54</f>
        <v>3</v>
      </c>
      <c r="AL54" s="378" t="str">
        <f>IF(AK54&lt;=2,"BAJO",IF(AND(AK54&gt;=2.1,AK54&lt;=6),"MODERADO",IF(AND(AK54&gt;=6.1,AK54&lt;=12),"ALTO", "EXTREMO")))</f>
        <v>MODERADO</v>
      </c>
      <c r="AM54" s="190" t="s">
        <v>175</v>
      </c>
      <c r="AN54" s="191" t="s">
        <v>484</v>
      </c>
      <c r="AO54" s="192" t="s">
        <v>48</v>
      </c>
      <c r="AP54" s="166" t="s">
        <v>50</v>
      </c>
      <c r="AQ54" s="163" t="s">
        <v>51</v>
      </c>
      <c r="AR54" s="163" t="s">
        <v>173</v>
      </c>
      <c r="AS54" s="163" t="s">
        <v>78</v>
      </c>
      <c r="AT54" s="182">
        <v>15</v>
      </c>
      <c r="AU54" s="182">
        <v>15</v>
      </c>
      <c r="AV54" s="182">
        <v>15</v>
      </c>
      <c r="AW54" s="182">
        <v>15</v>
      </c>
      <c r="AX54" s="182">
        <v>15</v>
      </c>
      <c r="AY54" s="182">
        <v>15</v>
      </c>
      <c r="AZ54" s="182">
        <v>10</v>
      </c>
      <c r="BA54" s="166">
        <f t="shared" si="1"/>
        <v>100</v>
      </c>
      <c r="BB54" s="166" t="s">
        <v>136</v>
      </c>
      <c r="BC54" s="166" t="s">
        <v>373</v>
      </c>
      <c r="BD54" s="166" t="s">
        <v>136</v>
      </c>
      <c r="BE54" s="166" t="s">
        <v>136</v>
      </c>
      <c r="BF54" s="131">
        <v>100</v>
      </c>
      <c r="BG54" s="132" t="str">
        <f t="shared" si="10"/>
        <v>FUERTE</v>
      </c>
      <c r="BH54" s="393">
        <f>ROUND(AVERAGE(BF54:BF55),0)</f>
        <v>100</v>
      </c>
      <c r="BI54" s="393" t="str">
        <f>VLOOKUP(BH54,CLASIFICACIÓNCONTROLES,2)</f>
        <v>FUERTE</v>
      </c>
      <c r="BJ54" s="374">
        <v>1</v>
      </c>
      <c r="BK54" s="374">
        <f>+AI54</f>
        <v>3</v>
      </c>
      <c r="BL54" s="457">
        <f>+BJ54*BK54</f>
        <v>3</v>
      </c>
      <c r="BM54" s="460" t="str">
        <f>IF(BL54&lt;=2,"BAJO",IF(AND(BL54&gt;=3,BL54&lt;=6),"MODERADO",IF(AND(BL54&gt;=7,BL54&lt;=12),"ALTO", "EXTREMO")))</f>
        <v>MODERADO</v>
      </c>
      <c r="BN54" s="309" t="s">
        <v>47</v>
      </c>
    </row>
    <row r="55" spans="1:66" ht="198.75" customHeight="1" x14ac:dyDescent="0.2">
      <c r="A55" s="321"/>
      <c r="B55" s="323"/>
      <c r="C55" s="269"/>
      <c r="D55" s="173" t="s">
        <v>79</v>
      </c>
      <c r="E55" s="308"/>
      <c r="F55" s="310"/>
      <c r="G55" s="221" t="s">
        <v>7</v>
      </c>
      <c r="H55" s="221" t="s">
        <v>7</v>
      </c>
      <c r="I55" s="221" t="s">
        <v>7</v>
      </c>
      <c r="J55" s="221" t="s">
        <v>7</v>
      </c>
      <c r="K55" s="312"/>
      <c r="L55" s="196"/>
      <c r="M55" s="314"/>
      <c r="N55" s="354"/>
      <c r="O55" s="316"/>
      <c r="P55" s="316"/>
      <c r="Q55" s="316"/>
      <c r="R55" s="316"/>
      <c r="S55" s="316"/>
      <c r="T55" s="316"/>
      <c r="U55" s="316"/>
      <c r="V55" s="316"/>
      <c r="W55" s="316"/>
      <c r="X55" s="316"/>
      <c r="Y55" s="316"/>
      <c r="Z55" s="316"/>
      <c r="AA55" s="316"/>
      <c r="AB55" s="316"/>
      <c r="AC55" s="316"/>
      <c r="AD55" s="316"/>
      <c r="AE55" s="316"/>
      <c r="AF55" s="316"/>
      <c r="AG55" s="316"/>
      <c r="AH55" s="316"/>
      <c r="AI55" s="314"/>
      <c r="AJ55" s="369"/>
      <c r="AK55" s="396"/>
      <c r="AL55" s="379"/>
      <c r="AM55" s="190" t="s">
        <v>187</v>
      </c>
      <c r="AN55" s="191" t="s">
        <v>485</v>
      </c>
      <c r="AO55" s="192" t="s">
        <v>48</v>
      </c>
      <c r="AP55" s="166" t="s">
        <v>50</v>
      </c>
      <c r="AQ55" s="163" t="s">
        <v>51</v>
      </c>
      <c r="AR55" s="163" t="s">
        <v>173</v>
      </c>
      <c r="AS55" s="163" t="s">
        <v>80</v>
      </c>
      <c r="AT55" s="182">
        <v>15</v>
      </c>
      <c r="AU55" s="182">
        <v>15</v>
      </c>
      <c r="AV55" s="182">
        <v>15</v>
      </c>
      <c r="AW55" s="182">
        <v>15</v>
      </c>
      <c r="AX55" s="182">
        <v>15</v>
      </c>
      <c r="AY55" s="182">
        <v>15</v>
      </c>
      <c r="AZ55" s="182">
        <v>10</v>
      </c>
      <c r="BA55" s="166">
        <f t="shared" si="1"/>
        <v>100</v>
      </c>
      <c r="BB55" s="166" t="s">
        <v>136</v>
      </c>
      <c r="BC55" s="166" t="s">
        <v>373</v>
      </c>
      <c r="BD55" s="166" t="s">
        <v>136</v>
      </c>
      <c r="BE55" s="166" t="s">
        <v>136</v>
      </c>
      <c r="BF55" s="131">
        <v>100</v>
      </c>
      <c r="BG55" s="132" t="str">
        <f t="shared" si="10"/>
        <v>FUERTE</v>
      </c>
      <c r="BH55" s="452"/>
      <c r="BI55" s="452"/>
      <c r="BJ55" s="375"/>
      <c r="BK55" s="375"/>
      <c r="BL55" s="459"/>
      <c r="BM55" s="462"/>
      <c r="BN55" s="310"/>
    </row>
    <row r="56" spans="1:66" ht="198.75" customHeight="1" x14ac:dyDescent="0.2">
      <c r="A56" s="115" t="s">
        <v>414</v>
      </c>
      <c r="B56" s="183" t="s">
        <v>81</v>
      </c>
      <c r="C56" s="117" t="s">
        <v>54</v>
      </c>
      <c r="D56" s="127" t="s">
        <v>188</v>
      </c>
      <c r="E56" s="160" t="s">
        <v>185</v>
      </c>
      <c r="F56" s="207" t="s">
        <v>189</v>
      </c>
      <c r="G56" s="137" t="s">
        <v>46</v>
      </c>
      <c r="H56" s="137" t="s">
        <v>46</v>
      </c>
      <c r="I56" s="137" t="s">
        <v>46</v>
      </c>
      <c r="J56" s="137" t="s">
        <v>46</v>
      </c>
      <c r="K56" s="190" t="s">
        <v>418</v>
      </c>
      <c r="L56" s="261" t="s">
        <v>43</v>
      </c>
      <c r="M56" s="179">
        <v>2</v>
      </c>
      <c r="N56" s="139" t="s">
        <v>98</v>
      </c>
      <c r="O56" s="180" t="s">
        <v>7</v>
      </c>
      <c r="P56" s="180" t="s">
        <v>7</v>
      </c>
      <c r="Q56" s="180" t="s">
        <v>7</v>
      </c>
      <c r="R56" s="180"/>
      <c r="S56" s="180" t="s">
        <v>7</v>
      </c>
      <c r="T56" s="180"/>
      <c r="U56" s="180"/>
      <c r="V56" s="180"/>
      <c r="W56" s="180" t="s">
        <v>7</v>
      </c>
      <c r="X56" s="180" t="s">
        <v>7</v>
      </c>
      <c r="Y56" s="180"/>
      <c r="Z56" s="180" t="s">
        <v>7</v>
      </c>
      <c r="AA56" s="180"/>
      <c r="AB56" s="180" t="s">
        <v>7</v>
      </c>
      <c r="AC56" s="180"/>
      <c r="AD56" s="180"/>
      <c r="AE56" s="180"/>
      <c r="AF56" s="180"/>
      <c r="AG56" s="180"/>
      <c r="AH56" s="180">
        <f>COUNTIF(O56:AG56,"x")</f>
        <v>8</v>
      </c>
      <c r="AI56" s="185">
        <v>4</v>
      </c>
      <c r="AJ56" s="185" t="s">
        <v>126</v>
      </c>
      <c r="AK56" s="244">
        <v>8</v>
      </c>
      <c r="AL56" s="136" t="s">
        <v>55</v>
      </c>
      <c r="AM56" s="127" t="s">
        <v>498</v>
      </c>
      <c r="AN56" s="245" t="s">
        <v>499</v>
      </c>
      <c r="AO56" s="166" t="s">
        <v>48</v>
      </c>
      <c r="AP56" s="166" t="s">
        <v>50</v>
      </c>
      <c r="AQ56" s="163" t="s">
        <v>51</v>
      </c>
      <c r="AR56" s="162" t="s">
        <v>190</v>
      </c>
      <c r="AS56" s="162" t="s">
        <v>82</v>
      </c>
      <c r="AT56" s="163">
        <v>15</v>
      </c>
      <c r="AU56" s="163">
        <v>15</v>
      </c>
      <c r="AV56" s="163">
        <v>15</v>
      </c>
      <c r="AW56" s="163">
        <v>15</v>
      </c>
      <c r="AX56" s="182">
        <v>15</v>
      </c>
      <c r="AY56" s="182">
        <v>15</v>
      </c>
      <c r="AZ56" s="182">
        <v>10</v>
      </c>
      <c r="BA56" s="166">
        <f>SUM(AT56:AZ56)</f>
        <v>100</v>
      </c>
      <c r="BB56" s="166" t="s">
        <v>136</v>
      </c>
      <c r="BC56" s="166" t="s">
        <v>373</v>
      </c>
      <c r="BD56" s="166" t="s">
        <v>136</v>
      </c>
      <c r="BE56" s="166" t="s">
        <v>136</v>
      </c>
      <c r="BF56" s="131">
        <v>100</v>
      </c>
      <c r="BG56" s="132" t="str">
        <f>VLOOKUP(BF56,CLASIFICACIÓNCONTROLES,2)</f>
        <v>FUERTE</v>
      </c>
      <c r="BH56" s="133">
        <f>ROUND(AVERAGE(BF56:BF56),0)</f>
        <v>100</v>
      </c>
      <c r="BI56" s="133" t="str">
        <f>VLOOKUP(BH56,CLASIFICACIÓNCONTROLES,2)</f>
        <v>FUERTE</v>
      </c>
      <c r="BJ56" s="167">
        <v>1</v>
      </c>
      <c r="BK56" s="167">
        <f>+AI56</f>
        <v>4</v>
      </c>
      <c r="BL56" s="168">
        <f>+BJ56*BK56</f>
        <v>4</v>
      </c>
      <c r="BM56" s="169" t="s">
        <v>55</v>
      </c>
      <c r="BN56" s="207" t="s">
        <v>47</v>
      </c>
    </row>
    <row r="57" spans="1:66" ht="125.25" customHeight="1" x14ac:dyDescent="0.2">
      <c r="F57" s="247" t="s">
        <v>135</v>
      </c>
    </row>
    <row r="58" spans="1:66" ht="50.25" customHeight="1" x14ac:dyDescent="0.2">
      <c r="F58" s="247" t="s">
        <v>135</v>
      </c>
    </row>
  </sheetData>
  <protectedRanges>
    <protectedRange password="8C66" sqref="AN17:AN18" name="Rango1_1_4_1_3_1_1_1_2"/>
    <protectedRange password="8C66" sqref="AN19:AN20" name="Rango1_5_4_1_3_1_1_1_1"/>
    <protectedRange password="8C66" sqref="F21" name="Rango1_9_1_1_1_3"/>
    <protectedRange password="8C66" sqref="AN21" name="Rango1_10_4_1_3_1_1_2_1"/>
  </protectedRanges>
  <mergeCells count="605">
    <mergeCell ref="B2:L2"/>
    <mergeCell ref="AJ15:AJ16"/>
    <mergeCell ref="AJ36:AJ37"/>
    <mergeCell ref="BN36:BN37"/>
    <mergeCell ref="BM15:BM16"/>
    <mergeCell ref="BN11:BN12"/>
    <mergeCell ref="BN19:BN20"/>
    <mergeCell ref="BM17:BM18"/>
    <mergeCell ref="BN15:BN16"/>
    <mergeCell ref="BM19:BM20"/>
    <mergeCell ref="BM11:BM12"/>
    <mergeCell ref="BJ19:BJ20"/>
    <mergeCell ref="BL23:BL24"/>
    <mergeCell ref="BL19:BL20"/>
    <mergeCell ref="BK19:BK20"/>
    <mergeCell ref="AL36:AL37"/>
    <mergeCell ref="AK15:AK16"/>
    <mergeCell ref="AJ17:AJ18"/>
    <mergeCell ref="AL17:AL18"/>
    <mergeCell ref="BI15:BI16"/>
    <mergeCell ref="AJ23:AJ24"/>
    <mergeCell ref="BH23:BH24"/>
    <mergeCell ref="AL41:AL42"/>
    <mergeCell ref="BH41:BH42"/>
    <mergeCell ref="BJ17:BJ18"/>
    <mergeCell ref="BN34:BN35"/>
    <mergeCell ref="AI41:AI42"/>
    <mergeCell ref="AK41:AK42"/>
    <mergeCell ref="AL23:AL24"/>
    <mergeCell ref="AJ19:AJ20"/>
    <mergeCell ref="AK23:AK24"/>
    <mergeCell ref="BH17:BH18"/>
    <mergeCell ref="AI17:AI18"/>
    <mergeCell ref="BI17:BI18"/>
    <mergeCell ref="BJ34:BJ35"/>
    <mergeCell ref="BL36:BL37"/>
    <mergeCell ref="BK36:BK37"/>
    <mergeCell ref="BI36:BI37"/>
    <mergeCell ref="BJ36:BJ37"/>
    <mergeCell ref="BL41:BL42"/>
    <mergeCell ref="BN41:BN42"/>
    <mergeCell ref="AK36:AK37"/>
    <mergeCell ref="AG34:AG35"/>
    <mergeCell ref="BK41:BK42"/>
    <mergeCell ref="BI41:BI42"/>
    <mergeCell ref="BJ41:BJ42"/>
    <mergeCell ref="AJ41:AJ42"/>
    <mergeCell ref="AH41:AH42"/>
    <mergeCell ref="AH34:AH35"/>
    <mergeCell ref="AL34:AL35"/>
    <mergeCell ref="BI34:BI35"/>
    <mergeCell ref="A9:A10"/>
    <mergeCell ref="D15:D16"/>
    <mergeCell ref="M15:M16"/>
    <mergeCell ref="U17:U18"/>
    <mergeCell ref="E15:E16"/>
    <mergeCell ref="F15:F16"/>
    <mergeCell ref="L15:L16"/>
    <mergeCell ref="J17:J18"/>
    <mergeCell ref="H15:H16"/>
    <mergeCell ref="I15:I16"/>
    <mergeCell ref="J15:J16"/>
    <mergeCell ref="E17:E18"/>
    <mergeCell ref="M11:M12"/>
    <mergeCell ref="N11:N12"/>
    <mergeCell ref="A17:A18"/>
    <mergeCell ref="G15:G16"/>
    <mergeCell ref="G17:G18"/>
    <mergeCell ref="H17:H18"/>
    <mergeCell ref="K15:K16"/>
    <mergeCell ref="T15:T16"/>
    <mergeCell ref="N15:N16"/>
    <mergeCell ref="Q15:Q16"/>
    <mergeCell ref="E11:E12"/>
    <mergeCell ref="G9:G10"/>
    <mergeCell ref="P17:P18"/>
    <mergeCell ref="P19:P20"/>
    <mergeCell ref="R19:R20"/>
    <mergeCell ref="S19:S20"/>
    <mergeCell ref="N17:N18"/>
    <mergeCell ref="O15:O16"/>
    <mergeCell ref="P15:P16"/>
    <mergeCell ref="R17:R18"/>
    <mergeCell ref="R15:R16"/>
    <mergeCell ref="S15:S16"/>
    <mergeCell ref="T19:T20"/>
    <mergeCell ref="U19:U20"/>
    <mergeCell ref="V17:V18"/>
    <mergeCell ref="T34:T35"/>
    <mergeCell ref="V23:V24"/>
    <mergeCell ref="U36:U37"/>
    <mergeCell ref="V19:V20"/>
    <mergeCell ref="BL9:BL10"/>
    <mergeCell ref="BL11:BL12"/>
    <mergeCell ref="BI11:BI12"/>
    <mergeCell ref="BJ11:BJ12"/>
    <mergeCell ref="BK11:BK12"/>
    <mergeCell ref="BK15:BK16"/>
    <mergeCell ref="AD15:AD16"/>
    <mergeCell ref="AG15:AG16"/>
    <mergeCell ref="U11:U12"/>
    <mergeCell ref="AA11:AA12"/>
    <mergeCell ref="AB11:AB12"/>
    <mergeCell ref="AC11:AC12"/>
    <mergeCell ref="AE11:AE12"/>
    <mergeCell ref="U15:U16"/>
    <mergeCell ref="V15:V16"/>
    <mergeCell ref="BJ15:BJ16"/>
    <mergeCell ref="AF36:AF37"/>
    <mergeCell ref="BI9:BI10"/>
    <mergeCell ref="AA15:AA16"/>
    <mergeCell ref="AH15:AH16"/>
    <mergeCell ref="AB15:AB16"/>
    <mergeCell ref="AC15:AC16"/>
    <mergeCell ref="AE15:AE16"/>
    <mergeCell ref="AF15:AF16"/>
    <mergeCell ref="BH36:BH37"/>
    <mergeCell ref="BH34:BH35"/>
    <mergeCell ref="BC9:BC10"/>
    <mergeCell ref="AF9:AF10"/>
    <mergeCell ref="AX9:AX10"/>
    <mergeCell ref="AY9:AY10"/>
    <mergeCell ref="AW9:AW10"/>
    <mergeCell ref="AI19:AI20"/>
    <mergeCell ref="AT9:AT10"/>
    <mergeCell ref="AV9:AV10"/>
    <mergeCell ref="AU9:AU10"/>
    <mergeCell ref="AF11:AF12"/>
    <mergeCell ref="AG11:AG12"/>
    <mergeCell ref="AQ9:AQ10"/>
    <mergeCell ref="AR9:AR10"/>
    <mergeCell ref="AH17:AH18"/>
    <mergeCell ref="AL11:AL12"/>
    <mergeCell ref="BK52:BK53"/>
    <mergeCell ref="AL54:AL55"/>
    <mergeCell ref="AC45:AC46"/>
    <mergeCell ref="BH45:BH46"/>
    <mergeCell ref="AI45:AI46"/>
    <mergeCell ref="BJ45:BJ46"/>
    <mergeCell ref="BN45:BN46"/>
    <mergeCell ref="AJ45:AJ46"/>
    <mergeCell ref="BM45:BM46"/>
    <mergeCell ref="BL45:BL46"/>
    <mergeCell ref="BF45:BF46"/>
    <mergeCell ref="BG45:BG46"/>
    <mergeCell ref="AL45:AL46"/>
    <mergeCell ref="AF45:AF46"/>
    <mergeCell ref="AG45:AG46"/>
    <mergeCell ref="AK45:AK46"/>
    <mergeCell ref="BJ52:BJ53"/>
    <mergeCell ref="BK47:BK49"/>
    <mergeCell ref="X50:X51"/>
    <mergeCell ref="BH54:BH55"/>
    <mergeCell ref="BL54:BL55"/>
    <mergeCell ref="BM52:BM53"/>
    <mergeCell ref="AK54:AK55"/>
    <mergeCell ref="AH54:AH55"/>
    <mergeCell ref="AI54:AI55"/>
    <mergeCell ref="AJ54:AJ55"/>
    <mergeCell ref="AE54:AE55"/>
    <mergeCell ref="BL50:BL51"/>
    <mergeCell ref="BM50:BM51"/>
    <mergeCell ref="BI54:BI55"/>
    <mergeCell ref="BJ54:BJ55"/>
    <mergeCell ref="AD54:AD55"/>
    <mergeCell ref="AA54:AA55"/>
    <mergeCell ref="AB54:AB55"/>
    <mergeCell ref="AC54:AC55"/>
    <mergeCell ref="AF54:AF55"/>
    <mergeCell ref="AG54:AG55"/>
    <mergeCell ref="AI52:AI53"/>
    <mergeCell ref="X54:X55"/>
    <mergeCell ref="Z54:Z55"/>
    <mergeCell ref="AF50:AF51"/>
    <mergeCell ref="AK52:AK53"/>
    <mergeCell ref="AK50:AK51"/>
    <mergeCell ref="AH52:AH53"/>
    <mergeCell ref="AC50:AC51"/>
    <mergeCell ref="Y50:Y51"/>
    <mergeCell ref="AJ47:AJ49"/>
    <mergeCell ref="BL52:BL53"/>
    <mergeCell ref="BM54:BM55"/>
    <mergeCell ref="AE50:AE51"/>
    <mergeCell ref="BH50:BH51"/>
    <mergeCell ref="BI50:BI51"/>
    <mergeCell ref="BJ50:BJ51"/>
    <mergeCell ref="BK50:BK51"/>
    <mergeCell ref="AL50:AL51"/>
    <mergeCell ref="BI47:BI49"/>
    <mergeCell ref="AH47:AH49"/>
    <mergeCell ref="AL47:AL49"/>
    <mergeCell ref="BJ47:BJ49"/>
    <mergeCell ref="BH47:BH49"/>
    <mergeCell ref="AI47:AI49"/>
    <mergeCell ref="Y54:Y55"/>
    <mergeCell ref="AL52:AL53"/>
    <mergeCell ref="BK54:BK55"/>
    <mergeCell ref="AH19:AH20"/>
    <mergeCell ref="Z19:Z20"/>
    <mergeCell ref="AE23:AE24"/>
    <mergeCell ref="AD23:AD24"/>
    <mergeCell ref="AG23:AG24"/>
    <mergeCell ref="AB23:AB24"/>
    <mergeCell ref="BN47:BN48"/>
    <mergeCell ref="BN54:BN55"/>
    <mergeCell ref="BN52:BN53"/>
    <mergeCell ref="BN50:BN51"/>
    <mergeCell ref="Z45:Z46"/>
    <mergeCell ref="AJ52:AJ53"/>
    <mergeCell ref="AI50:AI51"/>
    <mergeCell ref="AJ50:AJ51"/>
    <mergeCell ref="AD50:AD51"/>
    <mergeCell ref="AK47:AK49"/>
    <mergeCell ref="AD45:AD46"/>
    <mergeCell ref="AE45:AE46"/>
    <mergeCell ref="AH45:AH46"/>
    <mergeCell ref="Z50:Z51"/>
    <mergeCell ref="AA45:AA46"/>
    <mergeCell ref="AA50:AA51"/>
    <mergeCell ref="AB50:AB51"/>
    <mergeCell ref="AG50:AG51"/>
    <mergeCell ref="N54:N55"/>
    <mergeCell ref="M52:M53"/>
    <mergeCell ref="N52:N53"/>
    <mergeCell ref="M50:M51"/>
    <mergeCell ref="N50:N51"/>
    <mergeCell ref="S50:S51"/>
    <mergeCell ref="W50:W51"/>
    <mergeCell ref="Q50:Q51"/>
    <mergeCell ref="R50:R51"/>
    <mergeCell ref="O50:O51"/>
    <mergeCell ref="P50:P51"/>
    <mergeCell ref="O54:O55"/>
    <mergeCell ref="P54:P55"/>
    <mergeCell ref="Q54:Q55"/>
    <mergeCell ref="W54:W55"/>
    <mergeCell ref="R54:R55"/>
    <mergeCell ref="T54:T55"/>
    <mergeCell ref="S54:S55"/>
    <mergeCell ref="U54:U55"/>
    <mergeCell ref="V54:V55"/>
    <mergeCell ref="T50:T51"/>
    <mergeCell ref="U50:U51"/>
    <mergeCell ref="V50:V51"/>
    <mergeCell ref="BK23:BK24"/>
    <mergeCell ref="BL34:BL35"/>
    <mergeCell ref="BM34:BM35"/>
    <mergeCell ref="BM41:BM42"/>
    <mergeCell ref="BM23:BM24"/>
    <mergeCell ref="BM36:BM37"/>
    <mergeCell ref="BL47:BL49"/>
    <mergeCell ref="BM47:BM49"/>
    <mergeCell ref="BK45:BK46"/>
    <mergeCell ref="BK34:BK35"/>
    <mergeCell ref="AJ11:AJ12"/>
    <mergeCell ref="AK34:AK35"/>
    <mergeCell ref="BN23:BN24"/>
    <mergeCell ref="AA17:AA18"/>
    <mergeCell ref="BH15:BH16"/>
    <mergeCell ref="BJ23:BJ24"/>
    <mergeCell ref="BI19:BI20"/>
    <mergeCell ref="BH19:BH20"/>
    <mergeCell ref="BI23:BI24"/>
    <mergeCell ref="AI15:AI16"/>
    <mergeCell ref="AL15:AL16"/>
    <mergeCell ref="AE17:AE18"/>
    <mergeCell ref="AB17:AB18"/>
    <mergeCell ref="AC17:AC18"/>
    <mergeCell ref="BN17:BN18"/>
    <mergeCell ref="AD17:AD18"/>
    <mergeCell ref="AG17:AG18"/>
    <mergeCell ref="AF17:AF18"/>
    <mergeCell ref="AF19:AF20"/>
    <mergeCell ref="AD19:AD20"/>
    <mergeCell ref="AF23:AF24"/>
    <mergeCell ref="AG19:AG20"/>
    <mergeCell ref="AB19:AB20"/>
    <mergeCell ref="AC19:AC20"/>
    <mergeCell ref="X19:X20"/>
    <mergeCell ref="X23:X24"/>
    <mergeCell ref="Y34:Y35"/>
    <mergeCell ref="AA19:AA20"/>
    <mergeCell ref="Y19:Y20"/>
    <mergeCell ref="AB34:AB35"/>
    <mergeCell ref="AI11:AI12"/>
    <mergeCell ref="X11:X12"/>
    <mergeCell ref="O11:O12"/>
    <mergeCell ref="AI23:AI24"/>
    <mergeCell ref="O23:O24"/>
    <mergeCell ref="Y23:Y24"/>
    <mergeCell ref="AA23:AA24"/>
    <mergeCell ref="Q17:Q18"/>
    <mergeCell ref="Z17:Z18"/>
    <mergeCell ref="X15:X16"/>
    <mergeCell ref="X17:X18"/>
    <mergeCell ref="Z15:Z16"/>
    <mergeCell ref="W15:W16"/>
    <mergeCell ref="Y17:Y18"/>
    <mergeCell ref="Y15:Y16"/>
    <mergeCell ref="W17:W18"/>
    <mergeCell ref="AE19:AE20"/>
    <mergeCell ref="Z23:Z24"/>
    <mergeCell ref="AH11:AH12"/>
    <mergeCell ref="G11:G12"/>
    <mergeCell ref="J11:J12"/>
    <mergeCell ref="L11:L12"/>
    <mergeCell ref="F11:F12"/>
    <mergeCell ref="N9:N10"/>
    <mergeCell ref="E9:E10"/>
    <mergeCell ref="F9:F10"/>
    <mergeCell ref="K11:K12"/>
    <mergeCell ref="H11:H12"/>
    <mergeCell ref="I11:I12"/>
    <mergeCell ref="Z11:Z12"/>
    <mergeCell ref="Y11:Y12"/>
    <mergeCell ref="P11:P12"/>
    <mergeCell ref="S11:S12"/>
    <mergeCell ref="W11:W12"/>
    <mergeCell ref="R11:R12"/>
    <mergeCell ref="T11:T12"/>
    <mergeCell ref="Q11:Q12"/>
    <mergeCell ref="V9:V10"/>
    <mergeCell ref="W9:W10"/>
    <mergeCell ref="P9:P10"/>
    <mergeCell ref="U9:U10"/>
    <mergeCell ref="AP9:AP10"/>
    <mergeCell ref="BF9:BF10"/>
    <mergeCell ref="BG9:BG10"/>
    <mergeCell ref="AH9:AH10"/>
    <mergeCell ref="BA9:BA10"/>
    <mergeCell ref="AT3:BB3"/>
    <mergeCell ref="BB9:BB10"/>
    <mergeCell ref="C3:C4"/>
    <mergeCell ref="E3:E4"/>
    <mergeCell ref="F3:F4"/>
    <mergeCell ref="G3:J3"/>
    <mergeCell ref="C9:C10"/>
    <mergeCell ref="D9:D10"/>
    <mergeCell ref="K3:K4"/>
    <mergeCell ref="K9:K10"/>
    <mergeCell ref="L9:L10"/>
    <mergeCell ref="J9:J10"/>
    <mergeCell ref="O9:O10"/>
    <mergeCell ref="D3:D4"/>
    <mergeCell ref="L3:L4"/>
    <mergeCell ref="AG9:AG10"/>
    <mergeCell ref="Y9:Y10"/>
    <mergeCell ref="AD9:AD10"/>
    <mergeCell ref="AE9:AE10"/>
    <mergeCell ref="Z9:Z10"/>
    <mergeCell ref="AA9:AA10"/>
    <mergeCell ref="AB9:AB10"/>
    <mergeCell ref="AC9:AC10"/>
    <mergeCell ref="Q9:Q10"/>
    <mergeCell ref="X9:X10"/>
    <mergeCell ref="M3:N3"/>
    <mergeCell ref="BF3:BG4"/>
    <mergeCell ref="BH3:BI4"/>
    <mergeCell ref="BJ3:BJ4"/>
    <mergeCell ref="AM2:BI2"/>
    <mergeCell ref="R9:R10"/>
    <mergeCell ref="M9:M10"/>
    <mergeCell ref="BN3:BN4"/>
    <mergeCell ref="AL9:AL10"/>
    <mergeCell ref="AI9:AI10"/>
    <mergeCell ref="AJ9:AJ10"/>
    <mergeCell ref="BE3:BE4"/>
    <mergeCell ref="BK3:BK4"/>
    <mergeCell ref="AK2:AL2"/>
    <mergeCell ref="AH3:AJ3"/>
    <mergeCell ref="BM9:BM10"/>
    <mergeCell ref="BE9:BE10"/>
    <mergeCell ref="T9:T10"/>
    <mergeCell ref="BH9:BH10"/>
    <mergeCell ref="M2:AJ2"/>
    <mergeCell ref="AK3:AL4"/>
    <mergeCell ref="AM3:AN3"/>
    <mergeCell ref="BC3:BD4"/>
    <mergeCell ref="BA4:BB4"/>
    <mergeCell ref="Q34:Q35"/>
    <mergeCell ref="Q36:Q37"/>
    <mergeCell ref="U34:U35"/>
    <mergeCell ref="V34:V35"/>
    <mergeCell ref="BJ2:BM2"/>
    <mergeCell ref="BK17:BK18"/>
    <mergeCell ref="AK19:AK20"/>
    <mergeCell ref="AL19:AL20"/>
    <mergeCell ref="AM9:AM10"/>
    <mergeCell ref="AN9:AN10"/>
    <mergeCell ref="BJ9:BJ10"/>
    <mergeCell ref="BK9:BK10"/>
    <mergeCell ref="BD9:BD10"/>
    <mergeCell ref="AK11:AK12"/>
    <mergeCell ref="BL3:BM4"/>
    <mergeCell ref="BL17:BL18"/>
    <mergeCell ref="BH11:BH12"/>
    <mergeCell ref="AK17:AK18"/>
    <mergeCell ref="BL15:BL16"/>
    <mergeCell ref="AK9:AK10"/>
    <mergeCell ref="AS9:AS10"/>
    <mergeCell ref="AC23:AC24"/>
    <mergeCell ref="AO9:AO10"/>
    <mergeCell ref="AZ9:AZ10"/>
    <mergeCell ref="AB45:AB46"/>
    <mergeCell ref="AI34:AI35"/>
    <mergeCell ref="AE34:AE35"/>
    <mergeCell ref="R45:R46"/>
    <mergeCell ref="X45:X46"/>
    <mergeCell ref="Y45:Y46"/>
    <mergeCell ref="Z34:Z35"/>
    <mergeCell ref="X34:X35"/>
    <mergeCell ref="AC34:AC35"/>
    <mergeCell ref="AF41:AF42"/>
    <mergeCell ref="V45:V46"/>
    <mergeCell ref="U41:U42"/>
    <mergeCell ref="U45:U46"/>
    <mergeCell ref="S34:S35"/>
    <mergeCell ref="W45:W46"/>
    <mergeCell ref="S45:S46"/>
    <mergeCell ref="T45:T46"/>
    <mergeCell ref="AI36:AI37"/>
    <mergeCell ref="AE36:AE37"/>
    <mergeCell ref="Y36:Y37"/>
    <mergeCell ref="W36:W37"/>
    <mergeCell ref="R36:R37"/>
    <mergeCell ref="AH36:AH37"/>
    <mergeCell ref="AG36:AG37"/>
    <mergeCell ref="Q41:Q42"/>
    <mergeCell ref="R34:R35"/>
    <mergeCell ref="S23:S24"/>
    <mergeCell ref="T23:T24"/>
    <mergeCell ref="U23:U24"/>
    <mergeCell ref="AJ34:AJ35"/>
    <mergeCell ref="AD34:AD35"/>
    <mergeCell ref="AF34:AF35"/>
    <mergeCell ref="AH23:AH24"/>
    <mergeCell ref="Z36:Z37"/>
    <mergeCell ref="AA36:AA37"/>
    <mergeCell ref="AB41:AB42"/>
    <mergeCell ref="AC41:AC42"/>
    <mergeCell ref="AA41:AA42"/>
    <mergeCell ref="AD41:AD42"/>
    <mergeCell ref="Y41:Y42"/>
    <mergeCell ref="Z41:Z42"/>
    <mergeCell ref="X41:X42"/>
    <mergeCell ref="AC36:AC37"/>
    <mergeCell ref="AB36:AB37"/>
    <mergeCell ref="AD36:AD37"/>
    <mergeCell ref="AG41:AG42"/>
    <mergeCell ref="AE41:AE42"/>
    <mergeCell ref="X36:X37"/>
    <mergeCell ref="D19:D20"/>
    <mergeCell ref="AD11:AD12"/>
    <mergeCell ref="V11:V12"/>
    <mergeCell ref="H19:H20"/>
    <mergeCell ref="V41:V42"/>
    <mergeCell ref="W41:W42"/>
    <mergeCell ref="Q23:Q24"/>
    <mergeCell ref="R23:R24"/>
    <mergeCell ref="Q19:Q20"/>
    <mergeCell ref="W19:W20"/>
    <mergeCell ref="T41:T42"/>
    <mergeCell ref="R41:R42"/>
    <mergeCell ref="S41:S42"/>
    <mergeCell ref="S36:S37"/>
    <mergeCell ref="T36:T37"/>
    <mergeCell ref="N41:N42"/>
    <mergeCell ref="V36:V37"/>
    <mergeCell ref="S17:S18"/>
    <mergeCell ref="T17:T18"/>
    <mergeCell ref="I17:I18"/>
    <mergeCell ref="N19:N20"/>
    <mergeCell ref="K19:K20"/>
    <mergeCell ref="K17:K18"/>
    <mergeCell ref="I19:I20"/>
    <mergeCell ref="K23:K24"/>
    <mergeCell ref="K36:K37"/>
    <mergeCell ref="J34:J35"/>
    <mergeCell ref="M19:M20"/>
    <mergeCell ref="M36:M37"/>
    <mergeCell ref="M23:M24"/>
    <mergeCell ref="P34:P35"/>
    <mergeCell ref="M34:M35"/>
    <mergeCell ref="O36:O37"/>
    <mergeCell ref="J19:J20"/>
    <mergeCell ref="O19:O20"/>
    <mergeCell ref="N34:N35"/>
    <mergeCell ref="K34:K35"/>
    <mergeCell ref="L36:L37"/>
    <mergeCell ref="P23:P24"/>
    <mergeCell ref="N23:N24"/>
    <mergeCell ref="A23:A24"/>
    <mergeCell ref="A34:A35"/>
    <mergeCell ref="B34:B35"/>
    <mergeCell ref="A36:A37"/>
    <mergeCell ref="A41:A42"/>
    <mergeCell ref="E34:E35"/>
    <mergeCell ref="F34:F35"/>
    <mergeCell ref="E23:E24"/>
    <mergeCell ref="B23:B24"/>
    <mergeCell ref="C23:C24"/>
    <mergeCell ref="F23:F24"/>
    <mergeCell ref="D23:D24"/>
    <mergeCell ref="F36:F37"/>
    <mergeCell ref="B36:B37"/>
    <mergeCell ref="B41:B42"/>
    <mergeCell ref="E41:E42"/>
    <mergeCell ref="C34:C35"/>
    <mergeCell ref="D34:D35"/>
    <mergeCell ref="E36:E37"/>
    <mergeCell ref="G34:G35"/>
    <mergeCell ref="I36:I37"/>
    <mergeCell ref="J36:J37"/>
    <mergeCell ref="G36:G37"/>
    <mergeCell ref="M41:M42"/>
    <mergeCell ref="L45:L46"/>
    <mergeCell ref="K41:K42"/>
    <mergeCell ref="M45:M46"/>
    <mergeCell ref="N45:N46"/>
    <mergeCell ref="L41:L42"/>
    <mergeCell ref="H34:H35"/>
    <mergeCell ref="I34:I35"/>
    <mergeCell ref="I45:I46"/>
    <mergeCell ref="B17:B18"/>
    <mergeCell ref="D17:D18"/>
    <mergeCell ref="F17:F18"/>
    <mergeCell ref="F19:F20"/>
    <mergeCell ref="E19:E20"/>
    <mergeCell ref="M17:M18"/>
    <mergeCell ref="O17:O18"/>
    <mergeCell ref="P45:P46"/>
    <mergeCell ref="H50:H51"/>
    <mergeCell ref="I50:I51"/>
    <mergeCell ref="P36:P37"/>
    <mergeCell ref="N36:N37"/>
    <mergeCell ref="O41:O42"/>
    <mergeCell ref="B45:B46"/>
    <mergeCell ref="J45:J46"/>
    <mergeCell ref="F47:F49"/>
    <mergeCell ref="H36:H37"/>
    <mergeCell ref="L47:L49"/>
    <mergeCell ref="C36:C37"/>
    <mergeCell ref="M47:M49"/>
    <mergeCell ref="F41:F42"/>
    <mergeCell ref="P41:P42"/>
    <mergeCell ref="N47:N49"/>
    <mergeCell ref="D36:D37"/>
    <mergeCell ref="A45:A46"/>
    <mergeCell ref="A47:A49"/>
    <mergeCell ref="H47:H49"/>
    <mergeCell ref="I47:I49"/>
    <mergeCell ref="J47:J49"/>
    <mergeCell ref="K47:K49"/>
    <mergeCell ref="K50:K51"/>
    <mergeCell ref="G19:G20"/>
    <mergeCell ref="B1:BN1"/>
    <mergeCell ref="A3:A4"/>
    <mergeCell ref="C19:C20"/>
    <mergeCell ref="C17:C18"/>
    <mergeCell ref="B15:B16"/>
    <mergeCell ref="B19:B20"/>
    <mergeCell ref="A11:A12"/>
    <mergeCell ref="A15:A16"/>
    <mergeCell ref="B9:B10"/>
    <mergeCell ref="C15:C16"/>
    <mergeCell ref="B3:B4"/>
    <mergeCell ref="B11:B12"/>
    <mergeCell ref="S9:S10"/>
    <mergeCell ref="H9:H10"/>
    <mergeCell ref="I9:I10"/>
    <mergeCell ref="A19:A20"/>
    <mergeCell ref="W34:W35"/>
    <mergeCell ref="W23:W24"/>
    <mergeCell ref="AA34:AA35"/>
    <mergeCell ref="O45:O46"/>
    <mergeCell ref="Q45:Q46"/>
    <mergeCell ref="AH50:AH51"/>
    <mergeCell ref="O34:O35"/>
    <mergeCell ref="L50:L51"/>
    <mergeCell ref="A54:A55"/>
    <mergeCell ref="B50:B51"/>
    <mergeCell ref="B54:B55"/>
    <mergeCell ref="A50:A51"/>
    <mergeCell ref="A52:A53"/>
    <mergeCell ref="K45:K46"/>
    <mergeCell ref="B52:B53"/>
    <mergeCell ref="J50:J51"/>
    <mergeCell ref="G45:G46"/>
    <mergeCell ref="H45:H46"/>
    <mergeCell ref="K52:K53"/>
    <mergeCell ref="B47:B49"/>
    <mergeCell ref="G50:G51"/>
    <mergeCell ref="C45:C46"/>
    <mergeCell ref="E45:E46"/>
    <mergeCell ref="F45:F46"/>
    <mergeCell ref="E47:E49"/>
    <mergeCell ref="E50:E51"/>
    <mergeCell ref="E52:E53"/>
    <mergeCell ref="E54:E55"/>
    <mergeCell ref="F54:F55"/>
    <mergeCell ref="F52:F53"/>
    <mergeCell ref="F50:F51"/>
    <mergeCell ref="K54:K55"/>
    <mergeCell ref="M54:M55"/>
    <mergeCell ref="G47:G49"/>
  </mergeCells>
  <phoneticPr fontId="14" type="noConversion"/>
  <conditionalFormatting sqref="D8 G13:K13 G29:J29 G11:J11 G34:J34 AL47 M11 C34:D34 C41:C42 C47:C51 G8:J9 G15:J15 G17:J17 G41:J44 G39:J39">
    <cfRule type="containsText" dxfId="870" priority="1785" stopIfTrue="1" operator="containsText" text="BAJO">
      <formula>NOT(ISERROR(SEARCH("BAJO",C8)))</formula>
    </cfRule>
    <cfRule type="cellIs" dxfId="869" priority="1786" stopIfTrue="1" operator="equal">
      <formula>"MUY ALTO"</formula>
    </cfRule>
    <cfRule type="cellIs" dxfId="868" priority="1787" stopIfTrue="1" operator="equal">
      <formula>"MODERADO"</formula>
    </cfRule>
    <cfRule type="cellIs" dxfId="867" priority="1788" stopIfTrue="1" operator="equal">
      <formula>"ALTO"</formula>
    </cfRule>
  </conditionalFormatting>
  <conditionalFormatting sqref="AI8:AJ8 M8:M9 M30:M31 AI54:AJ54 AI55 AI11:AI12 AI19:AJ19 AI18 AI20 AI17:AJ17 AI34:AI35 M34:M35 M22:M23 M5 AJ15 M45 AI47:AJ47 M11 M43 AI43:AJ45 M47 M50:M51 AI29:AJ30 AI32:AJ32 AJ31 M39:M41 AI39:AJ41 M13:M14 AI13:AJ14">
    <cfRule type="cellIs" dxfId="866" priority="1775" stopIfTrue="1" operator="equal">
      <formula>4</formula>
    </cfRule>
    <cfRule type="cellIs" dxfId="865" priority="1776" stopIfTrue="1" operator="equal">
      <formula>3</formula>
    </cfRule>
    <cfRule type="cellIs" dxfId="864" priority="1777" stopIfTrue="1" operator="equal">
      <formula>2</formula>
    </cfRule>
    <cfRule type="cellIs" dxfId="863" priority="1778" stopIfTrue="1" operator="equal">
      <formula>1</formula>
    </cfRule>
    <cfRule type="cellIs" dxfId="862" priority="1779" stopIfTrue="1" operator="equal">
      <formula>5</formula>
    </cfRule>
  </conditionalFormatting>
  <conditionalFormatting sqref="BJ8:BK8 BJ17:BK17 BJ19:BK19 BJ11:BK11 BJ13:BK14 BK9 BJ29:BK32 BJ7 BJ34:BK34 BJ52:BK52 BJ47:BK47 BJ43:BK45 BJ50:BK50 BJ54:BK54 BK15 BJ39:BK41">
    <cfRule type="cellIs" dxfId="861" priority="1769" operator="equal">
      <formula>5</formula>
    </cfRule>
    <cfRule type="cellIs" dxfId="860" priority="1770" operator="equal">
      <formula>4</formula>
    </cfRule>
    <cfRule type="cellIs" dxfId="859" priority="1771" operator="equal">
      <formula>3</formula>
    </cfRule>
    <cfRule type="cellIs" dxfId="858" priority="1772" operator="equal">
      <formula>2</formula>
    </cfRule>
    <cfRule type="cellIs" dxfId="857" priority="1773" operator="lessThanOrEqual">
      <formula>1</formula>
    </cfRule>
  </conditionalFormatting>
  <conditionalFormatting sqref="BN52 BN19:BN20 BN8:BN10 BN13:BN14 BN34:BN35 BN39 BN54:BN56 BN23:BN24">
    <cfRule type="containsText" dxfId="856" priority="1765" stopIfTrue="1" operator="containsText" text="BAJO">
      <formula>NOT(ISERROR(SEARCH("BAJO",BN8)))</formula>
    </cfRule>
    <cfRule type="cellIs" dxfId="855" priority="1766" stopIfTrue="1" operator="equal">
      <formula>"EXTREMO"</formula>
    </cfRule>
    <cfRule type="cellIs" dxfId="854" priority="1767" stopIfTrue="1" operator="equal">
      <formula>"MODERADO"</formula>
    </cfRule>
    <cfRule type="cellIs" dxfId="853" priority="1768" stopIfTrue="1" operator="equal">
      <formula>"ALTO"</formula>
    </cfRule>
  </conditionalFormatting>
  <conditionalFormatting sqref="C17 C8:C9 C13:C14 C11">
    <cfRule type="containsText" dxfId="852" priority="1685" stopIfTrue="1" operator="containsText" text="BAJO">
      <formula>NOT(ISERROR(SEARCH("BAJO",C8)))</formula>
    </cfRule>
    <cfRule type="cellIs" dxfId="851" priority="1686" stopIfTrue="1" operator="equal">
      <formula>"MUY ALTO"</formula>
    </cfRule>
    <cfRule type="cellIs" dxfId="850" priority="1687" stopIfTrue="1" operator="equal">
      <formula>"MODERADO"</formula>
    </cfRule>
    <cfRule type="cellIs" dxfId="849" priority="1688" stopIfTrue="1" operator="equal">
      <formula>"ALTO"</formula>
    </cfRule>
  </conditionalFormatting>
  <conditionalFormatting sqref="AI13:AJ14 AI54:AJ54">
    <cfRule type="cellIs" dxfId="848" priority="1680" stopIfTrue="1" operator="equal">
      <formula>4</formula>
    </cfRule>
    <cfRule type="cellIs" dxfId="847" priority="1681" stopIfTrue="1" operator="equal">
      <formula>3</formula>
    </cfRule>
    <cfRule type="cellIs" dxfId="846" priority="1682" stopIfTrue="1" operator="equal">
      <formula>2</formula>
    </cfRule>
    <cfRule type="cellIs" dxfId="845" priority="1683" stopIfTrue="1" operator="equal">
      <formula>1</formula>
    </cfRule>
    <cfRule type="cellIs" dxfId="844" priority="1684" stopIfTrue="1" operator="equal">
      <formula>5</formula>
    </cfRule>
  </conditionalFormatting>
  <conditionalFormatting sqref="AL13:AL14">
    <cfRule type="containsText" dxfId="843" priority="1676" stopIfTrue="1" operator="containsText" text="BAJO">
      <formula>NOT(ISERROR(SEARCH("BAJO",AL13)))</formula>
    </cfRule>
    <cfRule type="cellIs" dxfId="842" priority="1677" stopIfTrue="1" operator="equal">
      <formula>"MUY ALTO"</formula>
    </cfRule>
    <cfRule type="cellIs" dxfId="841" priority="1678" stopIfTrue="1" operator="equal">
      <formula>"MODERADO"</formula>
    </cfRule>
    <cfRule type="cellIs" dxfId="840" priority="1679" stopIfTrue="1" operator="equal">
      <formula>"ALTO"</formula>
    </cfRule>
  </conditionalFormatting>
  <conditionalFormatting sqref="AL14">
    <cfRule type="containsText" dxfId="839" priority="1672" stopIfTrue="1" operator="containsText" text="BAJO">
      <formula>NOT(ISERROR(SEARCH("BAJO",AL14)))</formula>
    </cfRule>
    <cfRule type="cellIs" dxfId="838" priority="1673" stopIfTrue="1" operator="equal">
      <formula>"MUY ALTO"</formula>
    </cfRule>
    <cfRule type="cellIs" dxfId="837" priority="1674" stopIfTrue="1" operator="equal">
      <formula>"MODERADO"</formula>
    </cfRule>
    <cfRule type="cellIs" dxfId="836" priority="1675" stopIfTrue="1" operator="equal">
      <formula>"ALTO"</formula>
    </cfRule>
  </conditionalFormatting>
  <conditionalFormatting sqref="AL27:AL29">
    <cfRule type="containsText" dxfId="835" priority="1664" stopIfTrue="1" operator="containsText" text="BAJO">
      <formula>NOT(ISERROR(SEARCH("BAJO",AL27)))</formula>
    </cfRule>
    <cfRule type="cellIs" dxfId="834" priority="1665" stopIfTrue="1" operator="equal">
      <formula>"MUY ALTO"</formula>
    </cfRule>
    <cfRule type="cellIs" dxfId="833" priority="1666" stopIfTrue="1" operator="equal">
      <formula>"MODERADO"</formula>
    </cfRule>
    <cfRule type="cellIs" dxfId="832" priority="1667" stopIfTrue="1" operator="equal">
      <formula>"ALTO"</formula>
    </cfRule>
  </conditionalFormatting>
  <conditionalFormatting sqref="AL30">
    <cfRule type="containsText" dxfId="831" priority="1660" stopIfTrue="1" operator="containsText" text="BAJO">
      <formula>NOT(ISERROR(SEARCH("BAJO",AL30)))</formula>
    </cfRule>
    <cfRule type="cellIs" dxfId="830" priority="1661" stopIfTrue="1" operator="equal">
      <formula>"MUY ALTO"</formula>
    </cfRule>
    <cfRule type="cellIs" dxfId="829" priority="1662" stopIfTrue="1" operator="equal">
      <formula>"MODERADO"</formula>
    </cfRule>
    <cfRule type="cellIs" dxfId="828" priority="1663" stopIfTrue="1" operator="equal">
      <formula>"ALTO"</formula>
    </cfRule>
  </conditionalFormatting>
  <conditionalFormatting sqref="AL31">
    <cfRule type="containsText" dxfId="827" priority="1652" stopIfTrue="1" operator="containsText" text="BAJO">
      <formula>NOT(ISERROR(SEARCH("BAJO",AL31)))</formula>
    </cfRule>
    <cfRule type="cellIs" dxfId="826" priority="1653" stopIfTrue="1" operator="equal">
      <formula>"MUY ALTO"</formula>
    </cfRule>
    <cfRule type="cellIs" dxfId="825" priority="1654" stopIfTrue="1" operator="equal">
      <formula>"MODERADO"</formula>
    </cfRule>
    <cfRule type="cellIs" dxfId="824" priority="1655" stopIfTrue="1" operator="equal">
      <formula>"ALTO"</formula>
    </cfRule>
  </conditionalFormatting>
  <conditionalFormatting sqref="AL32">
    <cfRule type="containsText" dxfId="823" priority="1648" stopIfTrue="1" operator="containsText" text="BAJO">
      <formula>NOT(ISERROR(SEARCH("BAJO",AL32)))</formula>
    </cfRule>
    <cfRule type="cellIs" dxfId="822" priority="1649" stopIfTrue="1" operator="equal">
      <formula>"MUY ALTO"</formula>
    </cfRule>
    <cfRule type="cellIs" dxfId="821" priority="1650" stopIfTrue="1" operator="equal">
      <formula>"MODERADO"</formula>
    </cfRule>
    <cfRule type="cellIs" dxfId="820" priority="1651" stopIfTrue="1" operator="equal">
      <formula>"ALTO"</formula>
    </cfRule>
  </conditionalFormatting>
  <conditionalFormatting sqref="AL34">
    <cfRule type="containsText" dxfId="819" priority="1640" stopIfTrue="1" operator="containsText" text="BAJO">
      <formula>NOT(ISERROR(SEARCH("BAJO",AL34)))</formula>
    </cfRule>
    <cfRule type="cellIs" dxfId="818" priority="1641" stopIfTrue="1" operator="equal">
      <formula>"MUY ALTO"</formula>
    </cfRule>
    <cfRule type="cellIs" dxfId="817" priority="1642" stopIfTrue="1" operator="equal">
      <formula>"MODERADO"</formula>
    </cfRule>
    <cfRule type="cellIs" dxfId="816" priority="1643" stopIfTrue="1" operator="equal">
      <formula>"ALTO"</formula>
    </cfRule>
  </conditionalFormatting>
  <conditionalFormatting sqref="AI47:AJ47">
    <cfRule type="cellIs" dxfId="815" priority="1554" stopIfTrue="1" operator="equal">
      <formula>4</formula>
    </cfRule>
    <cfRule type="cellIs" dxfId="814" priority="1555" stopIfTrue="1" operator="equal">
      <formula>3</formula>
    </cfRule>
    <cfRule type="cellIs" dxfId="813" priority="1556" stopIfTrue="1" operator="equal">
      <formula>2</formula>
    </cfRule>
    <cfRule type="cellIs" dxfId="812" priority="1557" stopIfTrue="1" operator="equal">
      <formula>1</formula>
    </cfRule>
    <cfRule type="cellIs" dxfId="811" priority="1558" stopIfTrue="1" operator="equal">
      <formula>5</formula>
    </cfRule>
  </conditionalFormatting>
  <conditionalFormatting sqref="AL47">
    <cfRule type="containsText" dxfId="810" priority="1550" stopIfTrue="1" operator="containsText" text="BAJO">
      <formula>NOT(ISERROR(SEARCH("BAJO",AL47)))</formula>
    </cfRule>
    <cfRule type="cellIs" dxfId="809" priority="1551" stopIfTrue="1" operator="equal">
      <formula>"MUY ALTO"</formula>
    </cfRule>
    <cfRule type="cellIs" dxfId="808" priority="1552" stopIfTrue="1" operator="equal">
      <formula>"MODERADO"</formula>
    </cfRule>
    <cfRule type="cellIs" dxfId="807" priority="1553" stopIfTrue="1" operator="equal">
      <formula>"ALTO"</formula>
    </cfRule>
  </conditionalFormatting>
  <conditionalFormatting sqref="AL8">
    <cfRule type="containsText" dxfId="806" priority="1537" stopIfTrue="1" operator="containsText" text="BAJO">
      <formula>NOT(ISERROR(SEARCH("BAJO",AL8)))</formula>
    </cfRule>
    <cfRule type="cellIs" dxfId="805" priority="1538" stopIfTrue="1" operator="equal">
      <formula>"MUY ALTO"</formula>
    </cfRule>
    <cfRule type="cellIs" dxfId="804" priority="1539" stopIfTrue="1" operator="equal">
      <formula>"MODERADO"</formula>
    </cfRule>
    <cfRule type="cellIs" dxfId="803" priority="1540" stopIfTrue="1" operator="equal">
      <formula>"ALTO"</formula>
    </cfRule>
  </conditionalFormatting>
  <conditionalFormatting sqref="O11:AI11">
    <cfRule type="cellIs" dxfId="802" priority="1532" stopIfTrue="1" operator="equal">
      <formula>4</formula>
    </cfRule>
    <cfRule type="cellIs" dxfId="801" priority="1533" stopIfTrue="1" operator="equal">
      <formula>3</formula>
    </cfRule>
    <cfRule type="cellIs" dxfId="800" priority="1534" stopIfTrue="1" operator="equal">
      <formula>2</formula>
    </cfRule>
    <cfRule type="cellIs" dxfId="799" priority="1535" stopIfTrue="1" operator="equal">
      <formula>1</formula>
    </cfRule>
    <cfRule type="cellIs" dxfId="798" priority="1536" stopIfTrue="1" operator="equal">
      <formula>5</formula>
    </cfRule>
  </conditionalFormatting>
  <conditionalFormatting sqref="AL11">
    <cfRule type="containsText" dxfId="797" priority="1528" stopIfTrue="1" operator="containsText" text="BAJO">
      <formula>NOT(ISERROR(SEARCH("BAJO",AL11)))</formula>
    </cfRule>
    <cfRule type="cellIs" dxfId="796" priority="1529" stopIfTrue="1" operator="equal">
      <formula>"MUY ALTO"</formula>
    </cfRule>
    <cfRule type="cellIs" dxfId="795" priority="1530" stopIfTrue="1" operator="equal">
      <formula>"MODERADO"</formula>
    </cfRule>
    <cfRule type="cellIs" dxfId="794" priority="1531" stopIfTrue="1" operator="equal">
      <formula>"ALTO"</formula>
    </cfRule>
  </conditionalFormatting>
  <conditionalFormatting sqref="AJ15">
    <cfRule type="cellIs" dxfId="793" priority="1509" stopIfTrue="1" operator="equal">
      <formula>4</formula>
    </cfRule>
    <cfRule type="cellIs" dxfId="792" priority="1510" stopIfTrue="1" operator="equal">
      <formula>3</formula>
    </cfRule>
    <cfRule type="cellIs" dxfId="791" priority="1511" stopIfTrue="1" operator="equal">
      <formula>2</formula>
    </cfRule>
    <cfRule type="cellIs" dxfId="790" priority="1512" stopIfTrue="1" operator="equal">
      <formula>1</formula>
    </cfRule>
    <cfRule type="cellIs" dxfId="789" priority="1513" stopIfTrue="1" operator="equal">
      <formula>5</formula>
    </cfRule>
  </conditionalFormatting>
  <conditionalFormatting sqref="AI17:AJ17">
    <cfRule type="cellIs" dxfId="788" priority="1499" stopIfTrue="1" operator="equal">
      <formula>4</formula>
    </cfRule>
    <cfRule type="cellIs" dxfId="787" priority="1500" stopIfTrue="1" operator="equal">
      <formula>3</formula>
    </cfRule>
    <cfRule type="cellIs" dxfId="786" priority="1501" stopIfTrue="1" operator="equal">
      <formula>2</formula>
    </cfRule>
    <cfRule type="cellIs" dxfId="785" priority="1502" stopIfTrue="1" operator="equal">
      <formula>1</formula>
    </cfRule>
    <cfRule type="cellIs" dxfId="784" priority="1503" stopIfTrue="1" operator="equal">
      <formula>5</formula>
    </cfRule>
  </conditionalFormatting>
  <conditionalFormatting sqref="AL17">
    <cfRule type="containsText" dxfId="783" priority="1495" stopIfTrue="1" operator="containsText" text="BAJO">
      <formula>NOT(ISERROR(SEARCH("BAJO",AL17)))</formula>
    </cfRule>
    <cfRule type="cellIs" dxfId="782" priority="1496" stopIfTrue="1" operator="equal">
      <formula>"MUY ALTO"</formula>
    </cfRule>
    <cfRule type="cellIs" dxfId="781" priority="1497" stopIfTrue="1" operator="equal">
      <formula>"MODERADO"</formula>
    </cfRule>
    <cfRule type="cellIs" dxfId="780" priority="1498" stopIfTrue="1" operator="equal">
      <formula>"ALTO"</formula>
    </cfRule>
  </conditionalFormatting>
  <conditionalFormatting sqref="AI19:AJ19">
    <cfRule type="cellIs" dxfId="779" priority="1485" stopIfTrue="1" operator="equal">
      <formula>4</formula>
    </cfRule>
    <cfRule type="cellIs" dxfId="778" priority="1486" stopIfTrue="1" operator="equal">
      <formula>3</formula>
    </cfRule>
    <cfRule type="cellIs" dxfId="777" priority="1487" stopIfTrue="1" operator="equal">
      <formula>2</formula>
    </cfRule>
    <cfRule type="cellIs" dxfId="776" priority="1488" stopIfTrue="1" operator="equal">
      <formula>1</formula>
    </cfRule>
    <cfRule type="cellIs" dxfId="775" priority="1489" stopIfTrue="1" operator="equal">
      <formula>5</formula>
    </cfRule>
  </conditionalFormatting>
  <conditionalFormatting sqref="AL19 AL21">
    <cfRule type="containsText" dxfId="774" priority="1481" stopIfTrue="1" operator="containsText" text="BAJO">
      <formula>NOT(ISERROR(SEARCH("BAJO",AL19)))</formula>
    </cfRule>
    <cfRule type="cellIs" dxfId="773" priority="1482" stopIfTrue="1" operator="equal">
      <formula>"MUY ALTO"</formula>
    </cfRule>
    <cfRule type="cellIs" dxfId="772" priority="1483" stopIfTrue="1" operator="equal">
      <formula>"MODERADO"</formula>
    </cfRule>
    <cfRule type="cellIs" dxfId="771" priority="1484" stopIfTrue="1" operator="equal">
      <formula>"ALTO"</formula>
    </cfRule>
  </conditionalFormatting>
  <conditionalFormatting sqref="AL39:AL40">
    <cfRule type="containsText" dxfId="770" priority="1477" stopIfTrue="1" operator="containsText" text="BAJO">
      <formula>NOT(ISERROR(SEARCH("BAJO",AL39)))</formula>
    </cfRule>
    <cfRule type="cellIs" dxfId="769" priority="1478" stopIfTrue="1" operator="equal">
      <formula>"MUY ALTO"</formula>
    </cfRule>
    <cfRule type="cellIs" dxfId="768" priority="1479" stopIfTrue="1" operator="equal">
      <formula>"MODERADO"</formula>
    </cfRule>
    <cfRule type="cellIs" dxfId="767" priority="1480" stopIfTrue="1" operator="equal">
      <formula>"ALTO"</formula>
    </cfRule>
  </conditionalFormatting>
  <conditionalFormatting sqref="AL40">
    <cfRule type="containsText" dxfId="766" priority="1473" stopIfTrue="1" operator="containsText" text="BAJO">
      <formula>NOT(ISERROR(SEARCH("BAJO",AL40)))</formula>
    </cfRule>
    <cfRule type="cellIs" dxfId="765" priority="1474" stopIfTrue="1" operator="equal">
      <formula>"MUY ALTO"</formula>
    </cfRule>
    <cfRule type="cellIs" dxfId="764" priority="1475" stopIfTrue="1" operator="equal">
      <formula>"MODERADO"</formula>
    </cfRule>
    <cfRule type="cellIs" dxfId="763" priority="1476" stopIfTrue="1" operator="equal">
      <formula>"ALTO"</formula>
    </cfRule>
  </conditionalFormatting>
  <conditionalFormatting sqref="AL41">
    <cfRule type="containsText" dxfId="762" priority="1469" stopIfTrue="1" operator="containsText" text="BAJO">
      <formula>NOT(ISERROR(SEARCH("BAJO",AL41)))</formula>
    </cfRule>
    <cfRule type="cellIs" dxfId="761" priority="1470" stopIfTrue="1" operator="equal">
      <formula>"MUY ALTO"</formula>
    </cfRule>
    <cfRule type="cellIs" dxfId="760" priority="1471" stopIfTrue="1" operator="equal">
      <formula>"MODERADO"</formula>
    </cfRule>
    <cfRule type="cellIs" dxfId="759" priority="1472" stopIfTrue="1" operator="equal">
      <formula>"ALTO"</formula>
    </cfRule>
  </conditionalFormatting>
  <conditionalFormatting sqref="AL43">
    <cfRule type="containsText" dxfId="758" priority="1465" stopIfTrue="1" operator="containsText" text="BAJO">
      <formula>NOT(ISERROR(SEARCH("BAJO",AL43)))</formula>
    </cfRule>
    <cfRule type="cellIs" dxfId="757" priority="1466" stopIfTrue="1" operator="equal">
      <formula>"MUY ALTO"</formula>
    </cfRule>
    <cfRule type="cellIs" dxfId="756" priority="1467" stopIfTrue="1" operator="equal">
      <formula>"MODERADO"</formula>
    </cfRule>
    <cfRule type="cellIs" dxfId="755" priority="1468" stopIfTrue="1" operator="equal">
      <formula>"ALTO"</formula>
    </cfRule>
  </conditionalFormatting>
  <conditionalFormatting sqref="AL44">
    <cfRule type="containsText" dxfId="754" priority="1461" stopIfTrue="1" operator="containsText" text="BAJO">
      <formula>NOT(ISERROR(SEARCH("BAJO",AL44)))</formula>
    </cfRule>
    <cfRule type="cellIs" dxfId="753" priority="1462" stopIfTrue="1" operator="equal">
      <formula>"MUY ALTO"</formula>
    </cfRule>
    <cfRule type="cellIs" dxfId="752" priority="1463" stopIfTrue="1" operator="equal">
      <formula>"MODERADO"</formula>
    </cfRule>
    <cfRule type="cellIs" dxfId="751" priority="1464" stopIfTrue="1" operator="equal">
      <formula>"ALTO"</formula>
    </cfRule>
  </conditionalFormatting>
  <conditionalFormatting sqref="AL43:AL45">
    <cfRule type="containsText" dxfId="750" priority="1457" stopIfTrue="1" operator="containsText" text="BAJO">
      <formula>NOT(ISERROR(SEARCH("BAJO",AL43)))</formula>
    </cfRule>
    <cfRule type="cellIs" dxfId="749" priority="1458" stopIfTrue="1" operator="equal">
      <formula>"MUY ALTO"</formula>
    </cfRule>
    <cfRule type="cellIs" dxfId="748" priority="1459" stopIfTrue="1" operator="equal">
      <formula>"MODERADO"</formula>
    </cfRule>
    <cfRule type="cellIs" dxfId="747" priority="1460" stopIfTrue="1" operator="equal">
      <formula>"ALTO"</formula>
    </cfRule>
  </conditionalFormatting>
  <conditionalFormatting sqref="O40">
    <cfRule type="cellIs" dxfId="746" priority="1448" stopIfTrue="1" operator="equal">
      <formula>4</formula>
    </cfRule>
    <cfRule type="cellIs" dxfId="745" priority="1449" stopIfTrue="1" operator="equal">
      <formula>3</formula>
    </cfRule>
    <cfRule type="cellIs" dxfId="744" priority="1450" stopIfTrue="1" operator="equal">
      <formula>2</formula>
    </cfRule>
    <cfRule type="cellIs" dxfId="743" priority="1451" stopIfTrue="1" operator="equal">
      <formula>1</formula>
    </cfRule>
    <cfRule type="cellIs" dxfId="742" priority="1452" stopIfTrue="1" operator="equal">
      <formula>5</formula>
    </cfRule>
  </conditionalFormatting>
  <conditionalFormatting sqref="U34:X34 AB34 AG34 O34:R34 O36:Q36">
    <cfRule type="cellIs" dxfId="741" priority="1443" stopIfTrue="1" operator="equal">
      <formula>4</formula>
    </cfRule>
    <cfRule type="cellIs" dxfId="740" priority="1444" stopIfTrue="1" operator="equal">
      <formula>3</formula>
    </cfRule>
    <cfRule type="cellIs" dxfId="739" priority="1445" stopIfTrue="1" operator="equal">
      <formula>2</formula>
    </cfRule>
    <cfRule type="cellIs" dxfId="738" priority="1446" stopIfTrue="1" operator="equal">
      <formula>1</formula>
    </cfRule>
    <cfRule type="cellIs" dxfId="737" priority="1447" stopIfTrue="1" operator="equal">
      <formula>5</formula>
    </cfRule>
  </conditionalFormatting>
  <conditionalFormatting sqref="AL54">
    <cfRule type="containsText" dxfId="736" priority="1434" stopIfTrue="1" operator="containsText" text="BAJO">
      <formula>NOT(ISERROR(SEARCH("BAJO",AL54)))</formula>
    </cfRule>
    <cfRule type="cellIs" dxfId="735" priority="1435" stopIfTrue="1" operator="equal">
      <formula>"MUY ALTO"</formula>
    </cfRule>
    <cfRule type="cellIs" dxfId="734" priority="1436" stopIfTrue="1" operator="equal">
      <formula>"MODERADO"</formula>
    </cfRule>
    <cfRule type="cellIs" dxfId="733" priority="1437" stopIfTrue="1" operator="equal">
      <formula>"ALTO"</formula>
    </cfRule>
  </conditionalFormatting>
  <conditionalFormatting sqref="Q47:R49 T47:X49 AA47:AG49">
    <cfRule type="cellIs" dxfId="732" priority="1429" stopIfTrue="1" operator="equal">
      <formula>4</formula>
    </cfRule>
    <cfRule type="cellIs" dxfId="731" priority="1430" stopIfTrue="1" operator="equal">
      <formula>3</formula>
    </cfRule>
    <cfRule type="cellIs" dxfId="730" priority="1431" stopIfTrue="1" operator="equal">
      <formula>2</formula>
    </cfRule>
    <cfRule type="cellIs" dxfId="729" priority="1432" stopIfTrue="1" operator="equal">
      <formula>1</formula>
    </cfRule>
    <cfRule type="cellIs" dxfId="728" priority="1433" stopIfTrue="1" operator="equal">
      <formula>5</formula>
    </cfRule>
  </conditionalFormatting>
  <conditionalFormatting sqref="BH9:BI9">
    <cfRule type="iconSet" priority="1428">
      <iconSet iconSet="4TrafficLights">
        <cfvo type="percent" val="0"/>
        <cfvo type="percent" val="20"/>
        <cfvo type="percent" val="61"/>
        <cfvo type="percent" val="81"/>
      </iconSet>
    </cfRule>
  </conditionalFormatting>
  <conditionalFormatting sqref="BJ9">
    <cfRule type="cellIs" dxfId="727" priority="1422" operator="equal">
      <formula>5</formula>
    </cfRule>
    <cfRule type="cellIs" dxfId="726" priority="1423" operator="equal">
      <formula>4</formula>
    </cfRule>
    <cfRule type="cellIs" dxfId="725" priority="1424" operator="equal">
      <formula>3</formula>
    </cfRule>
    <cfRule type="cellIs" dxfId="724" priority="1425" operator="equal">
      <formula>2</formula>
    </cfRule>
    <cfRule type="cellIs" dxfId="723" priority="1426" operator="lessThanOrEqual">
      <formula>1</formula>
    </cfRule>
  </conditionalFormatting>
  <conditionalFormatting sqref="BJ9">
    <cfRule type="colorScale" priority="1427">
      <colorScale>
        <cfvo type="min"/>
        <cfvo type="percentile" val="50"/>
        <cfvo type="max"/>
        <color rgb="FFF8696B"/>
        <color rgb="FFFFEB84"/>
        <color rgb="FF63BE7B"/>
      </colorScale>
    </cfRule>
  </conditionalFormatting>
  <conditionalFormatting sqref="AI9:AJ9 AJ11">
    <cfRule type="cellIs" dxfId="722" priority="1397" stopIfTrue="1" operator="equal">
      <formula>4</formula>
    </cfRule>
    <cfRule type="cellIs" dxfId="721" priority="1398" stopIfTrue="1" operator="equal">
      <formula>3</formula>
    </cfRule>
    <cfRule type="cellIs" dxfId="720" priority="1399" stopIfTrue="1" operator="equal">
      <formula>2</formula>
    </cfRule>
    <cfRule type="cellIs" dxfId="719" priority="1400" stopIfTrue="1" operator="equal">
      <formula>1</formula>
    </cfRule>
    <cfRule type="cellIs" dxfId="718" priority="1401" stopIfTrue="1" operator="equal">
      <formula>5</formula>
    </cfRule>
  </conditionalFormatting>
  <conditionalFormatting sqref="AL9">
    <cfRule type="containsText" dxfId="717" priority="1393" stopIfTrue="1" operator="containsText" text="BAJO">
      <formula>NOT(ISERROR(SEARCH("BAJO",AL9)))</formula>
    </cfRule>
    <cfRule type="cellIs" dxfId="716" priority="1394" stopIfTrue="1" operator="equal">
      <formula>"MUY ALTO"</formula>
    </cfRule>
    <cfRule type="cellIs" dxfId="715" priority="1395" stopIfTrue="1" operator="equal">
      <formula>"MODERADO"</formula>
    </cfRule>
    <cfRule type="cellIs" dxfId="714" priority="1396" stopIfTrue="1" operator="equal">
      <formula>"ALTO"</formula>
    </cfRule>
  </conditionalFormatting>
  <conditionalFormatting sqref="G45:J45">
    <cfRule type="containsText" dxfId="713" priority="1389" stopIfTrue="1" operator="containsText" text="BAJO">
      <formula>NOT(ISERROR(SEARCH("BAJO",G45)))</formula>
    </cfRule>
    <cfRule type="cellIs" dxfId="712" priority="1390" stopIfTrue="1" operator="equal">
      <formula>"MUY ALTO"</formula>
    </cfRule>
    <cfRule type="cellIs" dxfId="711" priority="1391" stopIfTrue="1" operator="equal">
      <formula>"MODERADO"</formula>
    </cfRule>
    <cfRule type="cellIs" dxfId="710" priority="1392" stopIfTrue="1" operator="equal">
      <formula>"ALTO"</formula>
    </cfRule>
  </conditionalFormatting>
  <conditionalFormatting sqref="G47:J47">
    <cfRule type="containsText" dxfId="709" priority="1385" stopIfTrue="1" operator="containsText" text="BAJO">
      <formula>NOT(ISERROR(SEARCH("BAJO",G47)))</formula>
    </cfRule>
    <cfRule type="cellIs" dxfId="708" priority="1386" stopIfTrue="1" operator="equal">
      <formula>"MUY ALTO"</formula>
    </cfRule>
    <cfRule type="cellIs" dxfId="707" priority="1387" stopIfTrue="1" operator="equal">
      <formula>"MODERADO"</formula>
    </cfRule>
    <cfRule type="cellIs" dxfId="706" priority="1388" stopIfTrue="1" operator="equal">
      <formula>"ALTO"</formula>
    </cfRule>
  </conditionalFormatting>
  <conditionalFormatting sqref="AL17:AL21 AL34:AL35 AL54:AL55 AL5 AL8:AL9 AL43:AL45 AL47 AL27:AL32 AL39:AL41 AL11:AL14">
    <cfRule type="cellIs" dxfId="705" priority="1774" stopIfTrue="1" operator="equal">
      <formula>"EXTREMO"</formula>
    </cfRule>
  </conditionalFormatting>
  <conditionalFormatting sqref="BL31 AK39 BL8:BL9 AK17:AK18 AK45 AK43 AK54:AK55 BL11 AK47 AK29:AK31 AK13:AK14">
    <cfRule type="cellIs" dxfId="704" priority="1656" stopIfTrue="1" operator="greaterThanOrEqual">
      <formula>12.1</formula>
    </cfRule>
    <cfRule type="cellIs" dxfId="703" priority="1657" stopIfTrue="1" operator="between">
      <formula>6.1</formula>
      <formula>12</formula>
    </cfRule>
    <cfRule type="cellIs" dxfId="702" priority="1658" stopIfTrue="1" operator="between">
      <formula>2.1</formula>
      <formula>6</formula>
    </cfRule>
    <cfRule type="cellIs" dxfId="701" priority="1659" stopIfTrue="1" operator="lessThanOrEqual">
      <formula>2</formula>
    </cfRule>
  </conditionalFormatting>
  <conditionalFormatting sqref="AL41">
    <cfRule type="containsText" dxfId="700" priority="1381" stopIfTrue="1" operator="containsText" text="BAJO">
      <formula>NOT(ISERROR(SEARCH("BAJO",AL41)))</formula>
    </cfRule>
    <cfRule type="cellIs" dxfId="699" priority="1382" stopIfTrue="1" operator="equal">
      <formula>"MUY ALTO"</formula>
    </cfRule>
    <cfRule type="cellIs" dxfId="698" priority="1383" stopIfTrue="1" operator="equal">
      <formula>"MODERADO"</formula>
    </cfRule>
    <cfRule type="cellIs" dxfId="697" priority="1384" stopIfTrue="1" operator="equal">
      <formula>"ALTO"</formula>
    </cfRule>
  </conditionalFormatting>
  <conditionalFormatting sqref="BJ11 BJ52 BJ13:BJ14 BJ17 BJ19 BJ29:BJ32 BJ7:BJ8 BJ34 BJ47 BJ43:BJ45 BJ50 BJ54 BJ39:BJ41">
    <cfRule type="colorScale" priority="1789">
      <colorScale>
        <cfvo type="min"/>
        <cfvo type="percentile" val="50"/>
        <cfvo type="max"/>
        <color rgb="FFF8696B"/>
        <color rgb="FFFFEB84"/>
        <color rgb="FF63BE7B"/>
      </colorScale>
    </cfRule>
  </conditionalFormatting>
  <conditionalFormatting sqref="BK13:BK15 BK52 BK17 BK19 BK8:BK9 BK29:BK32 BK34 BK47 BK43:BK45 BK11 BK50 BK54 BK39:BK41">
    <cfRule type="colorScale" priority="1790">
      <colorScale>
        <cfvo type="min"/>
        <cfvo type="percentile" val="50"/>
        <cfvo type="max"/>
        <color rgb="FFF8696B"/>
        <color rgb="FFFFEB84"/>
        <color rgb="FF63BE7B"/>
      </colorScale>
    </cfRule>
  </conditionalFormatting>
  <conditionalFormatting sqref="BH52:BI54 BH11:BI11 BH13:BI15 BH17:BI17 BH19:BI19 BH25:BI27 BH29:BI32 BH21:BI21 BH7:BI8 BH34:BI34 BH47:BI47 BI45:BI46 BH43:BI44 BH50:BI50 BH39:BI41">
    <cfRule type="iconSet" priority="1791">
      <iconSet iconSet="4TrafficLights">
        <cfvo type="percent" val="0"/>
        <cfvo type="percent" val="20"/>
        <cfvo type="percent" val="61"/>
        <cfvo type="percent" val="96"/>
      </iconSet>
    </cfRule>
  </conditionalFormatting>
  <conditionalFormatting sqref="AI21:AJ21">
    <cfRule type="cellIs" dxfId="696" priority="1362" stopIfTrue="1" operator="equal">
      <formula>4</formula>
    </cfRule>
    <cfRule type="cellIs" dxfId="695" priority="1363" stopIfTrue="1" operator="equal">
      <formula>3</formula>
    </cfRule>
    <cfRule type="cellIs" dxfId="694" priority="1364" stopIfTrue="1" operator="equal">
      <formula>2</formula>
    </cfRule>
    <cfRule type="cellIs" dxfId="693" priority="1365" stopIfTrue="1" operator="equal">
      <formula>1</formula>
    </cfRule>
    <cfRule type="cellIs" dxfId="692" priority="1366" stopIfTrue="1" operator="equal">
      <formula>5</formula>
    </cfRule>
  </conditionalFormatting>
  <conditionalFormatting sqref="AI21:AJ21">
    <cfRule type="cellIs" dxfId="691" priority="1353" stopIfTrue="1" operator="equal">
      <formula>4</formula>
    </cfRule>
    <cfRule type="cellIs" dxfId="690" priority="1354" stopIfTrue="1" operator="equal">
      <formula>3</formula>
    </cfRule>
    <cfRule type="cellIs" dxfId="689" priority="1355" stopIfTrue="1" operator="equal">
      <formula>2</formula>
    </cfRule>
    <cfRule type="cellIs" dxfId="688" priority="1356" stopIfTrue="1" operator="equal">
      <formula>1</formula>
    </cfRule>
    <cfRule type="cellIs" dxfId="687" priority="1357" stopIfTrue="1" operator="equal">
      <formula>5</formula>
    </cfRule>
  </conditionalFormatting>
  <conditionalFormatting sqref="AK21">
    <cfRule type="cellIs" dxfId="686" priority="1358" stopIfTrue="1" operator="greaterThanOrEqual">
      <formula>12.1</formula>
    </cfRule>
    <cfRule type="cellIs" dxfId="685" priority="1359" stopIfTrue="1" operator="between">
      <formula>6.1</formula>
      <formula>12</formula>
    </cfRule>
    <cfRule type="cellIs" dxfId="684" priority="1360" stopIfTrue="1" operator="between">
      <formula>2.1</formula>
      <formula>6</formula>
    </cfRule>
    <cfRule type="cellIs" dxfId="683" priority="1361" stopIfTrue="1" operator="lessThanOrEqual">
      <formula>2</formula>
    </cfRule>
  </conditionalFormatting>
  <conditionalFormatting sqref="BG22">
    <cfRule type="iconSet" priority="1347">
      <iconSet iconSet="4TrafficLights">
        <cfvo type="percent" val="0"/>
        <cfvo type="percent" val="20"/>
        <cfvo type="percent" val="61"/>
        <cfvo type="percent" val="81"/>
      </iconSet>
    </cfRule>
  </conditionalFormatting>
  <conditionalFormatting sqref="AL22">
    <cfRule type="cellIs" dxfId="682" priority="1321" operator="greaterThanOrEqual">
      <formula>12.5</formula>
    </cfRule>
    <cfRule type="cellIs" dxfId="681" priority="1322" operator="between">
      <formula>4.5</formula>
      <formula>12.4</formula>
    </cfRule>
    <cfRule type="cellIs" dxfId="680" priority="1323" operator="between">
      <formula>1.5</formula>
      <formula>4.4</formula>
    </cfRule>
    <cfRule type="cellIs" dxfId="679" priority="1324" operator="lessThanOrEqual">
      <formula>1.4</formula>
    </cfRule>
  </conditionalFormatting>
  <conditionalFormatting sqref="AL22">
    <cfRule type="cellIs" dxfId="678" priority="1333" stopIfTrue="1" operator="equal">
      <formula>"EXTREMO"</formula>
    </cfRule>
  </conditionalFormatting>
  <conditionalFormatting sqref="BG21">
    <cfRule type="iconSet" priority="1320">
      <iconSet iconSet="4TrafficLights">
        <cfvo type="percent" val="0"/>
        <cfvo type="percent" val="20"/>
        <cfvo type="percent" val="61"/>
        <cfvo type="percent" val="81"/>
      </iconSet>
    </cfRule>
  </conditionalFormatting>
  <conditionalFormatting sqref="BJ21:BK21">
    <cfRule type="cellIs" dxfId="677" priority="1310" operator="equal">
      <formula>5</formula>
    </cfRule>
    <cfRule type="cellIs" dxfId="676" priority="1311" operator="equal">
      <formula>4</formula>
    </cfRule>
    <cfRule type="cellIs" dxfId="675" priority="1312" operator="equal">
      <formula>3</formula>
    </cfRule>
    <cfRule type="cellIs" dxfId="674" priority="1313" operator="equal">
      <formula>2</formula>
    </cfRule>
    <cfRule type="cellIs" dxfId="673" priority="1314" operator="lessThanOrEqual">
      <formula>1</formula>
    </cfRule>
  </conditionalFormatting>
  <conditionalFormatting sqref="BJ21">
    <cfRule type="colorScale" priority="1315">
      <colorScale>
        <cfvo type="min"/>
        <cfvo type="percentile" val="50"/>
        <cfvo type="max"/>
        <color rgb="FFF8696B"/>
        <color rgb="FFFFEB84"/>
        <color rgb="FF63BE7B"/>
      </colorScale>
    </cfRule>
  </conditionalFormatting>
  <conditionalFormatting sqref="BK21">
    <cfRule type="colorScale" priority="1316">
      <colorScale>
        <cfvo type="min"/>
        <cfvo type="percentile" val="50"/>
        <cfvo type="max"/>
        <color rgb="FFF8696B"/>
        <color rgb="FFFFEB84"/>
        <color rgb="FF63BE7B"/>
      </colorScale>
    </cfRule>
  </conditionalFormatting>
  <conditionalFormatting sqref="BH22:BI22">
    <cfRule type="iconSet" priority="1305">
      <iconSet iconSet="4TrafficLights">
        <cfvo type="percent" val="0"/>
        <cfvo type="percent" val="20"/>
        <cfvo type="percent" val="61"/>
        <cfvo type="percent" val="96"/>
      </iconSet>
    </cfRule>
  </conditionalFormatting>
  <conditionalFormatting sqref="BK23">
    <cfRule type="cellIs" dxfId="672" priority="1286" operator="equal">
      <formula>5</formula>
    </cfRule>
    <cfRule type="cellIs" dxfId="671" priority="1287" operator="equal">
      <formula>4</formula>
    </cfRule>
    <cfRule type="cellIs" dxfId="670" priority="1288" operator="equal">
      <formula>3</formula>
    </cfRule>
    <cfRule type="cellIs" dxfId="669" priority="1289" operator="equal">
      <formula>2</formula>
    </cfRule>
    <cfRule type="cellIs" dxfId="668" priority="1290" operator="lessThanOrEqual">
      <formula>1</formula>
    </cfRule>
  </conditionalFormatting>
  <conditionalFormatting sqref="AL23">
    <cfRule type="containsText" dxfId="667" priority="1239" stopIfTrue="1" operator="containsText" text="BAJO">
      <formula>NOT(ISERROR(SEARCH("BAJO",AL23)))</formula>
    </cfRule>
    <cfRule type="cellIs" dxfId="666" priority="1240" stopIfTrue="1" operator="equal">
      <formula>"MUY ALTO"</formula>
    </cfRule>
    <cfRule type="cellIs" dxfId="665" priority="1241" stopIfTrue="1" operator="equal">
      <formula>"MODERADO"</formula>
    </cfRule>
    <cfRule type="cellIs" dxfId="664" priority="1242" stopIfTrue="1" operator="equal">
      <formula>"ALTO"</formula>
    </cfRule>
  </conditionalFormatting>
  <conditionalFormatting sqref="AL23">
    <cfRule type="cellIs" dxfId="663" priority="1243" stopIfTrue="1" operator="equal">
      <formula>"EXTREMO"</formula>
    </cfRule>
  </conditionalFormatting>
  <conditionalFormatting sqref="AI23:AJ23">
    <cfRule type="cellIs" dxfId="662" priority="1234" stopIfTrue="1" operator="equal">
      <formula>4</formula>
    </cfRule>
    <cfRule type="cellIs" dxfId="661" priority="1235" stopIfTrue="1" operator="equal">
      <formula>3</formula>
    </cfRule>
    <cfRule type="cellIs" dxfId="660" priority="1236" stopIfTrue="1" operator="equal">
      <formula>2</formula>
    </cfRule>
    <cfRule type="cellIs" dxfId="659" priority="1237" stopIfTrue="1" operator="equal">
      <formula>1</formula>
    </cfRule>
    <cfRule type="cellIs" dxfId="658" priority="1238" stopIfTrue="1" operator="equal">
      <formula>5</formula>
    </cfRule>
  </conditionalFormatting>
  <conditionalFormatting sqref="AI23:AJ23">
    <cfRule type="cellIs" dxfId="657" priority="1225" stopIfTrue="1" operator="equal">
      <formula>4</formula>
    </cfRule>
    <cfRule type="cellIs" dxfId="656" priority="1226" stopIfTrue="1" operator="equal">
      <formula>3</formula>
    </cfRule>
    <cfRule type="cellIs" dxfId="655" priority="1227" stopIfTrue="1" operator="equal">
      <formula>2</formula>
    </cfRule>
    <cfRule type="cellIs" dxfId="654" priority="1228" stopIfTrue="1" operator="equal">
      <formula>1</formula>
    </cfRule>
    <cfRule type="cellIs" dxfId="653" priority="1229" stopIfTrue="1" operator="equal">
      <formula>5</formula>
    </cfRule>
  </conditionalFormatting>
  <conditionalFormatting sqref="AH34">
    <cfRule type="cellIs" dxfId="652" priority="1215" stopIfTrue="1" operator="equal">
      <formula>4</formula>
    </cfRule>
    <cfRule type="cellIs" dxfId="651" priority="1216" stopIfTrue="1" operator="equal">
      <formula>3</formula>
    </cfRule>
    <cfRule type="cellIs" dxfId="650" priority="1217" stopIfTrue="1" operator="equal">
      <formula>2</formula>
    </cfRule>
    <cfRule type="cellIs" dxfId="649" priority="1218" stopIfTrue="1" operator="equal">
      <formula>1</formula>
    </cfRule>
    <cfRule type="cellIs" dxfId="648" priority="1219" stopIfTrue="1" operator="equal">
      <formula>5</formula>
    </cfRule>
  </conditionalFormatting>
  <conditionalFormatting sqref="BJ6">
    <cfRule type="colorScale" priority="1193">
      <colorScale>
        <cfvo type="min"/>
        <cfvo type="percentile" val="50"/>
        <cfvo type="max"/>
        <color rgb="FFF8696B"/>
        <color rgb="FFFFEB84"/>
        <color rgb="FF63BE7B"/>
      </colorScale>
    </cfRule>
  </conditionalFormatting>
  <conditionalFormatting sqref="BK6">
    <cfRule type="colorScale" priority="1194">
      <colorScale>
        <cfvo type="min"/>
        <cfvo type="percentile" val="50"/>
        <cfvo type="max"/>
        <color rgb="FFF8696B"/>
        <color rgb="FFFFEB84"/>
        <color rgb="FF63BE7B"/>
      </colorScale>
    </cfRule>
  </conditionalFormatting>
  <conditionalFormatting sqref="BH6:BI6">
    <cfRule type="iconSet" priority="1195">
      <iconSet iconSet="4TrafficLights">
        <cfvo type="percent" val="0"/>
        <cfvo type="percent" val="20"/>
        <cfvo type="percent" val="61"/>
        <cfvo type="percent" val="96"/>
      </iconSet>
    </cfRule>
  </conditionalFormatting>
  <conditionalFormatting sqref="G38:K38">
    <cfRule type="containsText" dxfId="647" priority="1078" stopIfTrue="1" operator="containsText" text="BAJO">
      <formula>NOT(ISERROR(SEARCH("BAJO",G38)))</formula>
    </cfRule>
    <cfRule type="cellIs" dxfId="646" priority="1079" stopIfTrue="1" operator="equal">
      <formula>"MUY ALTO"</formula>
    </cfRule>
    <cfRule type="cellIs" dxfId="645" priority="1080" stopIfTrue="1" operator="equal">
      <formula>"MODERADO"</formula>
    </cfRule>
    <cfRule type="cellIs" dxfId="644" priority="1081" stopIfTrue="1" operator="equal">
      <formula>"ALTO"</formula>
    </cfRule>
  </conditionalFormatting>
  <conditionalFormatting sqref="M36 AI36:AJ36 M38 AI38:AJ38">
    <cfRule type="cellIs" dxfId="643" priority="1068" stopIfTrue="1" operator="equal">
      <formula>4</formula>
    </cfRule>
    <cfRule type="cellIs" dxfId="642" priority="1069" stopIfTrue="1" operator="equal">
      <formula>3</formula>
    </cfRule>
    <cfRule type="cellIs" dxfId="641" priority="1070" stopIfTrue="1" operator="equal">
      <formula>2</formula>
    </cfRule>
    <cfRule type="cellIs" dxfId="640" priority="1071" stopIfTrue="1" operator="equal">
      <formula>1</formula>
    </cfRule>
    <cfRule type="cellIs" dxfId="639" priority="1072" stopIfTrue="1" operator="equal">
      <formula>5</formula>
    </cfRule>
  </conditionalFormatting>
  <conditionalFormatting sqref="BK36 BK38">
    <cfRule type="cellIs" dxfId="638" priority="1062" operator="equal">
      <formula>5</formula>
    </cfRule>
    <cfRule type="cellIs" dxfId="637" priority="1063" operator="equal">
      <formula>4</formula>
    </cfRule>
    <cfRule type="cellIs" dxfId="636" priority="1064" operator="equal">
      <formula>3</formula>
    </cfRule>
    <cfRule type="cellIs" dxfId="635" priority="1065" operator="equal">
      <formula>2</formula>
    </cfRule>
    <cfRule type="cellIs" dxfId="634" priority="1066" operator="lessThanOrEqual">
      <formula>1</formula>
    </cfRule>
  </conditionalFormatting>
  <conditionalFormatting sqref="AL36">
    <cfRule type="containsText" dxfId="633" priority="1029" stopIfTrue="1" operator="containsText" text="BAJO">
      <formula>NOT(ISERROR(SEARCH("BAJO",AL36)))</formula>
    </cfRule>
    <cfRule type="cellIs" dxfId="632" priority="1030" stopIfTrue="1" operator="equal">
      <formula>"MUY ALTO"</formula>
    </cfRule>
    <cfRule type="cellIs" dxfId="631" priority="1031" stopIfTrue="1" operator="equal">
      <formula>"MODERADO"</formula>
    </cfRule>
    <cfRule type="cellIs" dxfId="630" priority="1032" stopIfTrue="1" operator="equal">
      <formula>"ALTO"</formula>
    </cfRule>
  </conditionalFormatting>
  <conditionalFormatting sqref="AL38">
    <cfRule type="containsText" dxfId="629" priority="1025" stopIfTrue="1" operator="containsText" text="BAJO">
      <formula>NOT(ISERROR(SEARCH("BAJO",AL38)))</formula>
    </cfRule>
    <cfRule type="cellIs" dxfId="628" priority="1026" stopIfTrue="1" operator="equal">
      <formula>"MUY ALTO"</formula>
    </cfRule>
    <cfRule type="cellIs" dxfId="627" priority="1027" stopIfTrue="1" operator="equal">
      <formula>"MODERADO"</formula>
    </cfRule>
    <cfRule type="cellIs" dxfId="626" priority="1028" stopIfTrue="1" operator="equal">
      <formula>"ALTO"</formula>
    </cfRule>
  </conditionalFormatting>
  <conditionalFormatting sqref="AL36 AL38">
    <cfRule type="cellIs" dxfId="625" priority="1067" stopIfTrue="1" operator="equal">
      <formula>"EXTREMO"</formula>
    </cfRule>
  </conditionalFormatting>
  <conditionalFormatting sqref="G36:J36">
    <cfRule type="containsText" dxfId="624" priority="1017" stopIfTrue="1" operator="containsText" text="BAJO">
      <formula>NOT(ISERROR(SEARCH("BAJO",G36)))</formula>
    </cfRule>
    <cfRule type="cellIs" dxfId="623" priority="1018" stopIfTrue="1" operator="equal">
      <formula>"MUY ALTO"</formula>
    </cfRule>
    <cfRule type="cellIs" dxfId="622" priority="1019" stopIfTrue="1" operator="equal">
      <formula>"MODERADO"</formula>
    </cfRule>
    <cfRule type="cellIs" dxfId="621" priority="1020" stopIfTrue="1" operator="equal">
      <formula>"ALTO"</formula>
    </cfRule>
  </conditionalFormatting>
  <conditionalFormatting sqref="BH36">
    <cfRule type="iconSet" priority="1016">
      <iconSet iconSet="4TrafficLights">
        <cfvo type="percent" val="0"/>
        <cfvo type="percent" val="20"/>
        <cfvo type="percent" val="61"/>
        <cfvo type="percent" val="96"/>
      </iconSet>
    </cfRule>
  </conditionalFormatting>
  <conditionalFormatting sqref="BJ38">
    <cfRule type="cellIs" dxfId="620" priority="1010" operator="equal">
      <formula>5</formula>
    </cfRule>
    <cfRule type="cellIs" dxfId="619" priority="1011" operator="equal">
      <formula>4</formula>
    </cfRule>
    <cfRule type="cellIs" dxfId="618" priority="1012" operator="equal">
      <formula>3</formula>
    </cfRule>
    <cfRule type="cellIs" dxfId="617" priority="1013" operator="equal">
      <formula>2</formula>
    </cfRule>
    <cfRule type="cellIs" dxfId="616" priority="1014" operator="lessThanOrEqual">
      <formula>1</formula>
    </cfRule>
  </conditionalFormatting>
  <conditionalFormatting sqref="BJ38">
    <cfRule type="colorScale" priority="1015">
      <colorScale>
        <cfvo type="min"/>
        <cfvo type="percentile" val="50"/>
        <cfvo type="max"/>
        <color rgb="FFF8696B"/>
        <color rgb="FFFFEB84"/>
        <color rgb="FF63BE7B"/>
      </colorScale>
    </cfRule>
  </conditionalFormatting>
  <conditionalFormatting sqref="G6:J6">
    <cfRule type="containsText" dxfId="615" priority="1002" stopIfTrue="1" operator="containsText" text="BAJO">
      <formula>NOT(ISERROR(SEARCH("BAJO",G6)))</formula>
    </cfRule>
    <cfRule type="cellIs" dxfId="614" priority="1003" stopIfTrue="1" operator="equal">
      <formula>"MUY ALTO"</formula>
    </cfRule>
    <cfRule type="cellIs" dxfId="613" priority="1004" stopIfTrue="1" operator="equal">
      <formula>"MODERADO"</formula>
    </cfRule>
    <cfRule type="cellIs" dxfId="612" priority="1005" stopIfTrue="1" operator="equal">
      <formula>"ALTO"</formula>
    </cfRule>
  </conditionalFormatting>
  <conditionalFormatting sqref="AE6 M6 AI6:AJ6">
    <cfRule type="cellIs" dxfId="611" priority="994" stopIfTrue="1" operator="equal">
      <formula>4</formula>
    </cfRule>
    <cfRule type="cellIs" dxfId="610" priority="995" stopIfTrue="1" operator="equal">
      <formula>3</formula>
    </cfRule>
    <cfRule type="cellIs" dxfId="609" priority="996" stopIfTrue="1" operator="equal">
      <formula>2</formula>
    </cfRule>
    <cfRule type="cellIs" dxfId="608" priority="997" stopIfTrue="1" operator="equal">
      <formula>1</formula>
    </cfRule>
    <cfRule type="cellIs" dxfId="607" priority="998" stopIfTrue="1" operator="equal">
      <formula>5</formula>
    </cfRule>
  </conditionalFormatting>
  <conditionalFormatting sqref="O6:V6">
    <cfRule type="cellIs" dxfId="606" priority="989" stopIfTrue="1" operator="equal">
      <formula>4</formula>
    </cfRule>
    <cfRule type="cellIs" dxfId="605" priority="990" stopIfTrue="1" operator="equal">
      <formula>3</formula>
    </cfRule>
    <cfRule type="cellIs" dxfId="604" priority="991" stopIfTrue="1" operator="equal">
      <formula>2</formula>
    </cfRule>
    <cfRule type="cellIs" dxfId="603" priority="992" stopIfTrue="1" operator="equal">
      <formula>1</formula>
    </cfRule>
    <cfRule type="cellIs" dxfId="602" priority="993" stopIfTrue="1" operator="equal">
      <formula>5</formula>
    </cfRule>
  </conditionalFormatting>
  <conditionalFormatting sqref="BJ6:BK6">
    <cfRule type="cellIs" dxfId="601" priority="980" operator="equal">
      <formula>5</formula>
    </cfRule>
    <cfRule type="cellIs" dxfId="600" priority="981" operator="equal">
      <formula>4</formula>
    </cfRule>
    <cfRule type="cellIs" dxfId="599" priority="982" operator="equal">
      <formula>3</formula>
    </cfRule>
    <cfRule type="cellIs" dxfId="598" priority="983" operator="equal">
      <formula>2</formula>
    </cfRule>
    <cfRule type="cellIs" dxfId="597" priority="984" operator="lessThanOrEqual">
      <formula>1</formula>
    </cfRule>
  </conditionalFormatting>
  <conditionalFormatting sqref="BN6">
    <cfRule type="containsText" dxfId="596" priority="976" stopIfTrue="1" operator="containsText" text="BAJO">
      <formula>NOT(ISERROR(SEARCH("BAJO",BN6)))</formula>
    </cfRule>
    <cfRule type="cellIs" dxfId="595" priority="977" stopIfTrue="1" operator="equal">
      <formula>"EXTREMO"</formula>
    </cfRule>
    <cfRule type="cellIs" dxfId="594" priority="978" stopIfTrue="1" operator="equal">
      <formula>"MODERADO"</formula>
    </cfRule>
    <cfRule type="cellIs" dxfId="593" priority="979" stopIfTrue="1" operator="equal">
      <formula>"ALTO"</formula>
    </cfRule>
  </conditionalFormatting>
  <conditionalFormatting sqref="C6">
    <cfRule type="containsText" dxfId="592" priority="968" stopIfTrue="1" operator="containsText" text="BAJO">
      <formula>NOT(ISERROR(SEARCH("BAJO",C6)))</formula>
    </cfRule>
    <cfRule type="cellIs" dxfId="591" priority="969" stopIfTrue="1" operator="equal">
      <formula>"MUY ALTO"</formula>
    </cfRule>
    <cfRule type="cellIs" dxfId="590" priority="970" stopIfTrue="1" operator="equal">
      <formula>"MODERADO"</formula>
    </cfRule>
    <cfRule type="cellIs" dxfId="589" priority="971" stopIfTrue="1" operator="equal">
      <formula>"ALTO"</formula>
    </cfRule>
  </conditionalFormatting>
  <conditionalFormatting sqref="AL6">
    <cfRule type="containsText" dxfId="588" priority="961" stopIfTrue="1" operator="containsText" text="BAJO">
      <formula>NOT(ISERROR(SEARCH("BAJO",AL6)))</formula>
    </cfRule>
    <cfRule type="cellIs" dxfId="587" priority="962" stopIfTrue="1" operator="equal">
      <formula>"MUY ALTO"</formula>
    </cfRule>
    <cfRule type="cellIs" dxfId="586" priority="963" stopIfTrue="1" operator="equal">
      <formula>"MODERADO"</formula>
    </cfRule>
    <cfRule type="cellIs" dxfId="585" priority="964" stopIfTrue="1" operator="equal">
      <formula>"ALTO"</formula>
    </cfRule>
  </conditionalFormatting>
  <conditionalFormatting sqref="AL6">
    <cfRule type="cellIs" dxfId="584" priority="986" stopIfTrue="1" operator="equal">
      <formula>"EXTREMO"</formula>
    </cfRule>
  </conditionalFormatting>
  <conditionalFormatting sqref="AK6">
    <cfRule type="cellIs" dxfId="583" priority="957" stopIfTrue="1" operator="greaterThanOrEqual">
      <formula>12.1</formula>
    </cfRule>
    <cfRule type="cellIs" dxfId="582" priority="958" stopIfTrue="1" operator="between">
      <formula>6.1</formula>
      <formula>12</formula>
    </cfRule>
    <cfRule type="cellIs" dxfId="581" priority="959" stopIfTrue="1" operator="between">
      <formula>2.1</formula>
      <formula>6</formula>
    </cfRule>
    <cfRule type="cellIs" dxfId="580" priority="960" stopIfTrue="1" operator="lessThanOrEqual">
      <formula>2</formula>
    </cfRule>
  </conditionalFormatting>
  <conditionalFormatting sqref="BG6">
    <cfRule type="iconSet" priority="1009">
      <iconSet iconSet="4TrafficLights">
        <cfvo type="percent" val="0"/>
        <cfvo type="percent" val="20"/>
        <cfvo type="percent" val="61"/>
        <cfvo type="percent" val="81"/>
      </iconSet>
    </cfRule>
  </conditionalFormatting>
  <conditionalFormatting sqref="S34:T34 T36">
    <cfRule type="cellIs" dxfId="579" priority="947" stopIfTrue="1" operator="equal">
      <formula>4</formula>
    </cfRule>
    <cfRule type="cellIs" dxfId="578" priority="948" stopIfTrue="1" operator="equal">
      <formula>3</formula>
    </cfRule>
    <cfRule type="cellIs" dxfId="577" priority="949" stopIfTrue="1" operator="equal">
      <formula>2</formula>
    </cfRule>
    <cfRule type="cellIs" dxfId="576" priority="950" stopIfTrue="1" operator="equal">
      <formula>1</formula>
    </cfRule>
    <cfRule type="cellIs" dxfId="575" priority="951" stopIfTrue="1" operator="equal">
      <formula>5</formula>
    </cfRule>
  </conditionalFormatting>
  <conditionalFormatting sqref="Y34:AA34 Y36:AA36">
    <cfRule type="cellIs" dxfId="574" priority="942" stopIfTrue="1" operator="equal">
      <formula>4</formula>
    </cfRule>
    <cfRule type="cellIs" dxfId="573" priority="943" stopIfTrue="1" operator="equal">
      <formula>3</formula>
    </cfRule>
    <cfRule type="cellIs" dxfId="572" priority="944" stopIfTrue="1" operator="equal">
      <formula>2</formula>
    </cfRule>
    <cfRule type="cellIs" dxfId="571" priority="945" stopIfTrue="1" operator="equal">
      <formula>1</formula>
    </cfRule>
    <cfRule type="cellIs" dxfId="570" priority="946" stopIfTrue="1" operator="equal">
      <formula>5</formula>
    </cfRule>
  </conditionalFormatting>
  <conditionalFormatting sqref="AC34:AF34">
    <cfRule type="cellIs" dxfId="569" priority="937" stopIfTrue="1" operator="equal">
      <formula>4</formula>
    </cfRule>
    <cfRule type="cellIs" dxfId="568" priority="938" stopIfTrue="1" operator="equal">
      <formula>3</formula>
    </cfRule>
    <cfRule type="cellIs" dxfId="567" priority="939" stopIfTrue="1" operator="equal">
      <formula>2</formula>
    </cfRule>
    <cfRule type="cellIs" dxfId="566" priority="940" stopIfTrue="1" operator="equal">
      <formula>1</formula>
    </cfRule>
    <cfRule type="cellIs" dxfId="565" priority="941" stopIfTrue="1" operator="equal">
      <formula>5</formula>
    </cfRule>
  </conditionalFormatting>
  <conditionalFormatting sqref="BL8:BL9 BL11">
    <cfRule type="cellIs" dxfId="564" priority="931" stopIfTrue="1" operator="equal">
      <formula>4</formula>
    </cfRule>
  </conditionalFormatting>
  <conditionalFormatting sqref="AK13:AK14">
    <cfRule type="cellIs" dxfId="563" priority="930" stopIfTrue="1" operator="equal">
      <formula>12</formula>
    </cfRule>
  </conditionalFormatting>
  <conditionalFormatting sqref="C56 AL56">
    <cfRule type="containsText" dxfId="562" priority="922" stopIfTrue="1" operator="containsText" text="BAJO">
      <formula>NOT(ISERROR(SEARCH("BAJO",C56)))</formula>
    </cfRule>
    <cfRule type="cellIs" dxfId="561" priority="923" stopIfTrue="1" operator="equal">
      <formula>"MUY ALTO"</formula>
    </cfRule>
    <cfRule type="cellIs" dxfId="560" priority="924" stopIfTrue="1" operator="equal">
      <formula>"MODERADO"</formula>
    </cfRule>
    <cfRule type="cellIs" dxfId="559" priority="925" stopIfTrue="1" operator="equal">
      <formula>"ALTO"</formula>
    </cfRule>
  </conditionalFormatting>
  <conditionalFormatting sqref="M56">
    <cfRule type="cellIs" dxfId="558" priority="914" stopIfTrue="1" operator="equal">
      <formula>4</formula>
    </cfRule>
    <cfRule type="cellIs" dxfId="557" priority="915" stopIfTrue="1" operator="equal">
      <formula>3</formula>
    </cfRule>
    <cfRule type="cellIs" dxfId="556" priority="916" stopIfTrue="1" operator="equal">
      <formula>2</formula>
    </cfRule>
    <cfRule type="cellIs" dxfId="555" priority="917" stopIfTrue="1" operator="equal">
      <formula>1</formula>
    </cfRule>
    <cfRule type="cellIs" dxfId="554" priority="918" stopIfTrue="1" operator="equal">
      <formula>5</formula>
    </cfRule>
  </conditionalFormatting>
  <conditionalFormatting sqref="BJ56:BK56">
    <cfRule type="cellIs" dxfId="553" priority="908" operator="equal">
      <formula>5</formula>
    </cfRule>
    <cfRule type="cellIs" dxfId="552" priority="909" operator="equal">
      <formula>4</formula>
    </cfRule>
    <cfRule type="cellIs" dxfId="551" priority="910" operator="equal">
      <formula>3</formula>
    </cfRule>
    <cfRule type="cellIs" dxfId="550" priority="911" operator="equal">
      <formula>2</formula>
    </cfRule>
    <cfRule type="cellIs" dxfId="549" priority="912" operator="lessThanOrEqual">
      <formula>1</formula>
    </cfRule>
  </conditionalFormatting>
  <conditionalFormatting sqref="AL56">
    <cfRule type="containsText" dxfId="548" priority="888" stopIfTrue="1" operator="containsText" text="BAJO">
      <formula>NOT(ISERROR(SEARCH("BAJO",AL56)))</formula>
    </cfRule>
    <cfRule type="cellIs" dxfId="547" priority="889" stopIfTrue="1" operator="equal">
      <formula>"MUY ALTO"</formula>
    </cfRule>
    <cfRule type="cellIs" dxfId="546" priority="890" stopIfTrue="1" operator="equal">
      <formula>"MODERADO"</formula>
    </cfRule>
    <cfRule type="cellIs" dxfId="545" priority="891" stopIfTrue="1" operator="equal">
      <formula>"ALTO"</formula>
    </cfRule>
  </conditionalFormatting>
  <conditionalFormatting sqref="AL56">
    <cfRule type="cellIs" dxfId="544" priority="913" stopIfTrue="1" operator="equal">
      <formula>"EXTREMO"</formula>
    </cfRule>
  </conditionalFormatting>
  <conditionalFormatting sqref="BJ56">
    <cfRule type="colorScale" priority="926">
      <colorScale>
        <cfvo type="min"/>
        <cfvo type="percentile" val="50"/>
        <cfvo type="max"/>
        <color rgb="FFF8696B"/>
        <color rgb="FFFFEB84"/>
        <color rgb="FF63BE7B"/>
      </colorScale>
    </cfRule>
  </conditionalFormatting>
  <conditionalFormatting sqref="BK56">
    <cfRule type="colorScale" priority="927">
      <colorScale>
        <cfvo type="min"/>
        <cfvo type="percentile" val="50"/>
        <cfvo type="max"/>
        <color rgb="FFF8696B"/>
        <color rgb="FFFFEB84"/>
        <color rgb="FF63BE7B"/>
      </colorScale>
    </cfRule>
  </conditionalFormatting>
  <conditionalFormatting sqref="BH56:BI56">
    <cfRule type="iconSet" priority="928">
      <iconSet iconSet="4TrafficLights">
        <cfvo type="percent" val="0"/>
        <cfvo type="percent" val="20"/>
        <cfvo type="percent" val="61"/>
        <cfvo type="percent" val="96"/>
      </iconSet>
    </cfRule>
  </conditionalFormatting>
  <conditionalFormatting sqref="BG56">
    <cfRule type="iconSet" priority="929">
      <iconSet iconSet="4TrafficLights">
        <cfvo type="percent" val="0"/>
        <cfvo type="percent" val="20"/>
        <cfvo type="percent" val="61"/>
        <cfvo type="percent" val="81"/>
      </iconSet>
    </cfRule>
  </conditionalFormatting>
  <conditionalFormatting sqref="M33 AI33:AJ33">
    <cfRule type="cellIs" dxfId="543" priority="872" stopIfTrue="1" operator="equal">
      <formula>4</formula>
    </cfRule>
    <cfRule type="cellIs" dxfId="542" priority="873" stopIfTrue="1" operator="equal">
      <formula>3</formula>
    </cfRule>
    <cfRule type="cellIs" dxfId="541" priority="874" stopIfTrue="1" operator="equal">
      <formula>2</formula>
    </cfRule>
    <cfRule type="cellIs" dxfId="540" priority="875" stopIfTrue="1" operator="equal">
      <formula>1</formula>
    </cfRule>
    <cfRule type="cellIs" dxfId="539" priority="876" stopIfTrue="1" operator="equal">
      <formula>5</formula>
    </cfRule>
  </conditionalFormatting>
  <conditionalFormatting sqref="BJ33:BK33">
    <cfRule type="cellIs" dxfId="538" priority="866" operator="equal">
      <formula>5</formula>
    </cfRule>
    <cfRule type="cellIs" dxfId="537" priority="867" operator="equal">
      <formula>4</formula>
    </cfRule>
    <cfRule type="cellIs" dxfId="536" priority="868" operator="equal">
      <formula>3</formula>
    </cfRule>
    <cfRule type="cellIs" dxfId="535" priority="869" operator="equal">
      <formula>2</formula>
    </cfRule>
    <cfRule type="cellIs" dxfId="534" priority="870" operator="lessThanOrEqual">
      <formula>1</formula>
    </cfRule>
  </conditionalFormatting>
  <conditionalFormatting sqref="AL33">
    <cfRule type="containsText" dxfId="533" priority="850" stopIfTrue="1" operator="containsText" text="BAJO">
      <formula>NOT(ISERROR(SEARCH("BAJO",AL33)))</formula>
    </cfRule>
    <cfRule type="cellIs" dxfId="532" priority="851" stopIfTrue="1" operator="equal">
      <formula>"MUY ALTO"</formula>
    </cfRule>
    <cfRule type="cellIs" dxfId="531" priority="852" stopIfTrue="1" operator="equal">
      <formula>"MODERADO"</formula>
    </cfRule>
    <cfRule type="cellIs" dxfId="530" priority="853" stopIfTrue="1" operator="equal">
      <formula>"ALTO"</formula>
    </cfRule>
  </conditionalFormatting>
  <conditionalFormatting sqref="AL33">
    <cfRule type="cellIs" dxfId="529" priority="871" stopIfTrue="1" operator="equal">
      <formula>"EXTREMO"</formula>
    </cfRule>
  </conditionalFormatting>
  <conditionalFormatting sqref="BJ33">
    <cfRule type="colorScale" priority="884">
      <colorScale>
        <cfvo type="min"/>
        <cfvo type="percentile" val="50"/>
        <cfvo type="max"/>
        <color rgb="FFF8696B"/>
        <color rgb="FFFFEB84"/>
        <color rgb="FF63BE7B"/>
      </colorScale>
    </cfRule>
  </conditionalFormatting>
  <conditionalFormatting sqref="BK33">
    <cfRule type="colorScale" priority="885">
      <colorScale>
        <cfvo type="min"/>
        <cfvo type="percentile" val="50"/>
        <cfvo type="max"/>
        <color rgb="FFF8696B"/>
        <color rgb="FFFFEB84"/>
        <color rgb="FF63BE7B"/>
      </colorScale>
    </cfRule>
  </conditionalFormatting>
  <conditionalFormatting sqref="BH33:BI33">
    <cfRule type="iconSet" priority="886">
      <iconSet iconSet="4TrafficLights">
        <cfvo type="percent" val="0"/>
        <cfvo type="percent" val="20"/>
        <cfvo type="percent" val="61"/>
        <cfvo type="percent" val="96"/>
      </iconSet>
    </cfRule>
  </conditionalFormatting>
  <conditionalFormatting sqref="BG33">
    <cfRule type="iconSet" priority="887">
      <iconSet iconSet="4TrafficLights">
        <cfvo type="percent" val="0"/>
        <cfvo type="percent" val="20"/>
        <cfvo type="percent" val="61"/>
        <cfvo type="percent" val="81"/>
      </iconSet>
    </cfRule>
  </conditionalFormatting>
  <conditionalFormatting sqref="C26">
    <cfRule type="containsText" dxfId="528" priority="816" stopIfTrue="1" operator="containsText" text="BAJO">
      <formula>NOT(ISERROR(SEARCH("BAJO",C26)))</formula>
    </cfRule>
    <cfRule type="cellIs" dxfId="527" priority="817" stopIfTrue="1" operator="equal">
      <formula>"MUY ALTO"</formula>
    </cfRule>
    <cfRule type="cellIs" dxfId="526" priority="818" stopIfTrue="1" operator="equal">
      <formula>"MODERADO"</formula>
    </cfRule>
    <cfRule type="cellIs" dxfId="525" priority="819" stopIfTrue="1" operator="equal">
      <formula>"ALTO"</formula>
    </cfRule>
  </conditionalFormatting>
  <conditionalFormatting sqref="M25:M26">
    <cfRule type="cellIs" dxfId="524" priority="811" stopIfTrue="1" operator="equal">
      <formula>4</formula>
    </cfRule>
    <cfRule type="cellIs" dxfId="523" priority="812" stopIfTrue="1" operator="equal">
      <formula>3</formula>
    </cfRule>
    <cfRule type="cellIs" dxfId="522" priority="813" stopIfTrue="1" operator="equal">
      <formula>2</formula>
    </cfRule>
    <cfRule type="cellIs" dxfId="521" priority="814" stopIfTrue="1" operator="equal">
      <formula>1</formula>
    </cfRule>
    <cfRule type="cellIs" dxfId="520" priority="815" stopIfTrue="1" operator="equal">
      <formula>5</formula>
    </cfRule>
  </conditionalFormatting>
  <conditionalFormatting sqref="AI26:AJ28">
    <cfRule type="cellIs" dxfId="519" priority="806" stopIfTrue="1" operator="equal">
      <formula>4</formula>
    </cfRule>
    <cfRule type="cellIs" dxfId="518" priority="807" stopIfTrue="1" operator="equal">
      <formula>3</formula>
    </cfRule>
    <cfRule type="cellIs" dxfId="517" priority="808" stopIfTrue="1" operator="equal">
      <formula>2</formula>
    </cfRule>
    <cfRule type="cellIs" dxfId="516" priority="809" stopIfTrue="1" operator="equal">
      <formula>1</formula>
    </cfRule>
    <cfRule type="cellIs" dxfId="515" priority="810" stopIfTrue="1" operator="equal">
      <formula>5</formula>
    </cfRule>
  </conditionalFormatting>
  <conditionalFormatting sqref="AL26">
    <cfRule type="containsText" dxfId="514" priority="801" stopIfTrue="1" operator="containsText" text="BAJO">
      <formula>NOT(ISERROR(SEARCH("BAJO",AL26)))</formula>
    </cfRule>
    <cfRule type="cellIs" dxfId="513" priority="802" stopIfTrue="1" operator="equal">
      <formula>"MUY ALTO"</formula>
    </cfRule>
    <cfRule type="cellIs" dxfId="512" priority="803" stopIfTrue="1" operator="equal">
      <formula>"MODERADO"</formula>
    </cfRule>
    <cfRule type="cellIs" dxfId="511" priority="804" stopIfTrue="1" operator="equal">
      <formula>"ALTO"</formula>
    </cfRule>
  </conditionalFormatting>
  <conditionalFormatting sqref="AL26">
    <cfRule type="cellIs" dxfId="510" priority="805" stopIfTrue="1" operator="equal">
      <formula>"EXTREMO"</formula>
    </cfRule>
  </conditionalFormatting>
  <conditionalFormatting sqref="AK26">
    <cfRule type="cellIs" dxfId="509" priority="797" stopIfTrue="1" operator="greaterThanOrEqual">
      <formula>12.1</formula>
    </cfRule>
    <cfRule type="cellIs" dxfId="508" priority="798" stopIfTrue="1" operator="between">
      <formula>6.1</formula>
      <formula>12</formula>
    </cfRule>
    <cfRule type="cellIs" dxfId="507" priority="799" stopIfTrue="1" operator="between">
      <formula>2.1</formula>
      <formula>6</formula>
    </cfRule>
    <cfRule type="cellIs" dxfId="506" priority="800" stopIfTrue="1" operator="lessThanOrEqual">
      <formula>2</formula>
    </cfRule>
  </conditionalFormatting>
  <conditionalFormatting sqref="AI25:AJ25">
    <cfRule type="cellIs" dxfId="505" priority="782" stopIfTrue="1" operator="equal">
      <formula>4</formula>
    </cfRule>
    <cfRule type="cellIs" dxfId="504" priority="783" stopIfTrue="1" operator="equal">
      <formula>3</formula>
    </cfRule>
    <cfRule type="cellIs" dxfId="503" priority="784" stopIfTrue="1" operator="equal">
      <formula>2</formula>
    </cfRule>
    <cfRule type="cellIs" dxfId="502" priority="785" stopIfTrue="1" operator="equal">
      <formula>1</formula>
    </cfRule>
    <cfRule type="cellIs" dxfId="501" priority="786" stopIfTrue="1" operator="equal">
      <formula>5</formula>
    </cfRule>
  </conditionalFormatting>
  <conditionalFormatting sqref="AL25">
    <cfRule type="containsText" dxfId="500" priority="792" stopIfTrue="1" operator="containsText" text="BAJO">
      <formula>NOT(ISERROR(SEARCH("BAJO",AL25)))</formula>
    </cfRule>
    <cfRule type="cellIs" dxfId="499" priority="793" stopIfTrue="1" operator="equal">
      <formula>"MUY ALTO"</formula>
    </cfRule>
    <cfRule type="cellIs" dxfId="498" priority="794" stopIfTrue="1" operator="equal">
      <formula>"MODERADO"</formula>
    </cfRule>
    <cfRule type="cellIs" dxfId="497" priority="795" stopIfTrue="1" operator="equal">
      <formula>"ALTO"</formula>
    </cfRule>
  </conditionalFormatting>
  <conditionalFormatting sqref="AL25">
    <cfRule type="cellIs" dxfId="496" priority="796" stopIfTrue="1" operator="equal">
      <formula>"EXTREMO"</formula>
    </cfRule>
  </conditionalFormatting>
  <conditionalFormatting sqref="AI25:AJ25">
    <cfRule type="cellIs" dxfId="495" priority="787" stopIfTrue="1" operator="equal">
      <formula>4</formula>
    </cfRule>
    <cfRule type="cellIs" dxfId="494" priority="788" stopIfTrue="1" operator="equal">
      <formula>3</formula>
    </cfRule>
    <cfRule type="cellIs" dxfId="493" priority="789" stopIfTrue="1" operator="equal">
      <formula>2</formula>
    </cfRule>
    <cfRule type="cellIs" dxfId="492" priority="790" stopIfTrue="1" operator="equal">
      <formula>1</formula>
    </cfRule>
    <cfRule type="cellIs" dxfId="491" priority="791" stopIfTrue="1" operator="equal">
      <formula>5</formula>
    </cfRule>
  </conditionalFormatting>
  <conditionalFormatting sqref="BJ26:BK26 BJ27:BJ28">
    <cfRule type="cellIs" dxfId="490" priority="768" operator="equal">
      <formula>5</formula>
    </cfRule>
    <cfRule type="cellIs" dxfId="489" priority="769" operator="equal">
      <formula>4</formula>
    </cfRule>
    <cfRule type="cellIs" dxfId="488" priority="770" operator="equal">
      <formula>3</formula>
    </cfRule>
    <cfRule type="cellIs" dxfId="487" priority="771" operator="equal">
      <formula>2</formula>
    </cfRule>
    <cfRule type="cellIs" dxfId="486" priority="772" operator="lessThanOrEqual">
      <formula>1</formula>
    </cfRule>
  </conditionalFormatting>
  <conditionalFormatting sqref="BJ26:BJ27">
    <cfRule type="colorScale" priority="773">
      <colorScale>
        <cfvo type="min"/>
        <cfvo type="percentile" val="50"/>
        <cfvo type="max"/>
        <color rgb="FFF8696B"/>
        <color rgb="FFFFEB84"/>
        <color rgb="FF63BE7B"/>
      </colorScale>
    </cfRule>
  </conditionalFormatting>
  <conditionalFormatting sqref="BK26">
    <cfRule type="colorScale" priority="774">
      <colorScale>
        <cfvo type="min"/>
        <cfvo type="percentile" val="50"/>
        <cfvo type="max"/>
        <color rgb="FFF8696B"/>
        <color rgb="FFFFEB84"/>
        <color rgb="FF63BE7B"/>
      </colorScale>
    </cfRule>
  </conditionalFormatting>
  <conditionalFormatting sqref="BJ22:BK22">
    <cfRule type="cellIs" dxfId="485" priority="761" operator="equal">
      <formula>5</formula>
    </cfRule>
    <cfRule type="cellIs" dxfId="484" priority="762" operator="equal">
      <formula>4</formula>
    </cfRule>
    <cfRule type="cellIs" dxfId="483" priority="763" operator="equal">
      <formula>3</formula>
    </cfRule>
    <cfRule type="cellIs" dxfId="482" priority="764" operator="equal">
      <formula>2</formula>
    </cfRule>
    <cfRule type="cellIs" dxfId="481" priority="765" operator="lessThanOrEqual">
      <formula>1</formula>
    </cfRule>
  </conditionalFormatting>
  <conditionalFormatting sqref="BJ22">
    <cfRule type="colorScale" priority="766">
      <colorScale>
        <cfvo type="min"/>
        <cfvo type="percentile" val="50"/>
        <cfvo type="max"/>
        <color rgb="FFF8696B"/>
        <color rgb="FFFFEB84"/>
        <color rgb="FF63BE7B"/>
      </colorScale>
    </cfRule>
  </conditionalFormatting>
  <conditionalFormatting sqref="BK22">
    <cfRule type="colorScale" priority="767">
      <colorScale>
        <cfvo type="min"/>
        <cfvo type="percentile" val="50"/>
        <cfvo type="max"/>
        <color rgb="FFF8696B"/>
        <color rgb="FFFFEB84"/>
        <color rgb="FF63BE7B"/>
      </colorScale>
    </cfRule>
  </conditionalFormatting>
  <conditionalFormatting sqref="C54">
    <cfRule type="containsText" dxfId="480" priority="650" stopIfTrue="1" operator="containsText" text="BAJO">
      <formula>NOT(ISERROR(SEARCH("BAJO",C54)))</formula>
    </cfRule>
    <cfRule type="cellIs" dxfId="479" priority="651" stopIfTrue="1" operator="equal">
      <formula>"MUY ALTO"</formula>
    </cfRule>
    <cfRule type="cellIs" dxfId="478" priority="652" stopIfTrue="1" operator="equal">
      <formula>"MODERADO"</formula>
    </cfRule>
    <cfRule type="cellIs" dxfId="477" priority="653" stopIfTrue="1" operator="equal">
      <formula>"ALTO"</formula>
    </cfRule>
  </conditionalFormatting>
  <conditionalFormatting sqref="AI51 AI50:AJ50">
    <cfRule type="cellIs" dxfId="476" priority="754" stopIfTrue="1" operator="equal">
      <formula>4</formula>
    </cfRule>
    <cfRule type="cellIs" dxfId="475" priority="755" stopIfTrue="1" operator="equal">
      <formula>3</formula>
    </cfRule>
    <cfRule type="cellIs" dxfId="474" priority="756" stopIfTrue="1" operator="equal">
      <formula>2</formula>
    </cfRule>
    <cfRule type="cellIs" dxfId="473" priority="757" stopIfTrue="1" operator="equal">
      <formula>1</formula>
    </cfRule>
    <cfRule type="cellIs" dxfId="472" priority="758" stopIfTrue="1" operator="equal">
      <formula>5</formula>
    </cfRule>
  </conditionalFormatting>
  <conditionalFormatting sqref="AI50:AJ50">
    <cfRule type="cellIs" dxfId="471" priority="748" stopIfTrue="1" operator="equal">
      <formula>4</formula>
    </cfRule>
    <cfRule type="cellIs" dxfId="470" priority="749" stopIfTrue="1" operator="equal">
      <formula>3</formula>
    </cfRule>
    <cfRule type="cellIs" dxfId="469" priority="750" stopIfTrue="1" operator="equal">
      <formula>2</formula>
    </cfRule>
    <cfRule type="cellIs" dxfId="468" priority="751" stopIfTrue="1" operator="equal">
      <formula>1</formula>
    </cfRule>
    <cfRule type="cellIs" dxfId="467" priority="752" stopIfTrue="1" operator="equal">
      <formula>5</formula>
    </cfRule>
  </conditionalFormatting>
  <conditionalFormatting sqref="O50:AG50">
    <cfRule type="cellIs" dxfId="466" priority="739" stopIfTrue="1" operator="equal">
      <formula>4</formula>
    </cfRule>
    <cfRule type="cellIs" dxfId="465" priority="740" stopIfTrue="1" operator="equal">
      <formula>3</formula>
    </cfRule>
    <cfRule type="cellIs" dxfId="464" priority="741" stopIfTrue="1" operator="equal">
      <formula>2</formula>
    </cfRule>
    <cfRule type="cellIs" dxfId="463" priority="742" stopIfTrue="1" operator="equal">
      <formula>1</formula>
    </cfRule>
    <cfRule type="cellIs" dxfId="462" priority="743" stopIfTrue="1" operator="equal">
      <formula>5</formula>
    </cfRule>
  </conditionalFormatting>
  <conditionalFormatting sqref="AL50">
    <cfRule type="containsText" dxfId="461" priority="735" stopIfTrue="1" operator="containsText" text="BAJO">
      <formula>NOT(ISERROR(SEARCH("BAJO",AL50)))</formula>
    </cfRule>
    <cfRule type="cellIs" dxfId="460" priority="736" stopIfTrue="1" operator="equal">
      <formula>"MUY ALTO"</formula>
    </cfRule>
    <cfRule type="cellIs" dxfId="459" priority="737" stopIfTrue="1" operator="equal">
      <formula>"MODERADO"</formula>
    </cfRule>
    <cfRule type="cellIs" dxfId="458" priority="738" stopIfTrue="1" operator="equal">
      <formula>"ALTO"</formula>
    </cfRule>
  </conditionalFormatting>
  <conditionalFormatting sqref="AL50:AL51">
    <cfRule type="cellIs" dxfId="457" priority="753" stopIfTrue="1" operator="equal">
      <formula>"EXTREMO"</formula>
    </cfRule>
  </conditionalFormatting>
  <conditionalFormatting sqref="AK50:AK51">
    <cfRule type="cellIs" dxfId="456" priority="744" stopIfTrue="1" operator="greaterThanOrEqual">
      <formula>12.1</formula>
    </cfRule>
    <cfRule type="cellIs" dxfId="455" priority="745" stopIfTrue="1" operator="between">
      <formula>6.1</formula>
      <formula>12</formula>
    </cfRule>
    <cfRule type="cellIs" dxfId="454" priority="746" stopIfTrue="1" operator="between">
      <formula>2.1</formula>
      <formula>6</formula>
    </cfRule>
    <cfRule type="cellIs" dxfId="453" priority="747" stopIfTrue="1" operator="lessThanOrEqual">
      <formula>2</formula>
    </cfRule>
  </conditionalFormatting>
  <conditionalFormatting sqref="BN50:BN51">
    <cfRule type="containsText" dxfId="452" priority="731" stopIfTrue="1" operator="containsText" text="BAJO">
      <formula>NOT(ISERROR(SEARCH("BAJO",BN50)))</formula>
    </cfRule>
    <cfRule type="cellIs" dxfId="451" priority="732" stopIfTrue="1" operator="equal">
      <formula>"EXTREMO"</formula>
    </cfRule>
    <cfRule type="cellIs" dxfId="450" priority="733" stopIfTrue="1" operator="equal">
      <formula>"MODERADO"</formula>
    </cfRule>
    <cfRule type="cellIs" dxfId="449" priority="734" stopIfTrue="1" operator="equal">
      <formula>"ALTO"</formula>
    </cfRule>
  </conditionalFormatting>
  <conditionalFormatting sqref="C52:C53">
    <cfRule type="containsText" dxfId="448" priority="727" stopIfTrue="1" operator="containsText" text="BAJO">
      <formula>NOT(ISERROR(SEARCH("BAJO",C52)))</formula>
    </cfRule>
    <cfRule type="cellIs" dxfId="447" priority="728" stopIfTrue="1" operator="equal">
      <formula>"MUY ALTO"</formula>
    </cfRule>
    <cfRule type="cellIs" dxfId="446" priority="729" stopIfTrue="1" operator="equal">
      <formula>"MODERADO"</formula>
    </cfRule>
    <cfRule type="cellIs" dxfId="445" priority="730" stopIfTrue="1" operator="equal">
      <formula>"ALTO"</formula>
    </cfRule>
  </conditionalFormatting>
  <conditionalFormatting sqref="AC52:AG53">
    <cfRule type="cellIs" dxfId="444" priority="674" stopIfTrue="1" operator="equal">
      <formula>4</formula>
    </cfRule>
    <cfRule type="cellIs" dxfId="443" priority="675" stopIfTrue="1" operator="equal">
      <formula>3</formula>
    </cfRule>
    <cfRule type="cellIs" dxfId="442" priority="676" stopIfTrue="1" operator="equal">
      <formula>2</formula>
    </cfRule>
    <cfRule type="cellIs" dxfId="441" priority="677" stopIfTrue="1" operator="equal">
      <formula>1</formula>
    </cfRule>
    <cfRule type="cellIs" dxfId="440" priority="678" stopIfTrue="1" operator="equal">
      <formula>5</formula>
    </cfRule>
  </conditionalFormatting>
  <conditionalFormatting sqref="AI52:AJ52 M52">
    <cfRule type="cellIs" dxfId="439" priority="693" stopIfTrue="1" operator="equal">
      <formula>4</formula>
    </cfRule>
    <cfRule type="cellIs" dxfId="438" priority="694" stopIfTrue="1" operator="equal">
      <formula>3</formula>
    </cfRule>
    <cfRule type="cellIs" dxfId="437" priority="695" stopIfTrue="1" operator="equal">
      <formula>2</formula>
    </cfRule>
    <cfRule type="cellIs" dxfId="436" priority="696" stopIfTrue="1" operator="equal">
      <formula>1</formula>
    </cfRule>
    <cfRule type="cellIs" dxfId="435" priority="697" stopIfTrue="1" operator="equal">
      <formula>5</formula>
    </cfRule>
  </conditionalFormatting>
  <conditionalFormatting sqref="AI52:AJ52">
    <cfRule type="cellIs" dxfId="434" priority="687" stopIfTrue="1" operator="equal">
      <formula>4</formula>
    </cfRule>
    <cfRule type="cellIs" dxfId="433" priority="688" stopIfTrue="1" operator="equal">
      <formula>3</formula>
    </cfRule>
    <cfRule type="cellIs" dxfId="432" priority="689" stopIfTrue="1" operator="equal">
      <formula>2</formula>
    </cfRule>
    <cfRule type="cellIs" dxfId="431" priority="690" stopIfTrue="1" operator="equal">
      <formula>1</formula>
    </cfRule>
    <cfRule type="cellIs" dxfId="430" priority="691" stopIfTrue="1" operator="equal">
      <formula>5</formula>
    </cfRule>
  </conditionalFormatting>
  <conditionalFormatting sqref="AL52">
    <cfRule type="containsText" dxfId="429" priority="679" stopIfTrue="1" operator="containsText" text="BAJO">
      <formula>NOT(ISERROR(SEARCH("BAJO",AL52)))</formula>
    </cfRule>
    <cfRule type="cellIs" dxfId="428" priority="680" stopIfTrue="1" operator="equal">
      <formula>"MUY ALTO"</formula>
    </cfRule>
    <cfRule type="cellIs" dxfId="427" priority="681" stopIfTrue="1" operator="equal">
      <formula>"MODERADO"</formula>
    </cfRule>
    <cfRule type="cellIs" dxfId="426" priority="682" stopIfTrue="1" operator="equal">
      <formula>"ALTO"</formula>
    </cfRule>
  </conditionalFormatting>
  <conditionalFormatting sqref="O52:AB53">
    <cfRule type="cellIs" dxfId="425" priority="669" stopIfTrue="1" operator="equal">
      <formula>4</formula>
    </cfRule>
    <cfRule type="cellIs" dxfId="424" priority="670" stopIfTrue="1" operator="equal">
      <formula>3</formula>
    </cfRule>
    <cfRule type="cellIs" dxfId="423" priority="671" stopIfTrue="1" operator="equal">
      <formula>2</formula>
    </cfRule>
    <cfRule type="cellIs" dxfId="422" priority="672" stopIfTrue="1" operator="equal">
      <formula>1</formula>
    </cfRule>
    <cfRule type="cellIs" dxfId="421" priority="673" stopIfTrue="1" operator="equal">
      <formula>5</formula>
    </cfRule>
  </conditionalFormatting>
  <conditionalFormatting sqref="AL52">
    <cfRule type="cellIs" dxfId="420" priority="692" stopIfTrue="1" operator="equal">
      <formula>"EXTREMO"</formula>
    </cfRule>
  </conditionalFormatting>
  <conditionalFormatting sqref="AK52">
    <cfRule type="cellIs" dxfId="419" priority="683" stopIfTrue="1" operator="greaterThanOrEqual">
      <formula>12.1</formula>
    </cfRule>
    <cfRule type="cellIs" dxfId="418" priority="684" stopIfTrue="1" operator="between">
      <formula>6.1</formula>
      <formula>12</formula>
    </cfRule>
    <cfRule type="cellIs" dxfId="417" priority="685" stopIfTrue="1" operator="between">
      <formula>2.1</formula>
      <formula>6</formula>
    </cfRule>
    <cfRule type="cellIs" dxfId="416" priority="686" stopIfTrue="1" operator="lessThanOrEqual">
      <formula>2</formula>
    </cfRule>
  </conditionalFormatting>
  <conditionalFormatting sqref="M54:M55">
    <cfRule type="cellIs" dxfId="415" priority="664" stopIfTrue="1" operator="equal">
      <formula>4</formula>
    </cfRule>
    <cfRule type="cellIs" dxfId="414" priority="665" stopIfTrue="1" operator="equal">
      <formula>3</formula>
    </cfRule>
    <cfRule type="cellIs" dxfId="413" priority="666" stopIfTrue="1" operator="equal">
      <formula>2</formula>
    </cfRule>
    <cfRule type="cellIs" dxfId="412" priority="667" stopIfTrue="1" operator="equal">
      <formula>1</formula>
    </cfRule>
    <cfRule type="cellIs" dxfId="411" priority="668" stopIfTrue="1" operator="equal">
      <formula>5</formula>
    </cfRule>
  </conditionalFormatting>
  <conditionalFormatting sqref="AC54:AG54">
    <cfRule type="cellIs" dxfId="410" priority="659" stopIfTrue="1" operator="equal">
      <formula>4</formula>
    </cfRule>
    <cfRule type="cellIs" dxfId="409" priority="660" stopIfTrue="1" operator="equal">
      <formula>3</formula>
    </cfRule>
    <cfRule type="cellIs" dxfId="408" priority="661" stopIfTrue="1" operator="equal">
      <formula>2</formula>
    </cfRule>
    <cfRule type="cellIs" dxfId="407" priority="662" stopIfTrue="1" operator="equal">
      <formula>1</formula>
    </cfRule>
    <cfRule type="cellIs" dxfId="406" priority="663" stopIfTrue="1" operator="equal">
      <formula>5</formula>
    </cfRule>
  </conditionalFormatting>
  <conditionalFormatting sqref="O54:AB54">
    <cfRule type="cellIs" dxfId="405" priority="654" stopIfTrue="1" operator="equal">
      <formula>4</formula>
    </cfRule>
    <cfRule type="cellIs" dxfId="404" priority="655" stopIfTrue="1" operator="equal">
      <formula>3</formula>
    </cfRule>
    <cfRule type="cellIs" dxfId="403" priority="656" stopIfTrue="1" operator="equal">
      <formula>2</formula>
    </cfRule>
    <cfRule type="cellIs" dxfId="402" priority="657" stopIfTrue="1" operator="equal">
      <formula>1</formula>
    </cfRule>
    <cfRule type="cellIs" dxfId="401" priority="658" stopIfTrue="1" operator="equal">
      <formula>5</formula>
    </cfRule>
  </conditionalFormatting>
  <conditionalFormatting sqref="BJ25:BK25">
    <cfRule type="cellIs" dxfId="400" priority="639" operator="equal">
      <formula>5</formula>
    </cfRule>
    <cfRule type="cellIs" dxfId="399" priority="640" operator="equal">
      <formula>4</formula>
    </cfRule>
    <cfRule type="cellIs" dxfId="398" priority="641" operator="equal">
      <formula>3</formula>
    </cfRule>
    <cfRule type="cellIs" dxfId="397" priority="642" operator="equal">
      <formula>2</formula>
    </cfRule>
    <cfRule type="cellIs" dxfId="396" priority="643" operator="lessThanOrEqual">
      <formula>1</formula>
    </cfRule>
  </conditionalFormatting>
  <conditionalFormatting sqref="BJ25">
    <cfRule type="colorScale" priority="644">
      <colorScale>
        <cfvo type="min"/>
        <cfvo type="percentile" val="50"/>
        <cfvo type="max"/>
        <color rgb="FFF8696B"/>
        <color rgb="FFFFEB84"/>
        <color rgb="FF63BE7B"/>
      </colorScale>
    </cfRule>
  </conditionalFormatting>
  <conditionalFormatting sqref="BK25">
    <cfRule type="colorScale" priority="645">
      <colorScale>
        <cfvo type="min"/>
        <cfvo type="percentile" val="50"/>
        <cfvo type="max"/>
        <color rgb="FFF8696B"/>
        <color rgb="FFFFEB84"/>
        <color rgb="FF63BE7B"/>
      </colorScale>
    </cfRule>
  </conditionalFormatting>
  <conditionalFormatting sqref="BN25">
    <cfRule type="containsText" dxfId="395" priority="635" stopIfTrue="1" operator="containsText" text="BAJO">
      <formula>NOT(ISERROR(SEARCH("BAJO",BN25)))</formula>
    </cfRule>
    <cfRule type="cellIs" dxfId="394" priority="636" stopIfTrue="1" operator="equal">
      <formula>"EXTREMO"</formula>
    </cfRule>
    <cfRule type="cellIs" dxfId="393" priority="637" stopIfTrue="1" operator="equal">
      <formula>"MODERADO"</formula>
    </cfRule>
    <cfRule type="cellIs" dxfId="392" priority="638" stopIfTrue="1" operator="equal">
      <formula>"ALTO"</formula>
    </cfRule>
  </conditionalFormatting>
  <conditionalFormatting sqref="BN27:BN28">
    <cfRule type="containsText" dxfId="391" priority="631" stopIfTrue="1" operator="containsText" text="BAJO">
      <formula>NOT(ISERROR(SEARCH("BAJO",BN27)))</formula>
    </cfRule>
    <cfRule type="cellIs" dxfId="390" priority="632" stopIfTrue="1" operator="equal">
      <formula>"EXTREMO"</formula>
    </cfRule>
    <cfRule type="cellIs" dxfId="389" priority="633" stopIfTrue="1" operator="equal">
      <formula>"MODERADO"</formula>
    </cfRule>
    <cfRule type="cellIs" dxfId="388" priority="634" stopIfTrue="1" operator="equal">
      <formula>"ALTO"</formula>
    </cfRule>
  </conditionalFormatting>
  <conditionalFormatting sqref="C5">
    <cfRule type="containsText" dxfId="387" priority="626" stopIfTrue="1" operator="containsText" text="BAJO">
      <formula>NOT(ISERROR(SEARCH("BAJO",C5)))</formula>
    </cfRule>
    <cfRule type="cellIs" dxfId="386" priority="627" stopIfTrue="1" operator="equal">
      <formula>"MUY ALTO"</formula>
    </cfRule>
    <cfRule type="cellIs" dxfId="385" priority="628" stopIfTrue="1" operator="equal">
      <formula>"MODERADO"</formula>
    </cfRule>
    <cfRule type="cellIs" dxfId="384" priority="629" stopIfTrue="1" operator="equal">
      <formula>"ALTO"</formula>
    </cfRule>
  </conditionalFormatting>
  <conditionalFormatting sqref="G5">
    <cfRule type="containsText" dxfId="383" priority="619" stopIfTrue="1" operator="containsText" text="BAJO">
      <formula>NOT(ISERROR(SEARCH("BAJO",G5)))</formula>
    </cfRule>
    <cfRule type="cellIs" dxfId="382" priority="620" stopIfTrue="1" operator="equal">
      <formula>"MUY ALTO"</formula>
    </cfRule>
    <cfRule type="cellIs" dxfId="381" priority="621" stopIfTrue="1" operator="equal">
      <formula>"MODERADO"</formula>
    </cfRule>
    <cfRule type="cellIs" dxfId="380" priority="622" stopIfTrue="1" operator="equal">
      <formula>"ALTO"</formula>
    </cfRule>
  </conditionalFormatting>
  <conditionalFormatting sqref="AI5:AJ5">
    <cfRule type="cellIs" dxfId="379" priority="611" stopIfTrue="1" operator="equal">
      <formula>4</formula>
    </cfRule>
    <cfRule type="cellIs" dxfId="378" priority="612" stopIfTrue="1" operator="equal">
      <formula>3</formula>
    </cfRule>
    <cfRule type="cellIs" dxfId="377" priority="613" stopIfTrue="1" operator="equal">
      <formula>2</formula>
    </cfRule>
    <cfRule type="cellIs" dxfId="376" priority="614" stopIfTrue="1" operator="equal">
      <formula>1</formula>
    </cfRule>
    <cfRule type="cellIs" dxfId="375" priority="615" stopIfTrue="1" operator="equal">
      <formula>5</formula>
    </cfRule>
  </conditionalFormatting>
  <conditionalFormatting sqref="AL5">
    <cfRule type="containsText" dxfId="374" priority="607" stopIfTrue="1" operator="containsText" text="BAJO">
      <formula>NOT(ISERROR(SEARCH("BAJO",AL5)))</formula>
    </cfRule>
    <cfRule type="cellIs" dxfId="373" priority="609" stopIfTrue="1" operator="equal">
      <formula>"MODERADO"</formula>
    </cfRule>
    <cfRule type="cellIs" dxfId="372" priority="610" stopIfTrue="1" operator="equal">
      <formula>"ALTO"</formula>
    </cfRule>
  </conditionalFormatting>
  <conditionalFormatting sqref="H5:J5">
    <cfRule type="containsText" dxfId="371" priority="590" stopIfTrue="1" operator="containsText" text="BAJO">
      <formula>NOT(ISERROR(SEARCH("BAJO",H5)))</formula>
    </cfRule>
    <cfRule type="cellIs" dxfId="370" priority="591" stopIfTrue="1" operator="equal">
      <formula>"MUY ALTO"</formula>
    </cfRule>
    <cfRule type="cellIs" dxfId="369" priority="592" stopIfTrue="1" operator="equal">
      <formula>"MODERADO"</formula>
    </cfRule>
    <cfRule type="cellIs" dxfId="368" priority="593" stopIfTrue="1" operator="equal">
      <formula>"ALTO"</formula>
    </cfRule>
  </conditionalFormatting>
  <conditionalFormatting sqref="BG47:BG55 BG34:BG35 BG23:BG27 BG29:BG32 BG8:BG9 BG11:BG20 BG39:BG44">
    <cfRule type="iconSet" priority="1869">
      <iconSet iconSet="4TrafficLights">
        <cfvo type="percent" val="0"/>
        <cfvo type="percent" val="20"/>
        <cfvo type="percent" val="61"/>
        <cfvo type="percent" val="81"/>
      </iconSet>
    </cfRule>
  </conditionalFormatting>
  <conditionalFormatting sqref="BJ5">
    <cfRule type="colorScale" priority="569">
      <colorScale>
        <cfvo type="min"/>
        <cfvo type="percentile" val="50"/>
        <cfvo type="max"/>
        <color rgb="FFF8696B"/>
        <color rgb="FFFFEB84"/>
        <color rgb="FF63BE7B"/>
      </colorScale>
    </cfRule>
  </conditionalFormatting>
  <conditionalFormatting sqref="BJ5">
    <cfRule type="cellIs" dxfId="367" priority="564" operator="equal">
      <formula>5</formula>
    </cfRule>
    <cfRule type="cellIs" dxfId="366" priority="565" operator="equal">
      <formula>4</formula>
    </cfRule>
    <cfRule type="cellIs" dxfId="365" priority="566" operator="equal">
      <formula>3</formula>
    </cfRule>
    <cfRule type="cellIs" dxfId="364" priority="567" operator="equal">
      <formula>2</formula>
    </cfRule>
    <cfRule type="cellIs" dxfId="363" priority="568" operator="lessThanOrEqual">
      <formula>1</formula>
    </cfRule>
  </conditionalFormatting>
  <conditionalFormatting sqref="BK5">
    <cfRule type="colorScale" priority="563">
      <colorScale>
        <cfvo type="min"/>
        <cfvo type="percentile" val="50"/>
        <cfvo type="max"/>
        <color rgb="FFF8696B"/>
        <color rgb="FFFFEB84"/>
        <color rgb="FF63BE7B"/>
      </colorScale>
    </cfRule>
  </conditionalFormatting>
  <conditionalFormatting sqref="BK5">
    <cfRule type="cellIs" dxfId="362" priority="558" operator="equal">
      <formula>5</formula>
    </cfRule>
    <cfRule type="cellIs" dxfId="361" priority="559" operator="equal">
      <formula>4</formula>
    </cfRule>
    <cfRule type="cellIs" dxfId="360" priority="560" operator="equal">
      <formula>3</formula>
    </cfRule>
    <cfRule type="cellIs" dxfId="359" priority="561" operator="equal">
      <formula>2</formula>
    </cfRule>
    <cfRule type="cellIs" dxfId="358" priority="562" operator="lessThanOrEqual">
      <formula>1</formula>
    </cfRule>
  </conditionalFormatting>
  <conditionalFormatting sqref="BN22">
    <cfRule type="containsText" dxfId="357" priority="540" stopIfTrue="1" operator="containsText" text="BAJO">
      <formula>NOT(ISERROR(SEARCH("BAJO",BN22)))</formula>
    </cfRule>
    <cfRule type="cellIs" dxfId="356" priority="541" stopIfTrue="1" operator="equal">
      <formula>"EXTREMO"</formula>
    </cfRule>
    <cfRule type="cellIs" dxfId="355" priority="542" stopIfTrue="1" operator="equal">
      <formula>"MODERADO"</formula>
    </cfRule>
    <cfRule type="cellIs" dxfId="354" priority="543" stopIfTrue="1" operator="equal">
      <formula>"ALTO"</formula>
    </cfRule>
  </conditionalFormatting>
  <conditionalFormatting sqref="BN26">
    <cfRule type="containsText" dxfId="353" priority="536" stopIfTrue="1" operator="containsText" text="BAJO">
      <formula>NOT(ISERROR(SEARCH("BAJO",BN26)))</formula>
    </cfRule>
    <cfRule type="cellIs" dxfId="352" priority="537" stopIfTrue="1" operator="equal">
      <formula>"EXTREMO"</formula>
    </cfRule>
    <cfRule type="cellIs" dxfId="351" priority="538" stopIfTrue="1" operator="equal">
      <formula>"MODERADO"</formula>
    </cfRule>
    <cfRule type="cellIs" dxfId="350" priority="539" stopIfTrue="1" operator="equal">
      <formula>"ALTO"</formula>
    </cfRule>
  </conditionalFormatting>
  <conditionalFormatting sqref="AI15:AI16 M15:M16">
    <cfRule type="cellIs" dxfId="349" priority="523" stopIfTrue="1" operator="equal">
      <formula>4</formula>
    </cfRule>
    <cfRule type="cellIs" dxfId="348" priority="524" stopIfTrue="1" operator="equal">
      <formula>3</formula>
    </cfRule>
    <cfRule type="cellIs" dxfId="347" priority="525" stopIfTrue="1" operator="equal">
      <formula>2</formula>
    </cfRule>
    <cfRule type="cellIs" dxfId="346" priority="526" stopIfTrue="1" operator="equal">
      <formula>1</formula>
    </cfRule>
    <cfRule type="cellIs" dxfId="345" priority="527" stopIfTrue="1" operator="equal">
      <formula>5</formula>
    </cfRule>
  </conditionalFormatting>
  <conditionalFormatting sqref="M15">
    <cfRule type="cellIs" dxfId="344" priority="518" stopIfTrue="1" operator="equal">
      <formula>4</formula>
    </cfRule>
    <cfRule type="cellIs" dxfId="343" priority="519" stopIfTrue="1" operator="equal">
      <formula>3</formula>
    </cfRule>
    <cfRule type="cellIs" dxfId="342" priority="520" stopIfTrue="1" operator="equal">
      <formula>2</formula>
    </cfRule>
    <cfRule type="cellIs" dxfId="341" priority="521" stopIfTrue="1" operator="equal">
      <formula>1</formula>
    </cfRule>
    <cfRule type="cellIs" dxfId="340" priority="522" stopIfTrue="1" operator="equal">
      <formula>5</formula>
    </cfRule>
  </conditionalFormatting>
  <conditionalFormatting sqref="AI15">
    <cfRule type="cellIs" dxfId="339" priority="513" stopIfTrue="1" operator="equal">
      <formula>4</formula>
    </cfRule>
    <cfRule type="cellIs" dxfId="338" priority="514" stopIfTrue="1" operator="equal">
      <formula>3</formula>
    </cfRule>
    <cfRule type="cellIs" dxfId="337" priority="515" stopIfTrue="1" operator="equal">
      <formula>2</formula>
    </cfRule>
    <cfRule type="cellIs" dxfId="336" priority="516" stopIfTrue="1" operator="equal">
      <formula>1</formula>
    </cfRule>
    <cfRule type="cellIs" dxfId="335" priority="517" stopIfTrue="1" operator="equal">
      <formula>5</formula>
    </cfRule>
  </conditionalFormatting>
  <conditionalFormatting sqref="D17">
    <cfRule type="containsText" dxfId="334" priority="500" stopIfTrue="1" operator="containsText" text="BAJO">
      <formula>NOT(ISERROR(SEARCH("BAJO",D17)))</formula>
    </cfRule>
    <cfRule type="cellIs" dxfId="333" priority="501" stopIfTrue="1" operator="equal">
      <formula>"MUY ALTO"</formula>
    </cfRule>
    <cfRule type="cellIs" dxfId="332" priority="502" stopIfTrue="1" operator="equal">
      <formula>"MODERADO"</formula>
    </cfRule>
    <cfRule type="cellIs" dxfId="331" priority="503" stopIfTrue="1" operator="equal">
      <formula>"ALTO"</formula>
    </cfRule>
  </conditionalFormatting>
  <conditionalFormatting sqref="AH21:AH22">
    <cfRule type="cellIs" dxfId="330" priority="437" stopIfTrue="1" operator="equal">
      <formula>4</formula>
    </cfRule>
    <cfRule type="cellIs" dxfId="329" priority="438" stopIfTrue="1" operator="equal">
      <formula>3</formula>
    </cfRule>
    <cfRule type="cellIs" dxfId="328" priority="439" stopIfTrue="1" operator="equal">
      <formula>2</formula>
    </cfRule>
    <cfRule type="cellIs" dxfId="327" priority="440" stopIfTrue="1" operator="equal">
      <formula>1</formula>
    </cfRule>
    <cfRule type="cellIs" dxfId="326" priority="441" stopIfTrue="1" operator="equal">
      <formula>5</formula>
    </cfRule>
  </conditionalFormatting>
  <conditionalFormatting sqref="M44">
    <cfRule type="cellIs" dxfId="325" priority="412" stopIfTrue="1" operator="equal">
      <formula>4</formula>
    </cfRule>
    <cfRule type="cellIs" dxfId="324" priority="413" stopIfTrue="1" operator="equal">
      <formula>3</formula>
    </cfRule>
    <cfRule type="cellIs" dxfId="323" priority="414" stopIfTrue="1" operator="equal">
      <formula>2</formula>
    </cfRule>
    <cfRule type="cellIs" dxfId="322" priority="415" stopIfTrue="1" operator="equal">
      <formula>1</formula>
    </cfRule>
    <cfRule type="cellIs" dxfId="321" priority="416" stopIfTrue="1" operator="equal">
      <formula>5</formula>
    </cfRule>
  </conditionalFormatting>
  <conditionalFormatting sqref="C45">
    <cfRule type="containsText" dxfId="320" priority="408" stopIfTrue="1" operator="containsText" text="BAJO">
      <formula>NOT(ISERROR(SEARCH("BAJO",C45)))</formula>
    </cfRule>
    <cfRule type="cellIs" dxfId="319" priority="409" stopIfTrue="1" operator="equal">
      <formula>"MUY ALTO"</formula>
    </cfRule>
    <cfRule type="cellIs" dxfId="318" priority="410" stopIfTrue="1" operator="equal">
      <formula>"MODERADO"</formula>
    </cfRule>
    <cfRule type="cellIs" dxfId="317" priority="411" stopIfTrue="1" operator="equal">
      <formula>"ALTO"</formula>
    </cfRule>
  </conditionalFormatting>
  <conditionalFormatting sqref="BF45:BG45">
    <cfRule type="iconSet" priority="406">
      <iconSet iconSet="4TrafficLights">
        <cfvo type="percent" val="0"/>
        <cfvo type="percent" val="20"/>
        <cfvo type="percent" val="61"/>
        <cfvo type="percent" val="96"/>
      </iconSet>
    </cfRule>
  </conditionalFormatting>
  <conditionalFormatting sqref="AH36">
    <cfRule type="cellIs" dxfId="316" priority="343" stopIfTrue="1" operator="equal">
      <formula>4</formula>
    </cfRule>
    <cfRule type="cellIs" dxfId="315" priority="344" stopIfTrue="1" operator="equal">
      <formula>3</formula>
    </cfRule>
    <cfRule type="cellIs" dxfId="314" priority="345" stopIfTrue="1" operator="equal">
      <formula>2</formula>
    </cfRule>
    <cfRule type="cellIs" dxfId="313" priority="346" stopIfTrue="1" operator="equal">
      <formula>1</formula>
    </cfRule>
    <cfRule type="cellIs" dxfId="312" priority="347" stopIfTrue="1" operator="equal">
      <formula>5</formula>
    </cfRule>
  </conditionalFormatting>
  <conditionalFormatting sqref="M32">
    <cfRule type="cellIs" dxfId="311" priority="391" stopIfTrue="1" operator="equal">
      <formula>4</formula>
    </cfRule>
    <cfRule type="cellIs" dxfId="310" priority="392" stopIfTrue="1" operator="equal">
      <formula>3</formula>
    </cfRule>
    <cfRule type="cellIs" dxfId="309" priority="393" stopIfTrue="1" operator="equal">
      <formula>2</formula>
    </cfRule>
    <cfRule type="cellIs" dxfId="308" priority="394" stopIfTrue="1" operator="equal">
      <formula>1</formula>
    </cfRule>
    <cfRule type="cellIs" dxfId="307" priority="395" stopIfTrue="1" operator="equal">
      <formula>5</formula>
    </cfRule>
  </conditionalFormatting>
  <conditionalFormatting sqref="M29">
    <cfRule type="cellIs" dxfId="306" priority="378" stopIfTrue="1" operator="equal">
      <formula>4</formula>
    </cfRule>
    <cfRule type="cellIs" dxfId="305" priority="379" stopIfTrue="1" operator="equal">
      <formula>3</formula>
    </cfRule>
    <cfRule type="cellIs" dxfId="304" priority="380" stopIfTrue="1" operator="equal">
      <formula>2</formula>
    </cfRule>
    <cfRule type="cellIs" dxfId="303" priority="381" stopIfTrue="1" operator="equal">
      <formula>1</formula>
    </cfRule>
    <cfRule type="cellIs" dxfId="302" priority="382" stopIfTrue="1" operator="equal">
      <formula>5</formula>
    </cfRule>
  </conditionalFormatting>
  <conditionalFormatting sqref="AH17">
    <cfRule type="cellIs" dxfId="301" priority="373" stopIfTrue="1" operator="equal">
      <formula>4</formula>
    </cfRule>
    <cfRule type="cellIs" dxfId="300" priority="374" stopIfTrue="1" operator="equal">
      <formula>3</formula>
    </cfRule>
    <cfRule type="cellIs" dxfId="299" priority="375" stopIfTrue="1" operator="equal">
      <formula>2</formula>
    </cfRule>
    <cfRule type="cellIs" dxfId="298" priority="376" stopIfTrue="1" operator="equal">
      <formula>1</formula>
    </cfRule>
    <cfRule type="cellIs" dxfId="297" priority="377" stopIfTrue="1" operator="equal">
      <formula>5</formula>
    </cfRule>
  </conditionalFormatting>
  <conditionalFormatting sqref="AH19">
    <cfRule type="cellIs" dxfId="296" priority="368" stopIfTrue="1" operator="equal">
      <formula>4</formula>
    </cfRule>
    <cfRule type="cellIs" dxfId="295" priority="369" stopIfTrue="1" operator="equal">
      <formula>3</formula>
    </cfRule>
    <cfRule type="cellIs" dxfId="294" priority="370" stopIfTrue="1" operator="equal">
      <formula>2</formula>
    </cfRule>
    <cfRule type="cellIs" dxfId="293" priority="371" stopIfTrue="1" operator="equal">
      <formula>1</formula>
    </cfRule>
    <cfRule type="cellIs" dxfId="292" priority="372" stopIfTrue="1" operator="equal">
      <formula>5</formula>
    </cfRule>
  </conditionalFormatting>
  <conditionalFormatting sqref="AH25">
    <cfRule type="cellIs" dxfId="291" priority="363" stopIfTrue="1" operator="equal">
      <formula>4</formula>
    </cfRule>
    <cfRule type="cellIs" dxfId="290" priority="364" stopIfTrue="1" operator="equal">
      <formula>3</formula>
    </cfRule>
    <cfRule type="cellIs" dxfId="289" priority="365" stopIfTrue="1" operator="equal">
      <formula>2</formula>
    </cfRule>
    <cfRule type="cellIs" dxfId="288" priority="366" stopIfTrue="1" operator="equal">
      <formula>1</formula>
    </cfRule>
    <cfRule type="cellIs" dxfId="287" priority="367" stopIfTrue="1" operator="equal">
      <formula>5</formula>
    </cfRule>
  </conditionalFormatting>
  <conditionalFormatting sqref="AH26">
    <cfRule type="cellIs" dxfId="286" priority="358" stopIfTrue="1" operator="equal">
      <formula>4</formula>
    </cfRule>
    <cfRule type="cellIs" dxfId="285" priority="359" stopIfTrue="1" operator="equal">
      <formula>3</formula>
    </cfRule>
    <cfRule type="cellIs" dxfId="284" priority="360" stopIfTrue="1" operator="equal">
      <formula>2</formula>
    </cfRule>
    <cfRule type="cellIs" dxfId="283" priority="361" stopIfTrue="1" operator="equal">
      <formula>1</formula>
    </cfRule>
    <cfRule type="cellIs" dxfId="282" priority="362" stopIfTrue="1" operator="equal">
      <formula>5</formula>
    </cfRule>
  </conditionalFormatting>
  <conditionalFormatting sqref="BK38 BK36">
    <cfRule type="colorScale" priority="1927">
      <colorScale>
        <cfvo type="min"/>
        <cfvo type="percentile" val="50"/>
        <cfvo type="max"/>
        <color rgb="FFF8696B"/>
        <color rgb="FFFFEB84"/>
        <color rgb="FF63BE7B"/>
      </colorScale>
    </cfRule>
  </conditionalFormatting>
  <conditionalFormatting sqref="BH38 BI36">
    <cfRule type="iconSet" priority="1929">
      <iconSet iconSet="4TrafficLights">
        <cfvo type="percent" val="0"/>
        <cfvo type="percent" val="20"/>
        <cfvo type="percent" val="61"/>
        <cfvo type="percent" val="96"/>
      </iconSet>
    </cfRule>
  </conditionalFormatting>
  <conditionalFormatting sqref="BG36:BG38">
    <cfRule type="iconSet" priority="1931">
      <iconSet iconSet="4TrafficLights">
        <cfvo type="percent" val="0"/>
        <cfvo type="percent" val="20"/>
        <cfvo type="percent" val="61"/>
        <cfvo type="percent" val="81"/>
      </iconSet>
    </cfRule>
  </conditionalFormatting>
  <conditionalFormatting sqref="C27:C28">
    <cfRule type="containsText" dxfId="281" priority="339" stopIfTrue="1" operator="containsText" text="BAJO">
      <formula>NOT(ISERROR(SEARCH("BAJO",C27)))</formula>
    </cfRule>
    <cfRule type="cellIs" dxfId="280" priority="340" stopIfTrue="1" operator="equal">
      <formula>"MUY ALTO"</formula>
    </cfRule>
    <cfRule type="cellIs" dxfId="279" priority="341" stopIfTrue="1" operator="equal">
      <formula>"MODERADO"</formula>
    </cfRule>
    <cfRule type="cellIs" dxfId="278" priority="342" stopIfTrue="1" operator="equal">
      <formula>"ALTO"</formula>
    </cfRule>
  </conditionalFormatting>
  <conditionalFormatting sqref="M27:M28">
    <cfRule type="cellIs" dxfId="277" priority="334" stopIfTrue="1" operator="equal">
      <formula>4</formula>
    </cfRule>
    <cfRule type="cellIs" dxfId="276" priority="335" stopIfTrue="1" operator="equal">
      <formula>3</formula>
    </cfRule>
    <cfRule type="cellIs" dxfId="275" priority="336" stopIfTrue="1" operator="equal">
      <formula>2</formula>
    </cfRule>
    <cfRule type="cellIs" dxfId="274" priority="337" stopIfTrue="1" operator="equal">
      <formula>1</formula>
    </cfRule>
    <cfRule type="cellIs" dxfId="273" priority="338" stopIfTrue="1" operator="equal">
      <formula>5</formula>
    </cfRule>
  </conditionalFormatting>
  <conditionalFormatting sqref="K14">
    <cfRule type="containsText" dxfId="272" priority="326" stopIfTrue="1" operator="containsText" text="BAJO">
      <formula>NOT(ISERROR(SEARCH("BAJO",K14)))</formula>
    </cfRule>
    <cfRule type="cellIs" dxfId="271" priority="327" stopIfTrue="1" operator="equal">
      <formula>"MUY ALTO"</formula>
    </cfRule>
    <cfRule type="cellIs" dxfId="270" priority="328" stopIfTrue="1" operator="equal">
      <formula>"MODERADO"</formula>
    </cfRule>
    <cfRule type="cellIs" dxfId="269" priority="329" stopIfTrue="1" operator="equal">
      <formula>"ALTO"</formula>
    </cfRule>
  </conditionalFormatting>
  <conditionalFormatting sqref="BI38">
    <cfRule type="iconSet" priority="303">
      <iconSet iconSet="4TrafficLights">
        <cfvo type="percent" val="0"/>
        <cfvo type="percent" val="20"/>
        <cfvo type="percent" val="61"/>
        <cfvo type="percent" val="81"/>
      </iconSet>
    </cfRule>
  </conditionalFormatting>
  <conditionalFormatting sqref="BN11:BN12">
    <cfRule type="containsText" dxfId="268" priority="291" stopIfTrue="1" operator="containsText" text="BAJO">
      <formula>NOT(ISERROR(SEARCH("BAJO",BN11)))</formula>
    </cfRule>
    <cfRule type="cellIs" dxfId="267" priority="292" stopIfTrue="1" operator="equal">
      <formula>"EXTREMO"</formula>
    </cfRule>
    <cfRule type="cellIs" dxfId="266" priority="293" stopIfTrue="1" operator="equal">
      <formula>"MODERADO"</formula>
    </cfRule>
    <cfRule type="cellIs" dxfId="265" priority="294" stopIfTrue="1" operator="equal">
      <formula>"ALTO"</formula>
    </cfRule>
  </conditionalFormatting>
  <conditionalFormatting sqref="BN11:BN12">
    <cfRule type="containsText" dxfId="264" priority="287" stopIfTrue="1" operator="containsText" text="BAJO">
      <formula>NOT(ISERROR(SEARCH("BAJO",BN11)))</formula>
    </cfRule>
    <cfRule type="cellIs" dxfId="263" priority="288" stopIfTrue="1" operator="equal">
      <formula>"EXTREMO"</formula>
    </cfRule>
    <cfRule type="cellIs" dxfId="262" priority="289" stopIfTrue="1" operator="equal">
      <formula>"MODERADO"</formula>
    </cfRule>
    <cfRule type="cellIs" dxfId="261" priority="290" stopIfTrue="1" operator="equal">
      <formula>"ALTO"</formula>
    </cfRule>
  </conditionalFormatting>
  <conditionalFormatting sqref="D11">
    <cfRule type="containsText" dxfId="260" priority="279" stopIfTrue="1" operator="containsText" text="BAJO">
      <formula>NOT(ISERROR(SEARCH("BAJO",D11)))</formula>
    </cfRule>
    <cfRule type="cellIs" dxfId="259" priority="280" stopIfTrue="1" operator="equal">
      <formula>"MUY ALTO"</formula>
    </cfRule>
    <cfRule type="cellIs" dxfId="258" priority="281" stopIfTrue="1" operator="equal">
      <formula>"MODERADO"</formula>
    </cfRule>
    <cfRule type="cellIs" dxfId="257" priority="282" stopIfTrue="1" operator="equal">
      <formula>"ALTO"</formula>
    </cfRule>
  </conditionalFormatting>
  <conditionalFormatting sqref="C39">
    <cfRule type="containsText" dxfId="256" priority="275" stopIfTrue="1" operator="containsText" text="BAJO">
      <formula>NOT(ISERROR(SEARCH("BAJO",C39)))</formula>
    </cfRule>
    <cfRule type="cellIs" dxfId="255" priority="276" stopIfTrue="1" operator="equal">
      <formula>"MUY ALTO"</formula>
    </cfRule>
    <cfRule type="cellIs" dxfId="254" priority="277" stopIfTrue="1" operator="equal">
      <formula>"MODERADO"</formula>
    </cfRule>
    <cfRule type="cellIs" dxfId="253" priority="278" stopIfTrue="1" operator="equal">
      <formula>"ALTO"</formula>
    </cfRule>
  </conditionalFormatting>
  <conditionalFormatting sqref="C40:D40">
    <cfRule type="containsText" dxfId="252" priority="271" stopIfTrue="1" operator="containsText" text="BAJO">
      <formula>NOT(ISERROR(SEARCH("BAJO",C40)))</formula>
    </cfRule>
    <cfRule type="cellIs" dxfId="251" priority="272" stopIfTrue="1" operator="equal">
      <formula>"MUY ALTO"</formula>
    </cfRule>
    <cfRule type="cellIs" dxfId="250" priority="273" stopIfTrue="1" operator="equal">
      <formula>"MODERADO"</formula>
    </cfRule>
    <cfRule type="cellIs" dxfId="249" priority="274" stopIfTrue="1" operator="equal">
      <formula>"ALTO"</formula>
    </cfRule>
  </conditionalFormatting>
  <conditionalFormatting sqref="BN40">
    <cfRule type="containsText" dxfId="248" priority="267" stopIfTrue="1" operator="containsText" text="BAJO">
      <formula>NOT(ISERROR(SEARCH("BAJO",BN40)))</formula>
    </cfRule>
    <cfRule type="cellIs" dxfId="247" priority="268" stopIfTrue="1" operator="equal">
      <formula>"EXTREMO"</formula>
    </cfRule>
    <cfRule type="cellIs" dxfId="246" priority="269" stopIfTrue="1" operator="equal">
      <formula>"MODERADO"</formula>
    </cfRule>
    <cfRule type="cellIs" dxfId="245" priority="270" stopIfTrue="1" operator="equal">
      <formula>"ALTO"</formula>
    </cfRule>
  </conditionalFormatting>
  <conditionalFormatting sqref="BN47 BN49">
    <cfRule type="containsText" dxfId="244" priority="263" stopIfTrue="1" operator="containsText" text="BAJO">
      <formula>NOT(ISERROR(SEARCH("BAJO",BN47)))</formula>
    </cfRule>
    <cfRule type="cellIs" dxfId="243" priority="264" stopIfTrue="1" operator="equal">
      <formula>"EXTREMO"</formula>
    </cfRule>
    <cfRule type="cellIs" dxfId="242" priority="265" stopIfTrue="1" operator="equal">
      <formula>"MODERADO"</formula>
    </cfRule>
    <cfRule type="cellIs" dxfId="241" priority="266" stopIfTrue="1" operator="equal">
      <formula>"ALTO"</formula>
    </cfRule>
  </conditionalFormatting>
  <conditionalFormatting sqref="BN47 BN49">
    <cfRule type="containsText" dxfId="240" priority="259" stopIfTrue="1" operator="containsText" text="BAJO">
      <formula>NOT(ISERROR(SEARCH("BAJO",BN47)))</formula>
    </cfRule>
    <cfRule type="cellIs" dxfId="239" priority="260" stopIfTrue="1" operator="equal">
      <formula>"EXTREMO"</formula>
    </cfRule>
    <cfRule type="cellIs" dxfId="238" priority="261" stopIfTrue="1" operator="equal">
      <formula>"MODERADO"</formula>
    </cfRule>
    <cfRule type="cellIs" dxfId="237" priority="262" stopIfTrue="1" operator="equal">
      <formula>"ALTO"</formula>
    </cfRule>
  </conditionalFormatting>
  <conditionalFormatting sqref="C29">
    <cfRule type="containsText" dxfId="236" priority="247" stopIfTrue="1" operator="containsText" text="BAJO">
      <formula>NOT(ISERROR(SEARCH("BAJO",C29)))</formula>
    </cfRule>
    <cfRule type="cellIs" dxfId="235" priority="248" stopIfTrue="1" operator="equal">
      <formula>"MUY ALTO"</formula>
    </cfRule>
    <cfRule type="cellIs" dxfId="234" priority="249" stopIfTrue="1" operator="equal">
      <formula>"MODERADO"</formula>
    </cfRule>
    <cfRule type="cellIs" dxfId="233" priority="250" stopIfTrue="1" operator="equal">
      <formula>"ALTO"</formula>
    </cfRule>
  </conditionalFormatting>
  <conditionalFormatting sqref="BN29">
    <cfRule type="containsText" dxfId="232" priority="243" stopIfTrue="1" operator="containsText" text="BAJO">
      <formula>NOT(ISERROR(SEARCH("BAJO",BN29)))</formula>
    </cfRule>
    <cfRule type="cellIs" dxfId="231" priority="244" stopIfTrue="1" operator="equal">
      <formula>"EXTREMO"</formula>
    </cfRule>
    <cfRule type="cellIs" dxfId="230" priority="245" stopIfTrue="1" operator="equal">
      <formula>"MODERADO"</formula>
    </cfRule>
    <cfRule type="cellIs" dxfId="229" priority="246" stopIfTrue="1" operator="equal">
      <formula>"ALTO"</formula>
    </cfRule>
  </conditionalFormatting>
  <conditionalFormatting sqref="BN29">
    <cfRule type="containsText" dxfId="228" priority="239" stopIfTrue="1" operator="containsText" text="BAJO">
      <formula>NOT(ISERROR(SEARCH("BAJO",BN29)))</formula>
    </cfRule>
    <cfRule type="cellIs" dxfId="227" priority="240" stopIfTrue="1" operator="equal">
      <formula>"EXTREMO"</formula>
    </cfRule>
    <cfRule type="cellIs" dxfId="226" priority="241" stopIfTrue="1" operator="equal">
      <formula>"MODERADO"</formula>
    </cfRule>
    <cfRule type="cellIs" dxfId="225" priority="242" stopIfTrue="1" operator="equal">
      <formula>"ALTO"</formula>
    </cfRule>
  </conditionalFormatting>
  <conditionalFormatting sqref="C30">
    <cfRule type="containsText" dxfId="224" priority="235" stopIfTrue="1" operator="containsText" text="BAJO">
      <formula>NOT(ISERROR(SEARCH("BAJO",C30)))</formula>
    </cfRule>
    <cfRule type="cellIs" dxfId="223" priority="236" stopIfTrue="1" operator="equal">
      <formula>"MUY ALTO"</formula>
    </cfRule>
    <cfRule type="cellIs" dxfId="222" priority="237" stopIfTrue="1" operator="equal">
      <formula>"MODERADO"</formula>
    </cfRule>
    <cfRule type="cellIs" dxfId="221" priority="238" stopIfTrue="1" operator="equal">
      <formula>"ALTO"</formula>
    </cfRule>
  </conditionalFormatting>
  <conditionalFormatting sqref="BN30">
    <cfRule type="containsText" dxfId="220" priority="231" stopIfTrue="1" operator="containsText" text="BAJO">
      <formula>NOT(ISERROR(SEARCH("BAJO",BN30)))</formula>
    </cfRule>
    <cfRule type="cellIs" dxfId="219" priority="232" stopIfTrue="1" operator="equal">
      <formula>"EXTREMO"</formula>
    </cfRule>
    <cfRule type="cellIs" dxfId="218" priority="233" stopIfTrue="1" operator="equal">
      <formula>"MODERADO"</formula>
    </cfRule>
    <cfRule type="cellIs" dxfId="217" priority="234" stopIfTrue="1" operator="equal">
      <formula>"ALTO"</formula>
    </cfRule>
  </conditionalFormatting>
  <conditionalFormatting sqref="C31">
    <cfRule type="containsText" dxfId="216" priority="227" stopIfTrue="1" operator="containsText" text="BAJO">
      <formula>NOT(ISERROR(SEARCH("BAJO",C31)))</formula>
    </cfRule>
    <cfRule type="cellIs" dxfId="215" priority="228" stopIfTrue="1" operator="equal">
      <formula>"MUY ALTO"</formula>
    </cfRule>
    <cfRule type="cellIs" dxfId="214" priority="229" stopIfTrue="1" operator="equal">
      <formula>"MODERADO"</formula>
    </cfRule>
    <cfRule type="cellIs" dxfId="213" priority="230" stopIfTrue="1" operator="equal">
      <formula>"ALTO"</formula>
    </cfRule>
  </conditionalFormatting>
  <conditionalFormatting sqref="AI31">
    <cfRule type="cellIs" dxfId="212" priority="222" stopIfTrue="1" operator="equal">
      <formula>4</formula>
    </cfRule>
    <cfRule type="cellIs" dxfId="211" priority="223" stopIfTrue="1" operator="equal">
      <formula>3</formula>
    </cfRule>
    <cfRule type="cellIs" dxfId="210" priority="224" stopIfTrue="1" operator="equal">
      <formula>2</formula>
    </cfRule>
    <cfRule type="cellIs" dxfId="209" priority="225" stopIfTrue="1" operator="equal">
      <formula>1</formula>
    </cfRule>
    <cfRule type="cellIs" dxfId="208" priority="226" stopIfTrue="1" operator="equal">
      <formula>5</formula>
    </cfRule>
  </conditionalFormatting>
  <conditionalFormatting sqref="BN31">
    <cfRule type="containsText" dxfId="207" priority="218" stopIfTrue="1" operator="containsText" text="BAJO">
      <formula>NOT(ISERROR(SEARCH("BAJO",BN31)))</formula>
    </cfRule>
    <cfRule type="cellIs" dxfId="206" priority="219" stopIfTrue="1" operator="equal">
      <formula>"EXTREMO"</formula>
    </cfRule>
    <cfRule type="cellIs" dxfId="205" priority="220" stopIfTrue="1" operator="equal">
      <formula>"MODERADO"</formula>
    </cfRule>
    <cfRule type="cellIs" dxfId="204" priority="221" stopIfTrue="1" operator="equal">
      <formula>"ALTO"</formula>
    </cfRule>
  </conditionalFormatting>
  <conditionalFormatting sqref="C32">
    <cfRule type="containsText" dxfId="203" priority="214" stopIfTrue="1" operator="containsText" text="BAJO">
      <formula>NOT(ISERROR(SEARCH("BAJO",C32)))</formula>
    </cfRule>
    <cfRule type="cellIs" dxfId="202" priority="215" stopIfTrue="1" operator="equal">
      <formula>"MUY ALTO"</formula>
    </cfRule>
    <cfRule type="cellIs" dxfId="201" priority="216" stopIfTrue="1" operator="equal">
      <formula>"MODERADO"</formula>
    </cfRule>
    <cfRule type="cellIs" dxfId="200" priority="217" stopIfTrue="1" operator="equal">
      <formula>"ALTO"</formula>
    </cfRule>
  </conditionalFormatting>
  <conditionalFormatting sqref="BN32">
    <cfRule type="containsText" dxfId="199" priority="210" stopIfTrue="1" operator="containsText" text="BAJO">
      <formula>NOT(ISERROR(SEARCH("BAJO",BN32)))</formula>
    </cfRule>
    <cfRule type="cellIs" dxfId="198" priority="211" stopIfTrue="1" operator="equal">
      <formula>"EXTREMO"</formula>
    </cfRule>
    <cfRule type="cellIs" dxfId="197" priority="212" stopIfTrue="1" operator="equal">
      <formula>"MODERADO"</formula>
    </cfRule>
    <cfRule type="cellIs" dxfId="196" priority="213" stopIfTrue="1" operator="equal">
      <formula>"ALTO"</formula>
    </cfRule>
  </conditionalFormatting>
  <conditionalFormatting sqref="C33">
    <cfRule type="containsText" dxfId="195" priority="206" stopIfTrue="1" operator="containsText" text="BAJO">
      <formula>NOT(ISERROR(SEARCH("BAJO",C33)))</formula>
    </cfRule>
    <cfRule type="cellIs" dxfId="194" priority="207" stopIfTrue="1" operator="equal">
      <formula>"MUY ALTO"</formula>
    </cfRule>
    <cfRule type="cellIs" dxfId="193" priority="208" stopIfTrue="1" operator="equal">
      <formula>"MODERADO"</formula>
    </cfRule>
    <cfRule type="cellIs" dxfId="192" priority="209" stopIfTrue="1" operator="equal">
      <formula>"ALTO"</formula>
    </cfRule>
  </conditionalFormatting>
  <conditionalFormatting sqref="BN33">
    <cfRule type="containsText" dxfId="191" priority="202" stopIfTrue="1" operator="containsText" text="BAJO">
      <formula>NOT(ISERROR(SEARCH("BAJO",BN33)))</formula>
    </cfRule>
    <cfRule type="cellIs" dxfId="190" priority="203" stopIfTrue="1" operator="equal">
      <formula>"EXTREMO"</formula>
    </cfRule>
    <cfRule type="cellIs" dxfId="189" priority="204" stopIfTrue="1" operator="equal">
      <formula>"MODERADO"</formula>
    </cfRule>
    <cfRule type="cellIs" dxfId="188" priority="205" stopIfTrue="1" operator="equal">
      <formula>"ALTO"</formula>
    </cfRule>
  </conditionalFormatting>
  <conditionalFormatting sqref="C36">
    <cfRule type="containsText" dxfId="187" priority="198" stopIfTrue="1" operator="containsText" text="BAJO">
      <formula>NOT(ISERROR(SEARCH("BAJO",C36)))</formula>
    </cfRule>
    <cfRule type="cellIs" dxfId="186" priority="199" stopIfTrue="1" operator="equal">
      <formula>"MUY ALTO"</formula>
    </cfRule>
    <cfRule type="cellIs" dxfId="185" priority="200" stopIfTrue="1" operator="equal">
      <formula>"MODERADO"</formula>
    </cfRule>
    <cfRule type="cellIs" dxfId="184" priority="201" stopIfTrue="1" operator="equal">
      <formula>"ALTO"</formula>
    </cfRule>
  </conditionalFormatting>
  <conditionalFormatting sqref="BN36">
    <cfRule type="containsText" dxfId="183" priority="194" stopIfTrue="1" operator="containsText" text="BAJO">
      <formula>NOT(ISERROR(SEARCH("BAJO",BN36)))</formula>
    </cfRule>
    <cfRule type="cellIs" dxfId="182" priority="195" stopIfTrue="1" operator="equal">
      <formula>"EXTREMO"</formula>
    </cfRule>
    <cfRule type="cellIs" dxfId="181" priority="196" stopIfTrue="1" operator="equal">
      <formula>"MODERADO"</formula>
    </cfRule>
    <cfRule type="cellIs" dxfId="180" priority="197" stopIfTrue="1" operator="equal">
      <formula>"ALTO"</formula>
    </cfRule>
  </conditionalFormatting>
  <conditionalFormatting sqref="BN36">
    <cfRule type="containsText" dxfId="179" priority="190" stopIfTrue="1" operator="containsText" text="BAJO">
      <formula>NOT(ISERROR(SEARCH("BAJO",BN36)))</formula>
    </cfRule>
    <cfRule type="cellIs" dxfId="178" priority="191" stopIfTrue="1" operator="equal">
      <formula>"EXTREMO"</formula>
    </cfRule>
    <cfRule type="cellIs" dxfId="177" priority="192" stopIfTrue="1" operator="equal">
      <formula>"MODERADO"</formula>
    </cfRule>
    <cfRule type="cellIs" dxfId="176" priority="193" stopIfTrue="1" operator="equal">
      <formula>"ALTO"</formula>
    </cfRule>
  </conditionalFormatting>
  <conditionalFormatting sqref="C38">
    <cfRule type="containsText" dxfId="175" priority="186" stopIfTrue="1" operator="containsText" text="BAJO">
      <formula>NOT(ISERROR(SEARCH("BAJO",C38)))</formula>
    </cfRule>
    <cfRule type="cellIs" dxfId="174" priority="187" stopIfTrue="1" operator="equal">
      <formula>"MUY ALTO"</formula>
    </cfRule>
    <cfRule type="cellIs" dxfId="173" priority="188" stopIfTrue="1" operator="equal">
      <formula>"MODERADO"</formula>
    </cfRule>
    <cfRule type="cellIs" dxfId="172" priority="189" stopIfTrue="1" operator="equal">
      <formula>"ALTO"</formula>
    </cfRule>
  </conditionalFormatting>
  <conditionalFormatting sqref="BN41:BN42">
    <cfRule type="containsText" dxfId="171" priority="182" stopIfTrue="1" operator="containsText" text="BAJO">
      <formula>NOT(ISERROR(SEARCH("BAJO",BN41)))</formula>
    </cfRule>
    <cfRule type="cellIs" dxfId="170" priority="183" stopIfTrue="1" operator="equal">
      <formula>"EXTREMO"</formula>
    </cfRule>
    <cfRule type="cellIs" dxfId="169" priority="184" stopIfTrue="1" operator="equal">
      <formula>"MODERADO"</formula>
    </cfRule>
    <cfRule type="cellIs" dxfId="168" priority="185" stopIfTrue="1" operator="equal">
      <formula>"ALTO"</formula>
    </cfRule>
  </conditionalFormatting>
  <conditionalFormatting sqref="BN41:BN42">
    <cfRule type="containsText" dxfId="167" priority="178" stopIfTrue="1" operator="containsText" text="BAJO">
      <formula>NOT(ISERROR(SEARCH("BAJO",BN41)))</formula>
    </cfRule>
    <cfRule type="cellIs" dxfId="166" priority="179" stopIfTrue="1" operator="equal">
      <formula>"EXTREMO"</formula>
    </cfRule>
    <cfRule type="cellIs" dxfId="165" priority="180" stopIfTrue="1" operator="equal">
      <formula>"MODERADO"</formula>
    </cfRule>
    <cfRule type="cellIs" dxfId="164" priority="181" stopIfTrue="1" operator="equal">
      <formula>"ALTO"</formula>
    </cfRule>
  </conditionalFormatting>
  <conditionalFormatting sqref="C43">
    <cfRule type="containsText" dxfId="163" priority="174" stopIfTrue="1" operator="containsText" text="BAJO">
      <formula>NOT(ISERROR(SEARCH("BAJO",C43)))</formula>
    </cfRule>
    <cfRule type="cellIs" dxfId="162" priority="175" stopIfTrue="1" operator="equal">
      <formula>"MUY ALTO"</formula>
    </cfRule>
    <cfRule type="cellIs" dxfId="161" priority="176" stopIfTrue="1" operator="equal">
      <formula>"MODERADO"</formula>
    </cfRule>
    <cfRule type="cellIs" dxfId="160" priority="177" stopIfTrue="1" operator="equal">
      <formula>"ALTO"</formula>
    </cfRule>
  </conditionalFormatting>
  <conditionalFormatting sqref="C44">
    <cfRule type="containsText" dxfId="159" priority="170" stopIfTrue="1" operator="containsText" text="BAJO">
      <formula>NOT(ISERROR(SEARCH("BAJO",C44)))</formula>
    </cfRule>
    <cfRule type="cellIs" dxfId="158" priority="171" stopIfTrue="1" operator="equal">
      <formula>"MUY ALTO"</formula>
    </cfRule>
    <cfRule type="cellIs" dxfId="157" priority="172" stopIfTrue="1" operator="equal">
      <formula>"MODERADO"</formula>
    </cfRule>
    <cfRule type="cellIs" dxfId="156" priority="173" stopIfTrue="1" operator="equal">
      <formula>"ALTO"</formula>
    </cfRule>
  </conditionalFormatting>
  <conditionalFormatting sqref="BN43">
    <cfRule type="containsText" dxfId="155" priority="166" stopIfTrue="1" operator="containsText" text="BAJO">
      <formula>NOT(ISERROR(SEARCH("BAJO",BN43)))</formula>
    </cfRule>
    <cfRule type="cellIs" dxfId="154" priority="167" stopIfTrue="1" operator="equal">
      <formula>"EXTREMO"</formula>
    </cfRule>
    <cfRule type="cellIs" dxfId="153" priority="168" stopIfTrue="1" operator="equal">
      <formula>"MODERADO"</formula>
    </cfRule>
    <cfRule type="cellIs" dxfId="152" priority="169" stopIfTrue="1" operator="equal">
      <formula>"ALTO"</formula>
    </cfRule>
  </conditionalFormatting>
  <conditionalFormatting sqref="BN43">
    <cfRule type="containsText" dxfId="151" priority="162" stopIfTrue="1" operator="containsText" text="BAJO">
      <formula>NOT(ISERROR(SEARCH("BAJO",BN43)))</formula>
    </cfRule>
    <cfRule type="cellIs" dxfId="150" priority="163" stopIfTrue="1" operator="equal">
      <formula>"EXTREMO"</formula>
    </cfRule>
    <cfRule type="cellIs" dxfId="149" priority="164" stopIfTrue="1" operator="equal">
      <formula>"MODERADO"</formula>
    </cfRule>
    <cfRule type="cellIs" dxfId="148" priority="165" stopIfTrue="1" operator="equal">
      <formula>"ALTO"</formula>
    </cfRule>
  </conditionalFormatting>
  <conditionalFormatting sqref="D15">
    <cfRule type="containsText" dxfId="147" priority="158" stopIfTrue="1" operator="containsText" text="BAJO">
      <formula>NOT(ISERROR(SEARCH("BAJO",D15)))</formula>
    </cfRule>
    <cfRule type="cellIs" dxfId="146" priority="159" stopIfTrue="1" operator="equal">
      <formula>"MUY ALTO"</formula>
    </cfRule>
    <cfRule type="cellIs" dxfId="145" priority="160" stopIfTrue="1" operator="equal">
      <formula>"MODERADO"</formula>
    </cfRule>
    <cfRule type="cellIs" dxfId="144" priority="161" stopIfTrue="1" operator="equal">
      <formula>"ALTO"</formula>
    </cfRule>
  </conditionalFormatting>
  <conditionalFormatting sqref="C15">
    <cfRule type="containsText" dxfId="143" priority="154" stopIfTrue="1" operator="containsText" text="BAJO">
      <formula>NOT(ISERROR(SEARCH("BAJO",C15)))</formula>
    </cfRule>
    <cfRule type="cellIs" dxfId="142" priority="155" stopIfTrue="1" operator="equal">
      <formula>"MUY ALTO"</formula>
    </cfRule>
    <cfRule type="cellIs" dxfId="141" priority="156" stopIfTrue="1" operator="equal">
      <formula>"MODERADO"</formula>
    </cfRule>
    <cfRule type="cellIs" dxfId="140" priority="157" stopIfTrue="1" operator="equal">
      <formula>"ALTO"</formula>
    </cfRule>
  </conditionalFormatting>
  <conditionalFormatting sqref="K15">
    <cfRule type="containsText" dxfId="139" priority="150" stopIfTrue="1" operator="containsText" text="BAJO">
      <formula>NOT(ISERROR(SEARCH("BAJO",K15)))</formula>
    </cfRule>
    <cfRule type="cellIs" dxfId="138" priority="151" stopIfTrue="1" operator="equal">
      <formula>"MUY ALTO"</formula>
    </cfRule>
    <cfRule type="cellIs" dxfId="137" priority="152" stopIfTrue="1" operator="equal">
      <formula>"MODERADO"</formula>
    </cfRule>
    <cfRule type="cellIs" dxfId="136" priority="153" stopIfTrue="1" operator="equal">
      <formula>"ALTO"</formula>
    </cfRule>
  </conditionalFormatting>
  <conditionalFormatting sqref="O15:AG15">
    <cfRule type="cellIs" dxfId="135" priority="145" stopIfTrue="1" operator="equal">
      <formula>4</formula>
    </cfRule>
    <cfRule type="cellIs" dxfId="134" priority="146" stopIfTrue="1" operator="equal">
      <formula>3</formula>
    </cfRule>
    <cfRule type="cellIs" dxfId="133" priority="147" stopIfTrue="1" operator="equal">
      <formula>2</formula>
    </cfRule>
    <cfRule type="cellIs" dxfId="132" priority="148" stopIfTrue="1" operator="equal">
      <formula>1</formula>
    </cfRule>
    <cfRule type="cellIs" dxfId="131" priority="149" stopIfTrue="1" operator="equal">
      <formula>5</formula>
    </cfRule>
  </conditionalFormatting>
  <conditionalFormatting sqref="AH15">
    <cfRule type="cellIs" dxfId="130" priority="140" stopIfTrue="1" operator="equal">
      <formula>4</formula>
    </cfRule>
    <cfRule type="cellIs" dxfId="129" priority="141" stopIfTrue="1" operator="equal">
      <formula>3</formula>
    </cfRule>
    <cfRule type="cellIs" dxfId="128" priority="142" stopIfTrue="1" operator="equal">
      <formula>2</formula>
    </cfRule>
    <cfRule type="cellIs" dxfId="127" priority="143" stopIfTrue="1" operator="equal">
      <formula>1</formula>
    </cfRule>
    <cfRule type="cellIs" dxfId="126" priority="144" stopIfTrue="1" operator="equal">
      <formula>5</formula>
    </cfRule>
  </conditionalFormatting>
  <conditionalFormatting sqref="BN15:BN16">
    <cfRule type="containsText" dxfId="125" priority="136" stopIfTrue="1" operator="containsText" text="BAJO">
      <formula>NOT(ISERROR(SEARCH("BAJO",BN15)))</formula>
    </cfRule>
    <cfRule type="cellIs" dxfId="124" priority="137" stopIfTrue="1" operator="equal">
      <formula>"EXTREMO"</formula>
    </cfRule>
    <cfRule type="cellIs" dxfId="123" priority="138" stopIfTrue="1" operator="equal">
      <formula>"MODERADO"</formula>
    </cfRule>
    <cfRule type="cellIs" dxfId="122" priority="139" stopIfTrue="1" operator="equal">
      <formula>"ALTO"</formula>
    </cfRule>
  </conditionalFormatting>
  <conditionalFormatting sqref="K17">
    <cfRule type="containsText" dxfId="121" priority="132" stopIfTrue="1" operator="containsText" text="BAJO">
      <formula>NOT(ISERROR(SEARCH("BAJO",K17)))</formula>
    </cfRule>
    <cfRule type="cellIs" dxfId="120" priority="133" stopIfTrue="1" operator="equal">
      <formula>"MUY ALTO"</formula>
    </cfRule>
    <cfRule type="cellIs" dxfId="119" priority="134" stopIfTrue="1" operator="equal">
      <formula>"MODERADO"</formula>
    </cfRule>
    <cfRule type="cellIs" dxfId="118" priority="135" stopIfTrue="1" operator="equal">
      <formula>"ALTO"</formula>
    </cfRule>
  </conditionalFormatting>
  <conditionalFormatting sqref="M17:M18">
    <cfRule type="cellIs" dxfId="117" priority="127" stopIfTrue="1" operator="equal">
      <formula>4</formula>
    </cfRule>
    <cfRule type="cellIs" dxfId="116" priority="128" stopIfTrue="1" operator="equal">
      <formula>3</formula>
    </cfRule>
    <cfRule type="cellIs" dxfId="115" priority="129" stopIfTrue="1" operator="equal">
      <formula>2</formula>
    </cfRule>
    <cfRule type="cellIs" dxfId="114" priority="130" stopIfTrue="1" operator="equal">
      <formula>1</formula>
    </cfRule>
    <cfRule type="cellIs" dxfId="113" priority="131" stopIfTrue="1" operator="equal">
      <formula>5</formula>
    </cfRule>
  </conditionalFormatting>
  <conditionalFormatting sqref="M17">
    <cfRule type="cellIs" dxfId="112" priority="122" stopIfTrue="1" operator="equal">
      <formula>4</formula>
    </cfRule>
    <cfRule type="cellIs" dxfId="111" priority="123" stopIfTrue="1" operator="equal">
      <formula>3</formula>
    </cfRule>
    <cfRule type="cellIs" dxfId="110" priority="124" stopIfTrue="1" operator="equal">
      <formula>2</formula>
    </cfRule>
    <cfRule type="cellIs" dxfId="109" priority="125" stopIfTrue="1" operator="equal">
      <formula>1</formula>
    </cfRule>
    <cfRule type="cellIs" dxfId="108" priority="126" stopIfTrue="1" operator="equal">
      <formula>5</formula>
    </cfRule>
  </conditionalFormatting>
  <conditionalFormatting sqref="O17:AG17">
    <cfRule type="cellIs" dxfId="107" priority="117" stopIfTrue="1" operator="equal">
      <formula>4</formula>
    </cfRule>
    <cfRule type="cellIs" dxfId="106" priority="118" stopIfTrue="1" operator="equal">
      <formula>3</formula>
    </cfRule>
    <cfRule type="cellIs" dxfId="105" priority="119" stopIfTrue="1" operator="equal">
      <formula>2</formula>
    </cfRule>
    <cfRule type="cellIs" dxfId="104" priority="120" stopIfTrue="1" operator="equal">
      <formula>1</formula>
    </cfRule>
    <cfRule type="cellIs" dxfId="103" priority="121" stopIfTrue="1" operator="equal">
      <formula>5</formula>
    </cfRule>
  </conditionalFormatting>
  <conditionalFormatting sqref="BN17:BN18">
    <cfRule type="containsText" dxfId="102" priority="113" stopIfTrue="1" operator="containsText" text="BAJO">
      <formula>NOT(ISERROR(SEARCH("BAJO",BN17)))</formula>
    </cfRule>
    <cfRule type="cellIs" dxfId="101" priority="114" stopIfTrue="1" operator="equal">
      <formula>"EXTREMO"</formula>
    </cfRule>
    <cfRule type="cellIs" dxfId="100" priority="115" stopIfTrue="1" operator="equal">
      <formula>"MODERADO"</formula>
    </cfRule>
    <cfRule type="cellIs" dxfId="99" priority="116" stopIfTrue="1" operator="equal">
      <formula>"ALTO"</formula>
    </cfRule>
  </conditionalFormatting>
  <conditionalFormatting sqref="C19">
    <cfRule type="containsText" dxfId="98" priority="109" stopIfTrue="1" operator="containsText" text="BAJO">
      <formula>NOT(ISERROR(SEARCH("BAJO",C19)))</formula>
    </cfRule>
    <cfRule type="cellIs" dxfId="97" priority="110" stopIfTrue="1" operator="equal">
      <formula>"MUY ALTO"</formula>
    </cfRule>
    <cfRule type="cellIs" dxfId="96" priority="111" stopIfTrue="1" operator="equal">
      <formula>"MODERADO"</formula>
    </cfRule>
    <cfRule type="cellIs" dxfId="95" priority="112" stopIfTrue="1" operator="equal">
      <formula>"ALTO"</formula>
    </cfRule>
  </conditionalFormatting>
  <conditionalFormatting sqref="M19:M20">
    <cfRule type="cellIs" dxfId="94" priority="104" stopIfTrue="1" operator="equal">
      <formula>4</formula>
    </cfRule>
    <cfRule type="cellIs" dxfId="93" priority="105" stopIfTrue="1" operator="equal">
      <formula>3</formula>
    </cfRule>
    <cfRule type="cellIs" dxfId="92" priority="106" stopIfTrue="1" operator="equal">
      <formula>2</formula>
    </cfRule>
    <cfRule type="cellIs" dxfId="91" priority="107" stopIfTrue="1" operator="equal">
      <formula>1</formula>
    </cfRule>
    <cfRule type="cellIs" dxfId="90" priority="108" stopIfTrue="1" operator="equal">
      <formula>5</formula>
    </cfRule>
  </conditionalFormatting>
  <conditionalFormatting sqref="M19">
    <cfRule type="cellIs" dxfId="89" priority="99" stopIfTrue="1" operator="equal">
      <formula>4</formula>
    </cfRule>
    <cfRule type="cellIs" dxfId="88" priority="100" stopIfTrue="1" operator="equal">
      <formula>3</formula>
    </cfRule>
    <cfRule type="cellIs" dxfId="87" priority="101" stopIfTrue="1" operator="equal">
      <formula>2</formula>
    </cfRule>
    <cfRule type="cellIs" dxfId="86" priority="102" stopIfTrue="1" operator="equal">
      <formula>1</formula>
    </cfRule>
    <cfRule type="cellIs" dxfId="85" priority="103" stopIfTrue="1" operator="equal">
      <formula>5</formula>
    </cfRule>
  </conditionalFormatting>
  <conditionalFormatting sqref="O19:AG19">
    <cfRule type="cellIs" dxfId="84" priority="94" stopIfTrue="1" operator="equal">
      <formula>4</formula>
    </cfRule>
    <cfRule type="cellIs" dxfId="83" priority="95" stopIfTrue="1" operator="equal">
      <formula>3</formula>
    </cfRule>
    <cfRule type="cellIs" dxfId="82" priority="96" stopIfTrue="1" operator="equal">
      <formula>2</formula>
    </cfRule>
    <cfRule type="cellIs" dxfId="81" priority="97" stopIfTrue="1" operator="equal">
      <formula>1</formula>
    </cfRule>
    <cfRule type="cellIs" dxfId="80" priority="98" stopIfTrue="1" operator="equal">
      <formula>5</formula>
    </cfRule>
  </conditionalFormatting>
  <conditionalFormatting sqref="C21">
    <cfRule type="containsText" dxfId="79" priority="90" stopIfTrue="1" operator="containsText" text="BAJO">
      <formula>NOT(ISERROR(SEARCH("BAJO",C21)))</formula>
    </cfRule>
    <cfRule type="cellIs" dxfId="78" priority="91" stopIfTrue="1" operator="equal">
      <formula>"MUY ALTO"</formula>
    </cfRule>
    <cfRule type="cellIs" dxfId="77" priority="92" stopIfTrue="1" operator="equal">
      <formula>"MODERADO"</formula>
    </cfRule>
    <cfRule type="cellIs" dxfId="76" priority="93" stopIfTrue="1" operator="equal">
      <formula>"ALTO"</formula>
    </cfRule>
  </conditionalFormatting>
  <conditionalFormatting sqref="M21">
    <cfRule type="cellIs" dxfId="75" priority="85" stopIfTrue="1" operator="equal">
      <formula>4</formula>
    </cfRule>
    <cfRule type="cellIs" dxfId="74" priority="86" stopIfTrue="1" operator="equal">
      <formula>3</formula>
    </cfRule>
    <cfRule type="cellIs" dxfId="73" priority="87" stopIfTrue="1" operator="equal">
      <formula>2</formula>
    </cfRule>
    <cfRule type="cellIs" dxfId="72" priority="88" stopIfTrue="1" operator="equal">
      <formula>1</formula>
    </cfRule>
    <cfRule type="cellIs" dxfId="71" priority="89" stopIfTrue="1" operator="equal">
      <formula>5</formula>
    </cfRule>
  </conditionalFormatting>
  <conditionalFormatting sqref="M21">
    <cfRule type="cellIs" dxfId="70" priority="80" stopIfTrue="1" operator="equal">
      <formula>4</formula>
    </cfRule>
    <cfRule type="cellIs" dxfId="69" priority="81" stopIfTrue="1" operator="equal">
      <formula>3</formula>
    </cfRule>
    <cfRule type="cellIs" dxfId="68" priority="82" stopIfTrue="1" operator="equal">
      <formula>2</formula>
    </cfRule>
    <cfRule type="cellIs" dxfId="67" priority="83" stopIfTrue="1" operator="equal">
      <formula>1</formula>
    </cfRule>
    <cfRule type="cellIs" dxfId="66" priority="84" stopIfTrue="1" operator="equal">
      <formula>5</formula>
    </cfRule>
  </conditionalFormatting>
  <conditionalFormatting sqref="P21:V21">
    <cfRule type="cellIs" dxfId="65" priority="75" stopIfTrue="1" operator="equal">
      <formula>4</formula>
    </cfRule>
    <cfRule type="cellIs" dxfId="64" priority="76" stopIfTrue="1" operator="equal">
      <formula>3</formula>
    </cfRule>
    <cfRule type="cellIs" dxfId="63" priority="77" stopIfTrue="1" operator="equal">
      <formula>2</formula>
    </cfRule>
    <cfRule type="cellIs" dxfId="62" priority="78" stopIfTrue="1" operator="equal">
      <formula>1</formula>
    </cfRule>
    <cfRule type="cellIs" dxfId="61" priority="79" stopIfTrue="1" operator="equal">
      <formula>5</formula>
    </cfRule>
  </conditionalFormatting>
  <conditionalFormatting sqref="W21:AG21">
    <cfRule type="cellIs" dxfId="60" priority="70" stopIfTrue="1" operator="equal">
      <formula>4</formula>
    </cfRule>
    <cfRule type="cellIs" dxfId="59" priority="71" stopIfTrue="1" operator="equal">
      <formula>3</formula>
    </cfRule>
    <cfRule type="cellIs" dxfId="58" priority="72" stopIfTrue="1" operator="equal">
      <formula>2</formula>
    </cfRule>
    <cfRule type="cellIs" dxfId="57" priority="73" stopIfTrue="1" operator="equal">
      <formula>1</formula>
    </cfRule>
    <cfRule type="cellIs" dxfId="56" priority="74" stopIfTrue="1" operator="equal">
      <formula>5</formula>
    </cfRule>
  </conditionalFormatting>
  <conditionalFormatting sqref="BN21">
    <cfRule type="containsText" dxfId="55" priority="66" stopIfTrue="1" operator="containsText" text="BAJO">
      <formula>NOT(ISERROR(SEARCH("BAJO",BN21)))</formula>
    </cfRule>
    <cfRule type="cellIs" dxfId="54" priority="67" stopIfTrue="1" operator="equal">
      <formula>"EXTREMO"</formula>
    </cfRule>
    <cfRule type="cellIs" dxfId="53" priority="68" stopIfTrue="1" operator="equal">
      <formula>"MODERADO"</formula>
    </cfRule>
    <cfRule type="cellIs" dxfId="52" priority="69" stopIfTrue="1" operator="equal">
      <formula>"ALTO"</formula>
    </cfRule>
  </conditionalFormatting>
  <conditionalFormatting sqref="K34">
    <cfRule type="containsText" dxfId="51" priority="62" stopIfTrue="1" operator="containsText" text="BAJO">
      <formula>NOT(ISERROR(SEARCH("BAJO",K34)))</formula>
    </cfRule>
    <cfRule type="cellIs" dxfId="50" priority="63" stopIfTrue="1" operator="equal">
      <formula>"MUY ALTO"</formula>
    </cfRule>
    <cfRule type="cellIs" dxfId="49" priority="64" stopIfTrue="1" operator="equal">
      <formula>"MODERADO"</formula>
    </cfRule>
    <cfRule type="cellIs" dxfId="48" priority="65" stopIfTrue="1" operator="equal">
      <formula>"ALTO"</formula>
    </cfRule>
  </conditionalFormatting>
  <conditionalFormatting sqref="P40:Z40">
    <cfRule type="cellIs" dxfId="47" priority="57" stopIfTrue="1" operator="equal">
      <formula>4</formula>
    </cfRule>
    <cfRule type="cellIs" dxfId="46" priority="58" stopIfTrue="1" operator="equal">
      <formula>3</formula>
    </cfRule>
    <cfRule type="cellIs" dxfId="45" priority="59" stopIfTrue="1" operator="equal">
      <formula>2</formula>
    </cfRule>
    <cfRule type="cellIs" dxfId="44" priority="60" stopIfTrue="1" operator="equal">
      <formula>1</formula>
    </cfRule>
    <cfRule type="cellIs" dxfId="43" priority="61" stopIfTrue="1" operator="equal">
      <formula>5</formula>
    </cfRule>
  </conditionalFormatting>
  <conditionalFormatting sqref="AA40:AH40">
    <cfRule type="cellIs" dxfId="42" priority="52" stopIfTrue="1" operator="equal">
      <formula>4</formula>
    </cfRule>
    <cfRule type="cellIs" dxfId="41" priority="53" stopIfTrue="1" operator="equal">
      <formula>3</formula>
    </cfRule>
    <cfRule type="cellIs" dxfId="40" priority="54" stopIfTrue="1" operator="equal">
      <formula>2</formula>
    </cfRule>
    <cfRule type="cellIs" dxfId="39" priority="55" stopIfTrue="1" operator="equal">
      <formula>1</formula>
    </cfRule>
    <cfRule type="cellIs" dxfId="38" priority="56" stopIfTrue="1" operator="equal">
      <formula>5</formula>
    </cfRule>
  </conditionalFormatting>
  <conditionalFormatting sqref="BK27:BK28">
    <cfRule type="cellIs" dxfId="37" priority="42" operator="equal">
      <formula>5</formula>
    </cfRule>
    <cfRule type="cellIs" dxfId="36" priority="43" operator="equal">
      <formula>4</formula>
    </cfRule>
    <cfRule type="cellIs" dxfId="35" priority="44" operator="equal">
      <formula>3</formula>
    </cfRule>
    <cfRule type="cellIs" dxfId="34" priority="45" operator="equal">
      <formula>2</formula>
    </cfRule>
    <cfRule type="cellIs" dxfId="33" priority="46" operator="lessThanOrEqual">
      <formula>1</formula>
    </cfRule>
  </conditionalFormatting>
  <conditionalFormatting sqref="BK27">
    <cfRule type="colorScale" priority="47">
      <colorScale>
        <cfvo type="min"/>
        <cfvo type="percentile" val="50"/>
        <cfvo type="max"/>
        <color rgb="FFF8696B"/>
        <color rgb="FFFFEB84"/>
        <color rgb="FF63BE7B"/>
      </colorScale>
    </cfRule>
  </conditionalFormatting>
  <conditionalFormatting sqref="AL28">
    <cfRule type="containsText" dxfId="32" priority="35" stopIfTrue="1" operator="containsText" text="BAJO">
      <formula>NOT(ISERROR(SEARCH("BAJO",AL28)))</formula>
    </cfRule>
    <cfRule type="cellIs" dxfId="31" priority="36" stopIfTrue="1" operator="equal">
      <formula>"MUY ALTO"</formula>
    </cfRule>
    <cfRule type="cellIs" dxfId="30" priority="37" stopIfTrue="1" operator="equal">
      <formula>"MODERADO"</formula>
    </cfRule>
    <cfRule type="cellIs" dxfId="29" priority="38" stopIfTrue="1" operator="equal">
      <formula>"ALTO"</formula>
    </cfRule>
  </conditionalFormatting>
  <conditionalFormatting sqref="AL28">
    <cfRule type="cellIs" dxfId="28" priority="39" stopIfTrue="1" operator="equal">
      <formula>"EXTREMO"</formula>
    </cfRule>
  </conditionalFormatting>
  <conditionalFormatting sqref="AI28:AJ28">
    <cfRule type="cellIs" dxfId="27" priority="30" stopIfTrue="1" operator="equal">
      <formula>4</formula>
    </cfRule>
    <cfRule type="cellIs" dxfId="26" priority="31" stopIfTrue="1" operator="equal">
      <formula>3</formula>
    </cfRule>
    <cfRule type="cellIs" dxfId="25" priority="32" stopIfTrue="1" operator="equal">
      <formula>2</formula>
    </cfRule>
    <cfRule type="cellIs" dxfId="24" priority="33" stopIfTrue="1" operator="equal">
      <formula>1</formula>
    </cfRule>
    <cfRule type="cellIs" dxfId="23" priority="34" stopIfTrue="1" operator="equal">
      <formula>5</formula>
    </cfRule>
  </conditionalFormatting>
  <conditionalFormatting sqref="BJ28">
    <cfRule type="cellIs" dxfId="22" priority="24" operator="equal">
      <formula>5</formula>
    </cfRule>
    <cfRule type="cellIs" dxfId="21" priority="25" operator="equal">
      <formula>4</formula>
    </cfRule>
    <cfRule type="cellIs" dxfId="20" priority="26" operator="equal">
      <formula>3</formula>
    </cfRule>
    <cfRule type="cellIs" dxfId="19" priority="27" operator="equal">
      <formula>2</formula>
    </cfRule>
    <cfRule type="cellIs" dxfId="18" priority="28" operator="lessThanOrEqual">
      <formula>1</formula>
    </cfRule>
  </conditionalFormatting>
  <conditionalFormatting sqref="BJ28">
    <cfRule type="colorScale" priority="29">
      <colorScale>
        <cfvo type="min"/>
        <cfvo type="percentile" val="50"/>
        <cfvo type="max"/>
        <color rgb="FFF8696B"/>
        <color rgb="FFFFEB84"/>
        <color rgb="FF63BE7B"/>
      </colorScale>
    </cfRule>
  </conditionalFormatting>
  <conditionalFormatting sqref="BN28">
    <cfRule type="containsText" dxfId="17" priority="20" stopIfTrue="1" operator="containsText" text="BAJO">
      <formula>NOT(ISERROR(SEARCH("BAJO",BN28)))</formula>
    </cfRule>
    <cfRule type="cellIs" dxfId="16" priority="21" stopIfTrue="1" operator="equal">
      <formula>"EXTREMO"</formula>
    </cfRule>
    <cfRule type="cellIs" dxfId="15" priority="22" stopIfTrue="1" operator="equal">
      <formula>"MODERADO"</formula>
    </cfRule>
    <cfRule type="cellIs" dxfId="14" priority="23" stopIfTrue="1" operator="equal">
      <formula>"ALTO"</formula>
    </cfRule>
  </conditionalFormatting>
  <conditionalFormatting sqref="C28">
    <cfRule type="containsText" dxfId="13" priority="16" stopIfTrue="1" operator="containsText" text="BAJO">
      <formula>NOT(ISERROR(SEARCH("BAJO",C28)))</formula>
    </cfRule>
    <cfRule type="cellIs" dxfId="12" priority="17" stopIfTrue="1" operator="equal">
      <formula>"MUY ALTO"</formula>
    </cfRule>
    <cfRule type="cellIs" dxfId="11" priority="18" stopIfTrue="1" operator="equal">
      <formula>"MODERADO"</formula>
    </cfRule>
    <cfRule type="cellIs" dxfId="10" priority="19" stopIfTrue="1" operator="equal">
      <formula>"ALTO"</formula>
    </cfRule>
  </conditionalFormatting>
  <conditionalFormatting sqref="M28">
    <cfRule type="cellIs" dxfId="9" priority="11" stopIfTrue="1" operator="equal">
      <formula>4</formula>
    </cfRule>
    <cfRule type="cellIs" dxfId="8" priority="12" stopIfTrue="1" operator="equal">
      <formula>3</formula>
    </cfRule>
    <cfRule type="cellIs" dxfId="7" priority="13" stopIfTrue="1" operator="equal">
      <formula>2</formula>
    </cfRule>
    <cfRule type="cellIs" dxfId="6" priority="14" stopIfTrue="1" operator="equal">
      <formula>1</formula>
    </cfRule>
    <cfRule type="cellIs" dxfId="5" priority="15" stopIfTrue="1" operator="equal">
      <formula>5</formula>
    </cfRule>
  </conditionalFormatting>
  <conditionalFormatting sqref="BK28">
    <cfRule type="cellIs" dxfId="4" priority="5" operator="equal">
      <formula>5</formula>
    </cfRule>
    <cfRule type="cellIs" dxfId="3" priority="6" operator="equal">
      <formula>4</formula>
    </cfRule>
    <cfRule type="cellIs" dxfId="2" priority="7" operator="equal">
      <formula>3</formula>
    </cfRule>
    <cfRule type="cellIs" dxfId="1" priority="8" operator="equal">
      <formula>2</formula>
    </cfRule>
    <cfRule type="cellIs" dxfId="0" priority="9" operator="lessThanOrEqual">
      <formula>1</formula>
    </cfRule>
  </conditionalFormatting>
  <conditionalFormatting sqref="BK28">
    <cfRule type="colorScale" priority="10">
      <colorScale>
        <cfvo type="min"/>
        <cfvo type="percentile" val="50"/>
        <cfvo type="max"/>
        <color rgb="FFF8696B"/>
        <color rgb="FFFFEB84"/>
        <color rgb="FF63BE7B"/>
      </colorScale>
    </cfRule>
  </conditionalFormatting>
  <conditionalFormatting sqref="BH28:BI28">
    <cfRule type="iconSet" priority="40">
      <iconSet iconSet="4TrafficLights">
        <cfvo type="percent" val="0"/>
        <cfvo type="percent" val="20"/>
        <cfvo type="percent" val="61"/>
        <cfvo type="percent" val="96"/>
      </iconSet>
    </cfRule>
  </conditionalFormatting>
  <conditionalFormatting sqref="BG28">
    <cfRule type="iconSet" priority="41">
      <iconSet iconSet="4TrafficLights">
        <cfvo type="percent" val="0"/>
        <cfvo type="percent" val="20"/>
        <cfvo type="percent" val="61"/>
        <cfvo type="percent" val="81"/>
      </iconSet>
    </cfRule>
  </conditionalFormatting>
  <conditionalFormatting sqref="BH23:BI23">
    <cfRule type="iconSet" priority="1970">
      <iconSet iconSet="4TrafficLights">
        <cfvo type="percent" val="0"/>
        <cfvo type="percent" val="20"/>
        <cfvo type="percent" val="61"/>
        <cfvo type="percent" val="96"/>
      </iconSet>
    </cfRule>
  </conditionalFormatting>
  <conditionalFormatting sqref="BK23">
    <cfRule type="colorScale" priority="1971">
      <colorScale>
        <cfvo type="min"/>
        <cfvo type="percentile" val="50"/>
        <cfvo type="max"/>
        <color rgb="FFF8696B"/>
        <color rgb="FFFFEB84"/>
        <color rgb="FF63BE7B"/>
      </colorScale>
    </cfRule>
  </conditionalFormatting>
  <dataValidations count="3">
    <dataValidation type="list" allowBlank="1" showInputMessage="1" showErrorMessage="1" sqref="AO33 AO5:AO6" xr:uid="{00000000-0002-0000-0000-000000000000}">
      <formula1>"PREVENTIVO,DETECCION,CORRECTIVO"</formula1>
    </dataValidation>
    <dataValidation type="list" allowBlank="1" showInputMessage="1" showErrorMessage="1" sqref="M5:M6" xr:uid="{00000000-0002-0000-0000-000001000000}">
      <formula1>"1,2,3,4,5"</formula1>
    </dataValidation>
    <dataValidation type="list" allowBlank="1" showInputMessage="1" showErrorMessage="1" sqref="AP33 AP5:AP6" xr:uid="{00000000-0002-0000-0000-000002000000}">
      <formula1>"MANUAL,AUTOMATICO,ASISTIDO TI"</formula1>
    </dataValidation>
  </dataValidations>
  <hyperlinks>
    <hyperlink ref="BN3:BN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E3" location="'Solidez del control'!A1" display="SOLIDEZ INDIVIDUAL DEL CONTROL " xr:uid="{00000000-0004-0000-0000-000003000000}"/>
    <hyperlink ref="BJ2:BM2" location="'Solidez del control'!A1" display="RIESGO RESIDUAL" xr:uid="{00000000-0004-0000-0000-000004000000}"/>
    <hyperlink ref="BH3:BI4" location="'Solidez del control'!A1" display="SOLIDEZ DEL CONJUNTO DE CONTROLES" xr:uid="{00000000-0004-0000-0000-000005000000}"/>
    <hyperlink ref="BC3"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61"/>
  <sheetViews>
    <sheetView zoomScale="40" zoomScaleNormal="40" workbookViewId="0"/>
  </sheetViews>
  <sheetFormatPr baseColWidth="10" defaultRowHeight="12.75" x14ac:dyDescent="0.2"/>
  <cols>
    <col min="2" max="2" width="17.42578125" customWidth="1"/>
  </cols>
  <sheetData>
    <row r="1" spans="2:2" ht="95.25" customHeight="1" x14ac:dyDescent="0.2"/>
    <row r="3" spans="2:2" x14ac:dyDescent="0.2">
      <c r="B3" s="24" t="s">
        <v>135</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85E8-B6A7-4310-9D22-76153F7A4577}">
  <dimension ref="A1:C15"/>
  <sheetViews>
    <sheetView zoomScale="50" zoomScaleNormal="50" workbookViewId="0">
      <selection activeCell="W7" sqref="W7"/>
    </sheetView>
  </sheetViews>
  <sheetFormatPr baseColWidth="10" defaultRowHeight="12.75" x14ac:dyDescent="0.2"/>
  <cols>
    <col min="2" max="2" width="116.7109375" customWidth="1"/>
  </cols>
  <sheetData>
    <row r="1" spans="1:3" ht="38.25" customHeight="1" x14ac:dyDescent="0.2">
      <c r="A1" s="83" t="s">
        <v>379</v>
      </c>
      <c r="B1" s="76" t="s">
        <v>42</v>
      </c>
      <c r="C1" s="83">
        <v>2</v>
      </c>
    </row>
    <row r="2" spans="1:3" ht="38.25" customHeight="1" x14ac:dyDescent="0.2">
      <c r="A2" s="83" t="s">
        <v>381</v>
      </c>
      <c r="B2" s="82" t="s">
        <v>53</v>
      </c>
      <c r="C2" s="83">
        <v>1</v>
      </c>
    </row>
    <row r="3" spans="1:3" ht="38.25" customHeight="1" x14ac:dyDescent="0.2">
      <c r="A3" s="83" t="s">
        <v>382</v>
      </c>
      <c r="B3" s="84" t="s">
        <v>57</v>
      </c>
      <c r="C3" s="83">
        <v>2</v>
      </c>
    </row>
    <row r="4" spans="1:3" ht="38.25" customHeight="1" x14ac:dyDescent="0.2">
      <c r="A4" s="83" t="s">
        <v>384</v>
      </c>
      <c r="B4" s="84" t="s">
        <v>59</v>
      </c>
      <c r="C4" s="83">
        <v>2</v>
      </c>
    </row>
    <row r="5" spans="1:3" ht="38.25" customHeight="1" x14ac:dyDescent="0.2">
      <c r="A5" s="83" t="s">
        <v>386</v>
      </c>
      <c r="B5" s="84" t="s">
        <v>9</v>
      </c>
      <c r="C5" s="83">
        <v>2</v>
      </c>
    </row>
    <row r="6" spans="1:3" ht="38.25" customHeight="1" x14ac:dyDescent="0.2">
      <c r="A6" s="83" t="s">
        <v>388</v>
      </c>
      <c r="B6" s="84" t="s">
        <v>62</v>
      </c>
      <c r="C6" s="83">
        <v>9</v>
      </c>
    </row>
    <row r="7" spans="1:3" ht="38.25" customHeight="1" x14ac:dyDescent="0.2">
      <c r="A7" s="83" t="s">
        <v>397</v>
      </c>
      <c r="B7" s="84" t="s">
        <v>67</v>
      </c>
      <c r="C7" s="83">
        <v>5</v>
      </c>
    </row>
    <row r="8" spans="1:3" ht="38.25" customHeight="1" x14ac:dyDescent="0.2">
      <c r="A8" s="83" t="s">
        <v>402</v>
      </c>
      <c r="B8" s="84" t="s">
        <v>69</v>
      </c>
      <c r="C8" s="83">
        <v>1</v>
      </c>
    </row>
    <row r="9" spans="1:3" ht="38.25" customHeight="1" x14ac:dyDescent="0.2">
      <c r="A9" s="83" t="s">
        <v>403</v>
      </c>
      <c r="B9" s="84" t="s">
        <v>70</v>
      </c>
      <c r="C9" s="83">
        <v>2</v>
      </c>
    </row>
    <row r="10" spans="1:3" ht="38.25" customHeight="1" x14ac:dyDescent="0.2">
      <c r="A10" s="83" t="s">
        <v>405</v>
      </c>
      <c r="B10" s="84" t="s">
        <v>71</v>
      </c>
      <c r="C10" s="83">
        <v>2</v>
      </c>
    </row>
    <row r="11" spans="1:3" ht="38.25" customHeight="1" x14ac:dyDescent="0.2">
      <c r="A11" s="83" t="s">
        <v>407</v>
      </c>
      <c r="B11" s="84" t="s">
        <v>73</v>
      </c>
      <c r="C11" s="83">
        <v>1</v>
      </c>
    </row>
    <row r="12" spans="1:3" ht="38.25" customHeight="1" x14ac:dyDescent="0.2">
      <c r="A12" s="83" t="s">
        <v>408</v>
      </c>
      <c r="B12" s="84" t="s">
        <v>75</v>
      </c>
      <c r="C12" s="83">
        <v>3</v>
      </c>
    </row>
    <row r="13" spans="1:3" ht="38.25" customHeight="1" x14ac:dyDescent="0.2">
      <c r="A13" s="83" t="s">
        <v>411</v>
      </c>
      <c r="B13" s="84" t="s">
        <v>76</v>
      </c>
      <c r="C13" s="83">
        <v>4</v>
      </c>
    </row>
    <row r="14" spans="1:3" ht="38.25" customHeight="1" x14ac:dyDescent="0.2">
      <c r="A14" s="83" t="s">
        <v>414</v>
      </c>
      <c r="B14" s="75" t="s">
        <v>81</v>
      </c>
      <c r="C14" s="83">
        <v>1</v>
      </c>
    </row>
    <row r="15" spans="1:3" x14ac:dyDescent="0.2">
      <c r="C15">
        <f>SUM(C1:C14)</f>
        <v>37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topLeftCell="A10" zoomScale="80" zoomScaleNormal="80" zoomScaleSheetLayoutView="80" workbookViewId="0">
      <selection activeCell="P15" sqref="P15"/>
    </sheetView>
  </sheetViews>
  <sheetFormatPr baseColWidth="10" defaultRowHeight="12.75" x14ac:dyDescent="0.2"/>
  <cols>
    <col min="1" max="1" width="3.5703125" customWidth="1"/>
    <col min="3" max="3" width="24.5703125" hidden="1" customWidth="1"/>
    <col min="4" max="4" width="12" customWidth="1"/>
    <col min="5" max="7" width="54.28515625" customWidth="1"/>
    <col min="8" max="8" width="3.5703125" customWidth="1"/>
    <col min="9" max="9" width="15.140625" customWidth="1"/>
    <col min="10" max="10" width="4.28515625" customWidth="1"/>
    <col min="12" max="12" width="24.85546875" hidden="1" customWidth="1"/>
    <col min="13" max="13" width="11.7109375" customWidth="1"/>
    <col min="14" max="16" width="50.7109375" customWidth="1"/>
    <col min="17" max="17" width="5.85546875" customWidth="1"/>
  </cols>
  <sheetData>
    <row r="1" spans="1:17" ht="85.5" customHeight="1" thickBot="1" x14ac:dyDescent="0.25">
      <c r="A1" s="488" t="s">
        <v>297</v>
      </c>
      <c r="B1" s="488"/>
      <c r="C1" s="488"/>
      <c r="D1" s="488"/>
      <c r="E1" s="488"/>
      <c r="F1" s="488"/>
      <c r="G1" s="488"/>
      <c r="H1" s="488"/>
      <c r="I1" s="488"/>
      <c r="J1" s="488"/>
      <c r="K1" s="488"/>
      <c r="L1" s="488"/>
      <c r="M1" s="488"/>
      <c r="N1" s="488"/>
      <c r="O1" s="488"/>
      <c r="P1" s="488"/>
    </row>
    <row r="2" spans="1:17" x14ac:dyDescent="0.2">
      <c r="A2" s="34"/>
      <c r="B2" s="35"/>
      <c r="C2" s="35"/>
      <c r="D2" s="35"/>
      <c r="E2" s="35"/>
      <c r="F2" s="35"/>
      <c r="G2" s="35"/>
      <c r="H2" s="36"/>
      <c r="I2" s="39"/>
      <c r="J2" s="34"/>
      <c r="K2" s="35"/>
      <c r="L2" s="35"/>
      <c r="M2" s="35"/>
      <c r="N2" s="35"/>
      <c r="O2" s="35"/>
      <c r="P2" s="35"/>
      <c r="Q2" s="36"/>
    </row>
    <row r="3" spans="1:17" ht="51.75" customHeight="1" x14ac:dyDescent="0.2">
      <c r="A3" s="37"/>
      <c r="B3" s="494" t="s">
        <v>296</v>
      </c>
      <c r="C3" s="494"/>
      <c r="D3" s="494"/>
      <c r="E3" s="494"/>
      <c r="F3" s="494"/>
      <c r="G3" s="494"/>
      <c r="H3" s="38"/>
      <c r="I3" s="39"/>
      <c r="J3" s="37"/>
      <c r="K3" s="489" t="s">
        <v>304</v>
      </c>
      <c r="L3" s="489"/>
      <c r="M3" s="489"/>
      <c r="N3" s="489"/>
      <c r="O3" s="489"/>
      <c r="P3" s="489"/>
      <c r="Q3" s="38"/>
    </row>
    <row r="4" spans="1:17" ht="57" customHeight="1" x14ac:dyDescent="0.2">
      <c r="A4" s="37"/>
      <c r="B4" s="39"/>
      <c r="C4" s="39"/>
      <c r="D4" s="39"/>
      <c r="E4" s="492" t="s">
        <v>19</v>
      </c>
      <c r="F4" s="492"/>
      <c r="G4" s="492"/>
      <c r="H4" s="38"/>
      <c r="I4" s="39"/>
      <c r="J4" s="37"/>
      <c r="K4" s="39"/>
      <c r="L4" s="39"/>
      <c r="M4" s="39"/>
      <c r="N4" s="490" t="s">
        <v>19</v>
      </c>
      <c r="O4" s="490"/>
      <c r="P4" s="490"/>
      <c r="Q4" s="38"/>
    </row>
    <row r="5" spans="1:17" ht="30" hidden="1" customHeight="1" x14ac:dyDescent="0.2">
      <c r="A5" s="37"/>
      <c r="B5" s="39"/>
      <c r="C5" s="39"/>
      <c r="D5" s="39"/>
      <c r="E5" s="31" t="s">
        <v>56</v>
      </c>
      <c r="F5" s="32" t="s">
        <v>126</v>
      </c>
      <c r="G5" s="33" t="s">
        <v>128</v>
      </c>
      <c r="H5" s="38"/>
      <c r="I5" s="39"/>
      <c r="J5" s="37"/>
      <c r="K5" s="39"/>
      <c r="L5" s="39"/>
      <c r="M5" s="39"/>
      <c r="N5" s="31" t="s">
        <v>56</v>
      </c>
      <c r="O5" s="48" t="s">
        <v>126</v>
      </c>
      <c r="P5" s="33" t="s">
        <v>128</v>
      </c>
      <c r="Q5" s="38"/>
    </row>
    <row r="6" spans="1:17" ht="33.75" customHeight="1" x14ac:dyDescent="0.2">
      <c r="A6" s="37"/>
      <c r="B6" s="39"/>
      <c r="C6" s="39"/>
      <c r="D6" s="39"/>
      <c r="E6" s="50">
        <v>3</v>
      </c>
      <c r="F6" s="51">
        <v>4</v>
      </c>
      <c r="G6" s="52">
        <v>5</v>
      </c>
      <c r="H6" s="38"/>
      <c r="I6" s="39"/>
      <c r="J6" s="37"/>
      <c r="K6" s="39"/>
      <c r="L6" s="39"/>
      <c r="M6" s="39"/>
      <c r="N6" s="50">
        <v>3</v>
      </c>
      <c r="O6" s="43">
        <v>4</v>
      </c>
      <c r="P6" s="44">
        <v>5</v>
      </c>
      <c r="Q6" s="38"/>
    </row>
    <row r="7" spans="1:17" ht="122.25" customHeight="1" x14ac:dyDescent="0.2">
      <c r="A7" s="37"/>
      <c r="B7" s="491" t="s">
        <v>295</v>
      </c>
      <c r="C7" s="27" t="s">
        <v>107</v>
      </c>
      <c r="D7" s="54">
        <v>5</v>
      </c>
      <c r="E7" s="53">
        <f>+D7*E6</f>
        <v>15</v>
      </c>
      <c r="F7" s="49">
        <f>+D7*F6</f>
        <v>20</v>
      </c>
      <c r="G7" s="49">
        <f>+D7*G6</f>
        <v>25</v>
      </c>
      <c r="H7" s="38"/>
      <c r="I7" s="39"/>
      <c r="J7" s="37"/>
      <c r="K7" s="493" t="s">
        <v>295</v>
      </c>
      <c r="L7" s="27" t="s">
        <v>107</v>
      </c>
      <c r="M7" s="54">
        <v>5</v>
      </c>
      <c r="N7" s="53">
        <f>+M7*N6</f>
        <v>15</v>
      </c>
      <c r="O7" s="45">
        <f>+M7*O6</f>
        <v>20</v>
      </c>
      <c r="P7" s="45">
        <f>+M7*P6</f>
        <v>25</v>
      </c>
      <c r="Q7" s="38"/>
    </row>
    <row r="8" spans="1:17" ht="122.25" customHeight="1" x14ac:dyDescent="0.2">
      <c r="A8" s="37"/>
      <c r="B8" s="491"/>
      <c r="C8" s="28" t="s">
        <v>104</v>
      </c>
      <c r="D8" s="56">
        <v>4</v>
      </c>
      <c r="E8" s="55">
        <f>+D8*E6</f>
        <v>12</v>
      </c>
      <c r="F8" s="45">
        <f>+D8*F6</f>
        <v>16</v>
      </c>
      <c r="G8" s="45">
        <f>+D8*G6</f>
        <v>20</v>
      </c>
      <c r="H8" s="38"/>
      <c r="I8" s="39"/>
      <c r="J8" s="37"/>
      <c r="K8" s="493"/>
      <c r="L8" s="28" t="s">
        <v>104</v>
      </c>
      <c r="M8" s="56">
        <v>4</v>
      </c>
      <c r="N8" s="55">
        <f>+M8*N6</f>
        <v>12</v>
      </c>
      <c r="O8" s="45">
        <f>+M8*O6</f>
        <v>16</v>
      </c>
      <c r="P8" s="45">
        <f>+M8*P6</f>
        <v>20</v>
      </c>
      <c r="Q8" s="38"/>
    </row>
    <row r="9" spans="1:17" ht="200.1" customHeight="1" x14ac:dyDescent="0.2">
      <c r="A9" s="37"/>
      <c r="B9" s="491"/>
      <c r="C9" s="29" t="s">
        <v>101</v>
      </c>
      <c r="D9" s="57">
        <v>3</v>
      </c>
      <c r="E9" s="55">
        <f>+D9*E6</f>
        <v>9</v>
      </c>
      <c r="F9" s="47">
        <f>+D9*F6</f>
        <v>12</v>
      </c>
      <c r="G9" s="47">
        <f>+D9*G6</f>
        <v>15</v>
      </c>
      <c r="H9" s="38"/>
      <c r="I9" s="39"/>
      <c r="J9" s="37"/>
      <c r="K9" s="493"/>
      <c r="L9" s="29" t="s">
        <v>101</v>
      </c>
      <c r="M9" s="57">
        <v>3</v>
      </c>
      <c r="N9" s="55">
        <f>+M9*N6</f>
        <v>9</v>
      </c>
      <c r="O9" s="47">
        <f>+M9*O6</f>
        <v>12</v>
      </c>
      <c r="P9" s="47">
        <f>+M9*P6</f>
        <v>15</v>
      </c>
      <c r="Q9" s="38"/>
    </row>
    <row r="10" spans="1:17" ht="192" customHeight="1" x14ac:dyDescent="0.2">
      <c r="A10" s="37"/>
      <c r="B10" s="491"/>
      <c r="C10" s="30" t="s">
        <v>98</v>
      </c>
      <c r="D10" s="59">
        <v>2</v>
      </c>
      <c r="E10" s="58">
        <f>+D10*E6</f>
        <v>6</v>
      </c>
      <c r="F10" s="46">
        <f>+D10*F6</f>
        <v>8</v>
      </c>
      <c r="G10" s="47">
        <f>+D10*G6</f>
        <v>10</v>
      </c>
      <c r="H10" s="38"/>
      <c r="I10" s="39"/>
      <c r="J10" s="37"/>
      <c r="K10" s="493"/>
      <c r="L10" s="30" t="s">
        <v>98</v>
      </c>
      <c r="M10" s="59">
        <v>2</v>
      </c>
      <c r="N10" s="58">
        <f>+M10*N6</f>
        <v>6</v>
      </c>
      <c r="O10" s="46">
        <f>+M10*O6</f>
        <v>8</v>
      </c>
      <c r="P10" s="47">
        <f>+M10*P6</f>
        <v>10</v>
      </c>
      <c r="Q10" s="38"/>
    </row>
    <row r="11" spans="1:17" ht="213.75" customHeight="1" x14ac:dyDescent="0.2">
      <c r="A11" s="37"/>
      <c r="B11" s="491"/>
      <c r="C11" s="30" t="s">
        <v>95</v>
      </c>
      <c r="D11" s="59">
        <v>1</v>
      </c>
      <c r="E11" s="58">
        <f>+D11*E6</f>
        <v>3</v>
      </c>
      <c r="F11" s="46">
        <f>+D11*F6</f>
        <v>4</v>
      </c>
      <c r="G11" s="47">
        <f>+D11*G6</f>
        <v>5</v>
      </c>
      <c r="H11" s="38"/>
      <c r="I11" s="39"/>
      <c r="J11" s="37"/>
      <c r="K11" s="493"/>
      <c r="L11" s="30" t="s">
        <v>95</v>
      </c>
      <c r="M11" s="59">
        <v>1</v>
      </c>
      <c r="N11" s="58">
        <f>+M11*N6</f>
        <v>3</v>
      </c>
      <c r="O11" s="46">
        <f>+M11*O6</f>
        <v>4</v>
      </c>
      <c r="P11" s="47">
        <f>+M11*P6</f>
        <v>5</v>
      </c>
      <c r="Q11" s="38"/>
    </row>
    <row r="12" spans="1:17" ht="13.5" thickBot="1" x14ac:dyDescent="0.25">
      <c r="A12" s="40"/>
      <c r="B12" s="41"/>
      <c r="C12" s="41"/>
      <c r="D12" s="41"/>
      <c r="E12" s="41"/>
      <c r="F12" s="41"/>
      <c r="G12" s="41"/>
      <c r="H12" s="42"/>
      <c r="I12" s="39"/>
      <c r="J12" s="40"/>
      <c r="K12" s="41"/>
      <c r="L12" s="41"/>
      <c r="M12" s="41"/>
      <c r="N12" s="41"/>
      <c r="O12" s="41"/>
      <c r="P12" s="41"/>
      <c r="Q12" s="42"/>
    </row>
  </sheetData>
  <mergeCells count="7">
    <mergeCell ref="A1:P1"/>
    <mergeCell ref="K3:P3"/>
    <mergeCell ref="N4:P4"/>
    <mergeCell ref="B7:B11"/>
    <mergeCell ref="E4:G4"/>
    <mergeCell ref="K7:K11"/>
    <mergeCell ref="B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5"/>
  <sheetViews>
    <sheetView topLeftCell="A7" workbookViewId="0">
      <selection activeCell="E7" sqref="E7"/>
    </sheetView>
  </sheetViews>
  <sheetFormatPr baseColWidth="10" defaultRowHeight="12.75" x14ac:dyDescent="0.2"/>
  <cols>
    <col min="2" max="2" width="43.28515625" customWidth="1"/>
  </cols>
  <sheetData>
    <row r="1" spans="2:7" ht="35.25" customHeight="1" x14ac:dyDescent="0.2">
      <c r="B1" s="77" t="s">
        <v>42</v>
      </c>
      <c r="C1">
        <v>2</v>
      </c>
      <c r="E1" s="24" t="s">
        <v>458</v>
      </c>
      <c r="G1">
        <v>5</v>
      </c>
    </row>
    <row r="2" spans="2:7" ht="35.25" customHeight="1" x14ac:dyDescent="0.2">
      <c r="B2" s="81" t="s">
        <v>53</v>
      </c>
      <c r="C2">
        <v>1</v>
      </c>
      <c r="E2" s="24" t="s">
        <v>459</v>
      </c>
      <c r="G2">
        <v>11</v>
      </c>
    </row>
    <row r="3" spans="2:7" ht="35.25" customHeight="1" x14ac:dyDescent="0.2">
      <c r="B3" s="78" t="s">
        <v>57</v>
      </c>
      <c r="C3">
        <v>2</v>
      </c>
      <c r="E3" s="24" t="s">
        <v>460</v>
      </c>
      <c r="G3">
        <v>14</v>
      </c>
    </row>
    <row r="4" spans="2:7" ht="35.25" customHeight="1" x14ac:dyDescent="0.2">
      <c r="B4" s="78" t="s">
        <v>59</v>
      </c>
      <c r="C4">
        <v>2</v>
      </c>
      <c r="E4" s="24" t="s">
        <v>461</v>
      </c>
      <c r="G4">
        <v>5</v>
      </c>
    </row>
    <row r="5" spans="2:7" ht="35.25" customHeight="1" x14ac:dyDescent="0.2">
      <c r="B5" s="78" t="s">
        <v>9</v>
      </c>
      <c r="C5">
        <v>2</v>
      </c>
    </row>
    <row r="6" spans="2:7" ht="35.25" customHeight="1" x14ac:dyDescent="0.2">
      <c r="B6" s="78" t="s">
        <v>62</v>
      </c>
      <c r="C6">
        <v>9</v>
      </c>
    </row>
    <row r="7" spans="2:7" ht="35.25" customHeight="1" x14ac:dyDescent="0.2">
      <c r="B7" s="78" t="s">
        <v>67</v>
      </c>
      <c r="C7">
        <v>5</v>
      </c>
    </row>
    <row r="8" spans="2:7" ht="35.25" customHeight="1" x14ac:dyDescent="0.2">
      <c r="B8" s="78" t="s">
        <v>69</v>
      </c>
      <c r="C8">
        <v>2</v>
      </c>
    </row>
    <row r="9" spans="2:7" ht="35.25" customHeight="1" x14ac:dyDescent="0.2">
      <c r="B9" s="78" t="s">
        <v>70</v>
      </c>
      <c r="C9">
        <v>1</v>
      </c>
    </row>
    <row r="10" spans="2:7" ht="35.25" customHeight="1" x14ac:dyDescent="0.2">
      <c r="B10" s="78" t="s">
        <v>71</v>
      </c>
      <c r="C10">
        <v>2</v>
      </c>
    </row>
    <row r="11" spans="2:7" ht="35.25" customHeight="1" x14ac:dyDescent="0.2">
      <c r="B11" s="78" t="s">
        <v>73</v>
      </c>
      <c r="C11">
        <v>1</v>
      </c>
    </row>
    <row r="12" spans="2:7" ht="35.25" customHeight="1" x14ac:dyDescent="0.2">
      <c r="B12" s="80" t="s">
        <v>75</v>
      </c>
      <c r="C12">
        <v>3</v>
      </c>
    </row>
    <row r="13" spans="2:7" ht="35.25" customHeight="1" x14ac:dyDescent="0.2">
      <c r="B13" s="78" t="s">
        <v>76</v>
      </c>
      <c r="C13">
        <v>4</v>
      </c>
    </row>
    <row r="14" spans="2:7" ht="35.25" customHeight="1" x14ac:dyDescent="0.2">
      <c r="B14" s="79" t="s">
        <v>81</v>
      </c>
      <c r="C14">
        <v>1</v>
      </c>
    </row>
    <row r="15" spans="2:7" x14ac:dyDescent="0.2">
      <c r="C15">
        <f>SUM(C1:C14)</f>
        <v>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topLeftCell="A10" zoomScale="80" zoomScaleNormal="80" workbookViewId="0">
      <selection activeCell="F4" sqref="F4:I4"/>
    </sheetView>
  </sheetViews>
  <sheetFormatPr baseColWidth="10"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498" t="s">
        <v>130</v>
      </c>
      <c r="B3" s="498"/>
      <c r="C3" s="498"/>
      <c r="D3" s="498"/>
      <c r="F3" s="498" t="s">
        <v>132</v>
      </c>
      <c r="G3" s="498"/>
      <c r="H3" s="498"/>
      <c r="I3" s="498"/>
    </row>
    <row r="4" spans="1:9" s="2" customFormat="1" ht="36" customHeight="1" x14ac:dyDescent="0.2">
      <c r="A4" s="16" t="s">
        <v>92</v>
      </c>
      <c r="B4" s="17" t="s">
        <v>93</v>
      </c>
      <c r="C4" s="18" t="s">
        <v>181</v>
      </c>
      <c r="D4" s="18" t="s">
        <v>94</v>
      </c>
      <c r="F4" s="495" t="s">
        <v>122</v>
      </c>
      <c r="G4" s="497"/>
      <c r="H4" s="497"/>
      <c r="I4" s="496"/>
    </row>
    <row r="5" spans="1:9" s="2" customFormat="1" ht="54.75" customHeight="1" x14ac:dyDescent="0.2">
      <c r="A5" s="19">
        <v>1</v>
      </c>
      <c r="B5" s="19" t="s">
        <v>95</v>
      </c>
      <c r="C5" s="20" t="s">
        <v>96</v>
      </c>
      <c r="D5" s="20" t="s">
        <v>97</v>
      </c>
      <c r="F5" s="495" t="s">
        <v>123</v>
      </c>
      <c r="G5" s="497"/>
      <c r="H5" s="497"/>
      <c r="I5" s="496"/>
    </row>
    <row r="6" spans="1:9" s="2" customFormat="1" ht="54.75" customHeight="1" x14ac:dyDescent="0.2">
      <c r="A6" s="19">
        <v>2</v>
      </c>
      <c r="B6" s="19" t="s">
        <v>98</v>
      </c>
      <c r="C6" s="20" t="s">
        <v>99</v>
      </c>
      <c r="D6" s="20" t="s">
        <v>100</v>
      </c>
      <c r="F6" s="495" t="s">
        <v>124</v>
      </c>
      <c r="G6" s="497"/>
      <c r="H6" s="497"/>
      <c r="I6" s="496"/>
    </row>
    <row r="7" spans="1:9" s="2" customFormat="1" ht="54.75" customHeight="1" x14ac:dyDescent="0.2">
      <c r="A7" s="21">
        <v>3</v>
      </c>
      <c r="B7" s="21" t="s">
        <v>101</v>
      </c>
      <c r="C7" s="20" t="s">
        <v>102</v>
      </c>
      <c r="D7" s="20" t="s">
        <v>103</v>
      </c>
      <c r="E7" s="5"/>
      <c r="F7" s="6" t="s">
        <v>92</v>
      </c>
      <c r="G7" s="7" t="s">
        <v>19</v>
      </c>
      <c r="H7" s="14" t="s">
        <v>131</v>
      </c>
      <c r="I7" s="15"/>
    </row>
    <row r="8" spans="1:9" s="2" customFormat="1" ht="54.75" customHeight="1" x14ac:dyDescent="0.2">
      <c r="A8" s="22">
        <v>4</v>
      </c>
      <c r="B8" s="22" t="s">
        <v>104</v>
      </c>
      <c r="C8" s="20" t="s">
        <v>105</v>
      </c>
      <c r="D8" s="20" t="s">
        <v>106</v>
      </c>
      <c r="F8" s="8">
        <v>3</v>
      </c>
      <c r="G8" s="9" t="s">
        <v>56</v>
      </c>
      <c r="H8" s="495" t="s">
        <v>125</v>
      </c>
      <c r="I8" s="496"/>
    </row>
    <row r="9" spans="1:9" s="2" customFormat="1" ht="54.75" customHeight="1" x14ac:dyDescent="0.2">
      <c r="A9" s="23">
        <v>5</v>
      </c>
      <c r="B9" s="23" t="s">
        <v>107</v>
      </c>
      <c r="C9" s="20" t="s">
        <v>108</v>
      </c>
      <c r="D9" s="20" t="s">
        <v>109</v>
      </c>
      <c r="F9" s="10">
        <v>4</v>
      </c>
      <c r="G9" s="11" t="s">
        <v>126</v>
      </c>
      <c r="H9" s="495" t="s">
        <v>127</v>
      </c>
      <c r="I9" s="496"/>
    </row>
    <row r="10" spans="1:9" ht="36" customHeight="1" x14ac:dyDescent="0.2">
      <c r="F10" s="12">
        <v>5</v>
      </c>
      <c r="G10" s="13" t="s">
        <v>128</v>
      </c>
      <c r="H10" s="495" t="s">
        <v>129</v>
      </c>
      <c r="I10" s="496"/>
    </row>
    <row r="11" spans="1:9" ht="36" customHeight="1" x14ac:dyDescent="0.2"/>
    <row r="12" spans="1:9" ht="33.75" customHeight="1" x14ac:dyDescent="0.2"/>
    <row r="13" spans="1:9" ht="36" customHeight="1" x14ac:dyDescent="0.2">
      <c r="F13" s="3"/>
    </row>
    <row r="14" spans="1:9" ht="36" customHeight="1" x14ac:dyDescent="0.2"/>
    <row r="15" spans="1:9" ht="36" customHeight="1" x14ac:dyDescent="0.2"/>
    <row r="16" spans="1:9" ht="36" customHeight="1" x14ac:dyDescent="0.2"/>
    <row r="17" spans="6:6" ht="72.75" customHeight="1" x14ac:dyDescent="0.2">
      <c r="F17" s="4"/>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C3CE-8569-4785-B21B-5A2B3D92F0FA}">
  <dimension ref="A1:O11"/>
  <sheetViews>
    <sheetView zoomScale="30" zoomScaleNormal="30" zoomScaleSheetLayoutView="30" workbookViewId="0">
      <selection activeCell="L4" sqref="J4:N10"/>
    </sheetView>
  </sheetViews>
  <sheetFormatPr baseColWidth="10" defaultRowHeight="23.25" x14ac:dyDescent="0.35"/>
  <cols>
    <col min="1" max="1" width="3.5703125" customWidth="1"/>
    <col min="3" max="3" width="34.7109375" style="92"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488" t="s">
        <v>297</v>
      </c>
      <c r="B1" s="488"/>
      <c r="C1" s="488"/>
      <c r="D1" s="488"/>
      <c r="E1" s="488"/>
      <c r="F1" s="488"/>
      <c r="G1" s="488"/>
      <c r="H1" s="488"/>
      <c r="I1" s="488"/>
      <c r="J1" s="488"/>
      <c r="K1" s="488"/>
      <c r="L1" s="488"/>
      <c r="M1" s="488"/>
      <c r="N1" s="488"/>
    </row>
    <row r="2" spans="1:15" x14ac:dyDescent="0.35">
      <c r="A2" s="34"/>
      <c r="B2" s="35"/>
      <c r="C2" s="93"/>
      <c r="D2" s="35"/>
      <c r="E2" s="35"/>
      <c r="F2" s="35"/>
      <c r="G2" s="36"/>
      <c r="H2" s="39"/>
      <c r="I2" s="34"/>
      <c r="J2" s="35"/>
      <c r="K2" s="35"/>
      <c r="L2" s="35"/>
      <c r="M2" s="35"/>
      <c r="N2" s="35"/>
      <c r="O2" s="36"/>
    </row>
    <row r="3" spans="1:15" ht="51.75" customHeight="1" x14ac:dyDescent="0.2">
      <c r="A3" s="37"/>
      <c r="B3" s="494" t="s">
        <v>296</v>
      </c>
      <c r="C3" s="494"/>
      <c r="D3" s="494"/>
      <c r="E3" s="494"/>
      <c r="F3" s="494"/>
      <c r="G3" s="38"/>
      <c r="H3" s="39"/>
      <c r="I3" s="37"/>
      <c r="J3" s="489" t="s">
        <v>304</v>
      </c>
      <c r="K3" s="489"/>
      <c r="L3" s="489"/>
      <c r="M3" s="489"/>
      <c r="N3" s="489"/>
      <c r="O3" s="38"/>
    </row>
    <row r="4" spans="1:15" ht="57" customHeight="1" x14ac:dyDescent="0.35">
      <c r="A4" s="37"/>
      <c r="B4" s="39"/>
      <c r="C4" s="86"/>
      <c r="D4" s="492" t="s">
        <v>19</v>
      </c>
      <c r="E4" s="492"/>
      <c r="F4" s="492"/>
      <c r="G4" s="38"/>
      <c r="H4" s="39"/>
      <c r="I4" s="37"/>
      <c r="J4" s="39"/>
      <c r="K4" s="39"/>
      <c r="L4" s="490" t="s">
        <v>19</v>
      </c>
      <c r="M4" s="490"/>
      <c r="N4" s="490"/>
      <c r="O4" s="38"/>
    </row>
    <row r="5" spans="1:15" s="92" customFormat="1" ht="37.5" customHeight="1" x14ac:dyDescent="0.35">
      <c r="A5" s="85"/>
      <c r="B5" s="86"/>
      <c r="C5" s="86"/>
      <c r="D5" s="87" t="s">
        <v>56</v>
      </c>
      <c r="E5" s="88" t="s">
        <v>126</v>
      </c>
      <c r="F5" s="89" t="s">
        <v>128</v>
      </c>
      <c r="G5" s="90"/>
      <c r="H5" s="86"/>
      <c r="I5" s="85"/>
      <c r="J5" s="86"/>
      <c r="K5" s="86"/>
      <c r="L5" s="87" t="s">
        <v>56</v>
      </c>
      <c r="M5" s="91" t="s">
        <v>126</v>
      </c>
      <c r="N5" s="89" t="s">
        <v>128</v>
      </c>
      <c r="O5" s="90"/>
    </row>
    <row r="6" spans="1:15" ht="117" customHeight="1" x14ac:dyDescent="0.2">
      <c r="A6" s="37"/>
      <c r="B6" s="491" t="s">
        <v>295</v>
      </c>
      <c r="C6" s="94" t="s">
        <v>107</v>
      </c>
      <c r="D6" s="53" t="s">
        <v>135</v>
      </c>
      <c r="E6" s="49" t="s">
        <v>135</v>
      </c>
      <c r="F6" s="49" t="s">
        <v>135</v>
      </c>
      <c r="G6" s="38"/>
      <c r="H6" s="39"/>
      <c r="I6" s="37"/>
      <c r="J6" s="493" t="s">
        <v>295</v>
      </c>
      <c r="K6" s="94" t="s">
        <v>107</v>
      </c>
      <c r="L6" s="99" t="s">
        <v>135</v>
      </c>
      <c r="M6" s="100" t="s">
        <v>135</v>
      </c>
      <c r="N6" s="100" t="s">
        <v>135</v>
      </c>
      <c r="O6" s="38"/>
    </row>
    <row r="7" spans="1:15" ht="117" customHeight="1" x14ac:dyDescent="0.2">
      <c r="A7" s="37"/>
      <c r="B7" s="491"/>
      <c r="C7" s="95" t="s">
        <v>104</v>
      </c>
      <c r="D7" s="55" t="s">
        <v>135</v>
      </c>
      <c r="E7" s="45" t="s">
        <v>135</v>
      </c>
      <c r="F7" s="45" t="s">
        <v>135</v>
      </c>
      <c r="G7" s="38"/>
      <c r="H7" s="39"/>
      <c r="I7" s="37"/>
      <c r="J7" s="493"/>
      <c r="K7" s="95" t="s">
        <v>104</v>
      </c>
      <c r="L7" s="101" t="s">
        <v>135</v>
      </c>
      <c r="M7" s="100" t="s">
        <v>135</v>
      </c>
      <c r="N7" s="100" t="s">
        <v>135</v>
      </c>
      <c r="O7" s="38"/>
    </row>
    <row r="8" spans="1:15" ht="117" customHeight="1" x14ac:dyDescent="0.2">
      <c r="A8" s="37"/>
      <c r="B8" s="491"/>
      <c r="C8" s="96" t="s">
        <v>101</v>
      </c>
      <c r="D8" s="55" t="s">
        <v>135</v>
      </c>
      <c r="E8" s="47" t="s">
        <v>135</v>
      </c>
      <c r="F8" s="47" t="s">
        <v>135</v>
      </c>
      <c r="G8" s="38"/>
      <c r="H8" s="39"/>
      <c r="I8" s="37"/>
      <c r="J8" s="493"/>
      <c r="K8" s="96" t="s">
        <v>101</v>
      </c>
      <c r="L8" s="101" t="s">
        <v>135</v>
      </c>
      <c r="M8" s="100" t="s">
        <v>135</v>
      </c>
      <c r="N8" s="100" t="s">
        <v>135</v>
      </c>
      <c r="O8" s="38"/>
    </row>
    <row r="9" spans="1:15" ht="117" customHeight="1" x14ac:dyDescent="0.2">
      <c r="A9" s="37"/>
      <c r="B9" s="491"/>
      <c r="C9" s="97" t="s">
        <v>98</v>
      </c>
      <c r="D9" s="58" t="s">
        <v>135</v>
      </c>
      <c r="E9" s="46" t="s">
        <v>135</v>
      </c>
      <c r="F9" s="47" t="s">
        <v>135</v>
      </c>
      <c r="G9" s="38"/>
      <c r="H9" s="39"/>
      <c r="I9" s="37"/>
      <c r="J9" s="493"/>
      <c r="K9" s="97" t="s">
        <v>98</v>
      </c>
      <c r="L9" s="102" t="s">
        <v>135</v>
      </c>
      <c r="M9" s="103" t="s">
        <v>135</v>
      </c>
      <c r="N9" s="100" t="s">
        <v>135</v>
      </c>
      <c r="O9" s="38"/>
    </row>
    <row r="10" spans="1:15" ht="117" customHeight="1" x14ac:dyDescent="0.2">
      <c r="A10" s="37"/>
      <c r="B10" s="491"/>
      <c r="C10" s="97" t="s">
        <v>95</v>
      </c>
      <c r="D10" s="58" t="s">
        <v>135</v>
      </c>
      <c r="E10" s="46" t="s">
        <v>135</v>
      </c>
      <c r="F10" s="47" t="s">
        <v>135</v>
      </c>
      <c r="G10" s="38"/>
      <c r="H10" s="39"/>
      <c r="I10" s="37"/>
      <c r="J10" s="493"/>
      <c r="K10" s="97" t="s">
        <v>95</v>
      </c>
      <c r="L10" s="102" t="s">
        <v>135</v>
      </c>
      <c r="M10" s="103" t="s">
        <v>488</v>
      </c>
      <c r="N10" s="100"/>
      <c r="O10" s="38"/>
    </row>
    <row r="11" spans="1:15" ht="24" thickBot="1" x14ac:dyDescent="0.4">
      <c r="A11" s="40"/>
      <c r="B11" s="41"/>
      <c r="C11" s="98"/>
      <c r="D11" s="41"/>
      <c r="E11" s="41"/>
      <c r="F11" s="41"/>
      <c r="G11" s="42"/>
      <c r="H11" s="39"/>
      <c r="I11" s="40"/>
      <c r="J11" s="41"/>
      <c r="K11" s="41"/>
      <c r="L11" s="41"/>
      <c r="M11" s="41"/>
      <c r="N11" s="41"/>
      <c r="O11" s="42"/>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0"/>
  <sheetViews>
    <sheetView topLeftCell="A13" zoomScale="40" zoomScaleNormal="40" workbookViewId="0">
      <selection activeCell="D19" sqref="D19"/>
    </sheetView>
  </sheetViews>
  <sheetFormatPr baseColWidth="10" defaultRowHeight="12.75" x14ac:dyDescent="0.2"/>
  <cols>
    <col min="2" max="2" width="46.42578125" customWidth="1"/>
    <col min="3" max="3" width="80.42578125" customWidth="1"/>
    <col min="4" max="5" width="38" customWidth="1"/>
  </cols>
  <sheetData>
    <row r="3" spans="2:5" x14ac:dyDescent="0.2">
      <c r="B3" s="24" t="s">
        <v>135</v>
      </c>
    </row>
    <row r="8" spans="2:5" ht="46.5" customHeight="1" x14ac:dyDescent="0.2">
      <c r="B8" s="499" t="s">
        <v>337</v>
      </c>
      <c r="C8" s="500" t="s">
        <v>338</v>
      </c>
      <c r="D8" s="501" t="s">
        <v>339</v>
      </c>
      <c r="E8" s="502"/>
    </row>
    <row r="9" spans="2:5" ht="44.25" customHeight="1" x14ac:dyDescent="0.2">
      <c r="B9" s="499"/>
      <c r="C9" s="500"/>
      <c r="D9" s="503" t="s">
        <v>340</v>
      </c>
      <c r="E9" s="504"/>
    </row>
    <row r="10" spans="2:5" s="61" customFormat="1" ht="79.5" customHeight="1" x14ac:dyDescent="0.35">
      <c r="B10" s="505" t="s">
        <v>341</v>
      </c>
      <c r="C10" s="506" t="s">
        <v>342</v>
      </c>
      <c r="D10" s="60" t="s">
        <v>343</v>
      </c>
      <c r="E10" s="60" t="s">
        <v>344</v>
      </c>
    </row>
    <row r="11" spans="2:5" s="61" customFormat="1" ht="56.25" customHeight="1" x14ac:dyDescent="0.35">
      <c r="B11" s="505"/>
      <c r="C11" s="506"/>
      <c r="D11" s="62">
        <v>15</v>
      </c>
      <c r="E11" s="62">
        <v>0</v>
      </c>
    </row>
    <row r="12" spans="2:5" s="61" customFormat="1" ht="107.25" customHeight="1" x14ac:dyDescent="0.35">
      <c r="B12" s="505"/>
      <c r="C12" s="506" t="s">
        <v>345</v>
      </c>
      <c r="D12" s="63" t="s">
        <v>346</v>
      </c>
      <c r="E12" s="63" t="s">
        <v>347</v>
      </c>
    </row>
    <row r="13" spans="2:5" s="61" customFormat="1" ht="45" customHeight="1" x14ac:dyDescent="0.35">
      <c r="B13" s="505"/>
      <c r="C13" s="506"/>
      <c r="D13" s="62">
        <v>15</v>
      </c>
      <c r="E13" s="62">
        <v>0</v>
      </c>
    </row>
    <row r="14" spans="2:5" s="61" customFormat="1" ht="129" customHeight="1" x14ac:dyDescent="0.35">
      <c r="B14" s="505" t="s">
        <v>348</v>
      </c>
      <c r="C14" s="506" t="s">
        <v>349</v>
      </c>
      <c r="D14" s="63" t="s">
        <v>350</v>
      </c>
      <c r="E14" s="63" t="s">
        <v>351</v>
      </c>
    </row>
    <row r="15" spans="2:5" s="61" customFormat="1" ht="59.25" customHeight="1" x14ac:dyDescent="0.35">
      <c r="B15" s="505"/>
      <c r="C15" s="506"/>
      <c r="D15" s="62">
        <v>15</v>
      </c>
      <c r="E15" s="62">
        <v>0</v>
      </c>
    </row>
    <row r="16" spans="2:5" s="61" customFormat="1" ht="62.25" customHeight="1" x14ac:dyDescent="0.35">
      <c r="B16" s="505" t="s">
        <v>352</v>
      </c>
      <c r="C16" s="506" t="s">
        <v>353</v>
      </c>
      <c r="D16" s="64" t="s">
        <v>354</v>
      </c>
      <c r="E16" s="65"/>
    </row>
    <row r="17" spans="2:5" s="61" customFormat="1" ht="51.75" customHeight="1" x14ac:dyDescent="0.35">
      <c r="B17" s="505"/>
      <c r="C17" s="506"/>
      <c r="D17" s="66">
        <v>15</v>
      </c>
      <c r="E17" s="60" t="s">
        <v>355</v>
      </c>
    </row>
    <row r="18" spans="2:5" s="61" customFormat="1" ht="63" customHeight="1" x14ac:dyDescent="0.35">
      <c r="B18" s="505"/>
      <c r="C18" s="506"/>
      <c r="D18" s="64" t="s">
        <v>356</v>
      </c>
      <c r="E18" s="62">
        <v>0</v>
      </c>
    </row>
    <row r="19" spans="2:5" s="61" customFormat="1" ht="42.75" customHeight="1" x14ac:dyDescent="0.35">
      <c r="B19" s="505"/>
      <c r="C19" s="506"/>
      <c r="D19" s="67">
        <v>10</v>
      </c>
      <c r="E19" s="68"/>
    </row>
    <row r="20" spans="2:5" s="61" customFormat="1" ht="76.5" customHeight="1" x14ac:dyDescent="0.35">
      <c r="B20" s="505" t="s">
        <v>357</v>
      </c>
      <c r="C20" s="506" t="s">
        <v>358</v>
      </c>
      <c r="D20" s="64" t="s">
        <v>359</v>
      </c>
      <c r="E20" s="63" t="s">
        <v>360</v>
      </c>
    </row>
    <row r="21" spans="2:5" s="61" customFormat="1" ht="33" customHeight="1" x14ac:dyDescent="0.35">
      <c r="B21" s="505"/>
      <c r="C21" s="506"/>
      <c r="D21" s="67">
        <v>15</v>
      </c>
      <c r="E21" s="62">
        <v>0</v>
      </c>
    </row>
    <row r="22" spans="2:5" s="61" customFormat="1" ht="77.25" x14ac:dyDescent="0.35">
      <c r="B22" s="505"/>
      <c r="C22" s="69" t="s">
        <v>361</v>
      </c>
      <c r="D22" s="70"/>
      <c r="E22" s="68"/>
    </row>
    <row r="23" spans="2:5" s="61" customFormat="1" ht="27" customHeight="1" x14ac:dyDescent="0.35">
      <c r="B23" s="505"/>
      <c r="C23" s="71"/>
      <c r="D23" s="70"/>
      <c r="E23" s="68"/>
    </row>
    <row r="24" spans="2:5" s="61" customFormat="1" ht="128.25" x14ac:dyDescent="0.35">
      <c r="B24" s="505"/>
      <c r="C24" s="69" t="s">
        <v>362</v>
      </c>
      <c r="D24" s="70"/>
      <c r="E24" s="68"/>
    </row>
    <row r="25" spans="2:5" s="61" customFormat="1" ht="10.5" customHeight="1" x14ac:dyDescent="0.35">
      <c r="B25" s="505"/>
      <c r="C25" s="71"/>
      <c r="D25" s="70"/>
      <c r="E25" s="68"/>
    </row>
    <row r="26" spans="2:5" s="61" customFormat="1" ht="143.25" customHeight="1" x14ac:dyDescent="0.35">
      <c r="B26" s="505"/>
      <c r="C26" s="72" t="s">
        <v>363</v>
      </c>
      <c r="D26" s="70"/>
      <c r="E26" s="68"/>
    </row>
    <row r="27" spans="2:5" s="61" customFormat="1" ht="92.25" customHeight="1" x14ac:dyDescent="0.35">
      <c r="B27" s="505" t="s">
        <v>364</v>
      </c>
      <c r="C27" s="506" t="s">
        <v>365</v>
      </c>
      <c r="D27" s="64" t="s">
        <v>366</v>
      </c>
      <c r="E27" s="63" t="s">
        <v>367</v>
      </c>
    </row>
    <row r="28" spans="2:5" s="61" customFormat="1" ht="57.75" customHeight="1" x14ac:dyDescent="0.35">
      <c r="B28" s="505"/>
      <c r="C28" s="506"/>
      <c r="D28" s="67">
        <v>15</v>
      </c>
      <c r="E28" s="62">
        <v>0</v>
      </c>
    </row>
    <row r="29" spans="2:5" s="61" customFormat="1" ht="57.75" customHeight="1" x14ac:dyDescent="0.35">
      <c r="B29" s="505" t="s">
        <v>368</v>
      </c>
      <c r="C29" s="506" t="s">
        <v>369</v>
      </c>
      <c r="D29" s="64" t="s">
        <v>370</v>
      </c>
      <c r="E29" s="63" t="s">
        <v>371</v>
      </c>
    </row>
    <row r="30" spans="2:5" s="61" customFormat="1" ht="57.75" customHeight="1" x14ac:dyDescent="0.35">
      <c r="B30" s="505"/>
      <c r="C30" s="506"/>
      <c r="D30" s="67">
        <v>10</v>
      </c>
      <c r="E30" s="62">
        <v>5</v>
      </c>
    </row>
    <row r="31" spans="2:5" s="61" customFormat="1" ht="57.75" customHeight="1" x14ac:dyDescent="0.35">
      <c r="B31" s="505"/>
      <c r="C31" s="506"/>
      <c r="D31" s="70"/>
      <c r="E31" s="63" t="s">
        <v>372</v>
      </c>
    </row>
    <row r="32" spans="2:5" s="61" customFormat="1" ht="57.75" customHeight="1" x14ac:dyDescent="0.35">
      <c r="B32" s="505"/>
      <c r="C32" s="506"/>
      <c r="D32" s="73"/>
      <c r="E32" s="74">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61"/>
  <sheetViews>
    <sheetView topLeftCell="A4" zoomScale="40" zoomScaleNormal="40" workbookViewId="0"/>
  </sheetViews>
  <sheetFormatPr baseColWidth="10" defaultRowHeight="12.75" x14ac:dyDescent="0.2"/>
  <cols>
    <col min="2" max="2" width="17.42578125" customWidth="1"/>
  </cols>
  <sheetData>
    <row r="1" spans="2:2" ht="108.75" customHeight="1" x14ac:dyDescent="0.2"/>
    <row r="3" spans="2:2" x14ac:dyDescent="0.2">
      <c r="B3" s="24" t="s">
        <v>135</v>
      </c>
    </row>
    <row r="61" ht="5.25" customHeight="1" x14ac:dyDescent="0.2"/>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61"/>
  <sheetViews>
    <sheetView topLeftCell="A13" zoomScale="40" zoomScaleNormal="40" workbookViewId="0"/>
  </sheetViews>
  <sheetFormatPr baseColWidth="10" defaultRowHeight="12.75" x14ac:dyDescent="0.2"/>
  <cols>
    <col min="2" max="2" width="17.42578125" customWidth="1"/>
  </cols>
  <sheetData>
    <row r="1" spans="2:2" ht="76.5" customHeight="1" x14ac:dyDescent="0.2"/>
    <row r="3" spans="2:2" x14ac:dyDescent="0.2">
      <c r="B3" s="24" t="s">
        <v>135</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Props1.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Riesgos 2022</vt:lpstr>
      <vt:lpstr>Hoja2</vt:lpstr>
      <vt:lpstr>MAPA CALORIMETRICO</vt:lpstr>
      <vt:lpstr>Hoja1</vt:lpstr>
      <vt:lpstr>Probabilidad Impacto</vt:lpstr>
      <vt:lpstr>MAPA CALORIMETRICO (2)</vt:lpstr>
      <vt:lpstr>Calificación diseño control</vt:lpstr>
      <vt:lpstr>Calificación ejecucion control</vt:lpstr>
      <vt:lpstr>Solidez del control</vt:lpstr>
      <vt:lpstr>Desplazamiento 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Criss Cossio</dc:creator>
  <cp:lastModifiedBy>Diana Alicia Castro Roa</cp:lastModifiedBy>
  <cp:lastPrinted>2021-12-15T18:46:55Z</cp:lastPrinted>
  <dcterms:created xsi:type="dcterms:W3CDTF">2019-08-31T23:05:49Z</dcterms:created>
  <dcterms:modified xsi:type="dcterms:W3CDTF">2021-12-15T18:50:54Z</dcterms:modified>
</cp:coreProperties>
</file>