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transmilenio-my.sharepoint.com/personal/katherine_prada_transmilenio_gov_co/Documents/OAP2023/5. Formulación y monitoreo estrategias PAAC/1. Formulación/1. 2023/Versión 2/"/>
    </mc:Choice>
  </mc:AlternateContent>
  <xr:revisionPtr revIDLastSave="186" documentId="13_ncr:1_{F7C97048-5C9B-430F-8BCC-81C546A3EA52}" xr6:coauthVersionLast="47" xr6:coauthVersionMax="47" xr10:uidLastSave="{349C3BB3-94B1-40D2-9732-C18507562E38}"/>
  <bookViews>
    <workbookView xWindow="-120" yWindow="-120" windowWidth="29040" windowHeight="15720" xr2:uid="{77DF5585-E9ED-4F2E-9C1E-430A2B879D44}"/>
  </bookViews>
  <sheets>
    <sheet name="Riesgos 2023" sheetId="1" r:id="rId1"/>
    <sheet name="Hoja1"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0" hidden="1">'Riesgos 2023'!$A$10:$HH$10</definedName>
    <definedName name="Admin">[1]TABLA!$Q$2:$Q$3</definedName>
    <definedName name="AGENTE">#REF!</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#REF!</definedName>
    <definedName name="_xlnm.Print_Area" localSheetId="0">'Riesgos 2023'!$A$7:$HH$53</definedName>
    <definedName name="AREA_IMPACTO">#REF!</definedName>
    <definedName name="AREAS_IMPACTO">#REF!</definedName>
    <definedName name="CALIDAD_CONTROL">[2]CALCONT!$D$12:$E$112</definedName>
    <definedName name="CALIDADCONTROL">'[3]BASE OCULTAR'!$C$10:$D$110</definedName>
    <definedName name="CALIF">'[4]BASE OCULTAR'!$C$6:$D$107</definedName>
    <definedName name="CALIFIACIONCONTROL">#REF!</definedName>
    <definedName name="CALIFICACION">#REF!</definedName>
    <definedName name="CALIFICACIONTEST">'[5]BASE OCULTAR'!$H$11:$I$91</definedName>
    <definedName name="CALVE">#REF!</definedName>
    <definedName name="CANAL_DE_DISTRIBUCION">[6]DATOS!$C$16:$C$27</definedName>
    <definedName name="CATEGORIA">#REF!</definedName>
    <definedName name="CAUSA">#REF!</definedName>
    <definedName name="CAUSAS">[7]CAUSAS!$C$6:$O$11</definedName>
    <definedName name="CAUSAS2">'[8]NO BORRAR'!$B$91:$B$95</definedName>
    <definedName name="CAUSASDERIESGO">#REF!</definedName>
    <definedName name="CAUSASDERIESGO1">#REF!</definedName>
    <definedName name="cc">[9]Hoja1!#REF!</definedName>
    <definedName name="Ciencia__Tecnología_e_innovación">[1]TABLA!#REF!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SE">#REF!</definedName>
    <definedName name="Clasecontrol">[10]Hoja1!#REF!</definedName>
    <definedName name="clases1">[11]TABLA!$G$2:$G$5</definedName>
    <definedName name="CLASIFICACIÓNCONTROLES">'[12]NO BORRAR'!$B$4:$C$104</definedName>
    <definedName name="CLASIFICACIÓNCONTROLESICETEX">#REF!</definedName>
    <definedName name="CLAVE">#REF!</definedName>
    <definedName name="CLAVECAUSA">[7]CAUSAS!$C$12:$O$12</definedName>
    <definedName name="CLAVECONTROL">'[7]NO BORRAR'!$B$41:$B$57</definedName>
    <definedName name="CLAVEOBJ">#REF!</definedName>
    <definedName name="CLAVEPOLITICA">'[7]NO BORRAR'!$B$3:$B$17</definedName>
    <definedName name="CLAVEPROCEDIMIENTO">'[7]NO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ercio__Industria_y_Turismo">[1]TABLA!#REF!</definedName>
    <definedName name="COMPORTAMIENTO_HUMANO">#REF!</definedName>
    <definedName name="COMPORTAMIENTO_ORGANIZACIONAL">#REF!</definedName>
    <definedName name="CONFLICTOS_SOCIALES">#REF!</definedName>
    <definedName name="CONTEXTO">'[12]NO BORRAR'!$A$271:$A$273</definedName>
    <definedName name="CONTEXTO_ECONOMICO_DE_MERCADO">#REF!</definedName>
    <definedName name="CONTEXTO_POLITICO">#REF!</definedName>
    <definedName name="CONTROL">'[7]NO BORRAR'!$C$41:$C$53</definedName>
    <definedName name="CONTROLCALIFICADO">#REF!</definedName>
    <definedName name="CONTROLFINAL">#REF!</definedName>
    <definedName name="CONTROLFINAL2">#REF!</definedName>
    <definedName name="COSTO_DE_ACTIVIDADES">#REF!</definedName>
    <definedName name="CRONOGRAMA_DE_ACTIVIDADES">#REF!</definedName>
    <definedName name="DAÑOS_A_ACTIVOS">#REF!</definedName>
    <definedName name="departamentos">[1]TABLA!$D$2:$D$36</definedName>
    <definedName name="DESEMPEÑO">#REF!</definedName>
    <definedName name="DIRECCION_ACTIVIDADES_MARITIMAS">#REF!</definedName>
    <definedName name="DISCRECION">#REF!</definedName>
    <definedName name="DOCUMENT">#REF!</definedName>
    <definedName name="ECONOMICO">#REF!</definedName>
    <definedName name="EFECTIVO">#REF!</definedName>
    <definedName name="EFECTORIESGO1">#REF!</definedName>
    <definedName name="EJECUCION_Y__ADMINISTRACION_DEL_PROCESO">#REF!</definedName>
    <definedName name="EJECUCION_Y_ADMINISTRACION_DEL_PROCESO">#REF!</definedName>
    <definedName name="ENTORNO">#REF!</definedName>
    <definedName name="er">[13]CALCONT!$L$12:$M$17</definedName>
    <definedName name="ESTABILIDAD_POLITICA">#REF!</definedName>
    <definedName name="EVENTOS">#REF!</definedName>
    <definedName name="EVENTOS_NATUALES">#REF!</definedName>
    <definedName name="EVENTOS_NATURALES">#REF!</definedName>
    <definedName name="EVENTOS_NATURALES_">#REF!</definedName>
    <definedName name="EVIDENC">#REF!</definedName>
    <definedName name="FACTOR">[6]DATOS!$A$16:$E$16</definedName>
    <definedName name="FACTOR_DEL_RIESGO">[14]FUENTES!$A$2:$A$10</definedName>
    <definedName name="FACTORES_ICETEX">#REF!</definedName>
    <definedName name="Factoresexternos">[10]Hoja1!$G$2:$G$16</definedName>
    <definedName name="FactoresInternos">[10]Hoja1!$H$2:$H$11</definedName>
    <definedName name="FACTORIESGO">[15]DATOS!$E$3:$F$28</definedName>
    <definedName name="FACTORR">#REF!</definedName>
    <definedName name="FALLAS_TECNOLOGICAS">#REF!</definedName>
    <definedName name="FOCALIZACIONDELCONTROL">'[16]NO BORRAR'!#REF!</definedName>
    <definedName name="FRAUD_EXTERNO">#REF!</definedName>
    <definedName name="FRAUDE_EXTERNO">#REF!</definedName>
    <definedName name="FRAUDE_INTERNO">#REF!</definedName>
    <definedName name="FRECUENCIA">#REF!</definedName>
    <definedName name="FUENTE">#REF!</definedName>
    <definedName name="FUENTES">#REF!</definedName>
    <definedName name="FUENTES_DE_RIESGO">#REF!</definedName>
    <definedName name="FUENTES_RIESGO">#REF!</definedName>
    <definedName name="GENTE">#REF!</definedName>
    <definedName name="GESTION_CONTROL">#REF!</definedName>
    <definedName name="GESTION_TECNICA">#REF!</definedName>
    <definedName name="GRAVEDAD">#REF!</definedName>
    <definedName name="IMPACTO">#REF!</definedName>
    <definedName name="IMPACTO3">'[8]NO BORRAR'!$B$100:$B$104</definedName>
    <definedName name="IMPACTORIESGO">#REF!</definedName>
    <definedName name="IMPACTOS">[15]DATOS!$P$32:$P$58</definedName>
    <definedName name="IMPLEMENT">#REF!</definedName>
    <definedName name="INCIDENUMERO">[2]CALCONT!$L$12:$M$17</definedName>
    <definedName name="Indicadores">#REF!</definedName>
    <definedName name="INGRESOS_Y_DERECHOS">#REF!</definedName>
    <definedName name="INSTALACIONES">#REF!</definedName>
    <definedName name="INSTALACIONES_">#REF!</definedName>
    <definedName name="INTANGIBLES">#REF!</definedName>
    <definedName name="LEG">#REF!</definedName>
    <definedName name="LEGAL">#REF!</definedName>
    <definedName name="LET">#REF!</definedName>
    <definedName name="MACRO">#REF!</definedName>
    <definedName name="MACROPROCESO">#REF!</definedName>
    <definedName name="MATRIZRIESGO">#REF!</definedName>
    <definedName name="MERCADO">#REF!</definedName>
    <definedName name="NATUR">#REF!</definedName>
    <definedName name="NATURALEZA">[15]DATOS!$E$37:$E$39</definedName>
    <definedName name="NIVEL">#REF!</definedName>
    <definedName name="NivelImp">[10]Hoja1!#REF!</definedName>
    <definedName name="NivelProb">[10]Hoja1!#REF!</definedName>
    <definedName name="NOEFECTIVO">#REF!</definedName>
    <definedName name="NOMBRE">#REF!</definedName>
    <definedName name="NOMBRE_RIESGO">#REF!</definedName>
    <definedName name="NOMBREPROCESO">'[8]NO BORRAR'!$F$91:$F$112</definedName>
    <definedName name="NUM">#REF!</definedName>
    <definedName name="NUNCA">#REF!</definedName>
    <definedName name="OBJETIVOS">#REF!</definedName>
    <definedName name="OPCIONESTRATAMIENTO">'[8]NO BORRAR'!$B$111:$B$114</definedName>
    <definedName name="OPER">#REF!</definedName>
    <definedName name="OPERACIÓN">[6]DATOS!$E$16:$E$27</definedName>
    <definedName name="orden">[1]TABLA!$A$3:$A$4</definedName>
    <definedName name="ORIGEN">#REF!</definedName>
    <definedName name="OTROS">[17]CALIFICRITERIOS!#REF!</definedName>
    <definedName name="PERFIL">#REF!</definedName>
    <definedName name="PERIOD">#REF!</definedName>
    <definedName name="PERIODICIDAD">[15]DATOS!$D$37:$D$42</definedName>
    <definedName name="Periodicidad1">[15]DATOS!$D$37:$D$43</definedName>
    <definedName name="PERIODICIDADDELCONTROL">'[12]NO BORRAR'!$B$190:$B$199</definedName>
    <definedName name="PERNEGATIVA">#REF!</definedName>
    <definedName name="PERPOSITIVA">#REF!</definedName>
    <definedName name="PERSONA">#REF!</definedName>
    <definedName name="PERSONAS">#REF!</definedName>
    <definedName name="PESO">#REF!</definedName>
    <definedName name="POLITICAS_GUBERNAMENTALES">#REF!</definedName>
    <definedName name="proba">[18]Hoja1!$A$2:$A$6</definedName>
    <definedName name="PROBAB">#REF!</definedName>
    <definedName name="Probabilidad">[10]Hoja1!#REF!</definedName>
    <definedName name="ProbabilidadCualitativa">'[19]Soporte Calificación'!$G$65486:$G$65489</definedName>
    <definedName name="ProbabilidadCuantitativa">'[19]Soporte Calificación'!$H$65486:$H$65490</definedName>
    <definedName name="PROBABILSEGMENTO">'[20]BASE PROB'!$V$4:$W$36</definedName>
    <definedName name="PROC">#REF!</definedName>
    <definedName name="PROCESO">#REF!</definedName>
    <definedName name="PROCESOS">[6]DATOS!$A$4:$A$7</definedName>
    <definedName name="PRODUCTO">[6]DATOS!$D$16:$D$27</definedName>
    <definedName name="PROMIMPACTO">#REF!</definedName>
    <definedName name="PUNTAJE">#REF!</definedName>
    <definedName name="PUNTAJEF">#REF!</definedName>
    <definedName name="PUNTAJEG">#REF!</definedName>
    <definedName name="q">#REF!</definedName>
    <definedName name="RASOCIADO">#REF!</definedName>
    <definedName name="REAL">#REF!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P">#REF!</definedName>
    <definedName name="RESPUESTA">'[7]NO BORRAR'!$G$1:$G$5</definedName>
    <definedName name="RIESGO">#REF!</definedName>
    <definedName name="RIESGO_ASOCIADO">#REF!</definedName>
    <definedName name="RIESGO_ASOCIADO_POR_CAUSA">[14]FUENTES!$A$11:$A$15</definedName>
    <definedName name="RIESGO_ASOCIADO_POR_IMPACTO">[14]FUENTES!$A$17:$A$22</definedName>
    <definedName name="RIESGOESPECIFICO">#REF!</definedName>
    <definedName name="RIESGOESPECIFICO2">#REF!</definedName>
    <definedName name="RIESGOS">#REF!</definedName>
    <definedName name="SE">#REF!</definedName>
    <definedName name="sector">[1]TABLA!$B$2:$B$26</definedName>
    <definedName name="SI_NO">'[21]NO BORRAR'!$F$1:$F$2</definedName>
    <definedName name="SIEMPRE">#REF!</definedName>
    <definedName name="SISTEMAS">#REF!</definedName>
    <definedName name="SISTEMAS_DE_INFORMACION">#REF!</definedName>
    <definedName name="SS">[17]CALIFICRITERIOS!#REF!</definedName>
    <definedName name="TECNOLOGIA">#REF!</definedName>
    <definedName name="TECNOLOGIA_">#REF!</definedName>
    <definedName name="TIPO">#REF!</definedName>
    <definedName name="TIPOACCION">'[7]NO BORRAR'!$I$1:$I$9</definedName>
    <definedName name="TIPOCONTROL">[15]DATOS!$F$37:$F$39</definedName>
    <definedName name="Tipos">[1]TABLA!$G$2:$G$4</definedName>
    <definedName name="TOTAL_PUNTAJE_RIESGO">#REF!</definedName>
    <definedName name="TRATAMIENTO_RIESGO">'[21]NO BORRAR'!$G$1:$G$5</definedName>
    <definedName name="USUARIO">#REF!</definedName>
    <definedName name="VALORES_ETICOS">#REF!</definedName>
    <definedName name="vigencias">[1]TABLA!$E$2:$E$7</definedName>
    <definedName name="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17" i="1" l="1"/>
  <c r="BH17" i="1" s="1"/>
  <c r="BD17" i="1"/>
  <c r="BC17" i="1"/>
  <c r="AW17" i="1"/>
  <c r="AK17" i="1"/>
  <c r="AH17" i="1"/>
  <c r="BG53" i="1" l="1"/>
  <c r="BH53" i="1" s="1"/>
  <c r="BD53" i="1"/>
  <c r="BE53" i="1" s="1"/>
  <c r="BC53" i="1"/>
  <c r="AW53" i="1"/>
  <c r="AK53" i="1"/>
  <c r="AH53" i="1"/>
  <c r="BC52" i="1"/>
  <c r="AW52" i="1"/>
  <c r="AW51" i="1"/>
  <c r="BG50" i="1"/>
  <c r="BH50" i="1" s="1"/>
  <c r="BD50" i="1"/>
  <c r="BC50" i="1"/>
  <c r="AW50" i="1"/>
  <c r="AK50" i="1"/>
  <c r="AH50" i="1"/>
  <c r="AW49" i="1"/>
  <c r="AW48" i="1"/>
  <c r="AH48" i="1"/>
  <c r="AI48" i="1" s="1"/>
  <c r="BD47" i="1"/>
  <c r="BC47" i="1"/>
  <c r="AW47" i="1"/>
  <c r="AH47" i="1"/>
  <c r="AI47" i="1" s="1"/>
  <c r="AW46" i="1"/>
  <c r="AK46" i="1"/>
  <c r="AH46" i="1"/>
  <c r="BC45" i="1"/>
  <c r="AW45" i="1"/>
  <c r="BG44" i="1"/>
  <c r="BH44" i="1" s="1"/>
  <c r="BD44" i="1"/>
  <c r="BC44" i="1"/>
  <c r="AW44" i="1"/>
  <c r="AK44" i="1"/>
  <c r="AH44" i="1"/>
  <c r="BD43" i="1"/>
  <c r="BC43" i="1"/>
  <c r="AW43" i="1"/>
  <c r="AK43" i="1"/>
  <c r="AH43" i="1"/>
  <c r="AW42" i="1"/>
  <c r="AK42" i="1"/>
  <c r="AH42" i="1"/>
  <c r="BG41" i="1"/>
  <c r="BH41" i="1" s="1"/>
  <c r="BD41" i="1"/>
  <c r="AW41" i="1"/>
  <c r="AK41" i="1"/>
  <c r="AH41" i="1"/>
  <c r="BC40" i="1"/>
  <c r="AW40" i="1"/>
  <c r="BG39" i="1"/>
  <c r="BH39" i="1" s="1"/>
  <c r="BD39" i="1"/>
  <c r="BC39" i="1"/>
  <c r="AW39" i="1"/>
  <c r="AK39" i="1"/>
  <c r="AH39" i="1"/>
  <c r="BC38" i="1"/>
  <c r="AW38" i="1"/>
  <c r="BC37" i="1"/>
  <c r="AW37" i="1"/>
  <c r="BG36" i="1"/>
  <c r="BH36" i="1" s="1"/>
  <c r="BD36" i="1"/>
  <c r="BC36" i="1"/>
  <c r="AW36" i="1"/>
  <c r="AK36" i="1"/>
  <c r="AH36" i="1"/>
  <c r="BG35" i="1"/>
  <c r="BH35" i="1" s="1"/>
  <c r="BD35" i="1"/>
  <c r="BC35" i="1"/>
  <c r="AW35" i="1"/>
  <c r="AK35" i="1"/>
  <c r="AH35" i="1"/>
  <c r="BD34" i="1"/>
  <c r="BC34" i="1"/>
  <c r="AW34" i="1"/>
  <c r="AH34" i="1"/>
  <c r="AI34" i="1" s="1"/>
  <c r="BD33" i="1"/>
  <c r="BC33" i="1"/>
  <c r="AW33" i="1"/>
  <c r="AH33" i="1"/>
  <c r="AI33" i="1" s="1"/>
  <c r="BG33" i="1" s="1"/>
  <c r="BH33" i="1" s="1"/>
  <c r="BD32" i="1"/>
  <c r="BC32" i="1"/>
  <c r="AW32" i="1"/>
  <c r="AH32" i="1"/>
  <c r="AI32" i="1" s="1"/>
  <c r="BG31" i="1"/>
  <c r="BH31" i="1" s="1"/>
  <c r="AW31" i="1"/>
  <c r="AK31" i="1"/>
  <c r="AH31" i="1"/>
  <c r="BG30" i="1"/>
  <c r="BH30" i="1" s="1"/>
  <c r="AW30" i="1"/>
  <c r="AK30" i="1"/>
  <c r="AH30" i="1"/>
  <c r="AW29" i="1"/>
  <c r="AW28" i="1"/>
  <c r="BG27" i="1"/>
  <c r="BH27" i="1" s="1"/>
  <c r="BD27" i="1"/>
  <c r="BC27" i="1"/>
  <c r="AW27" i="1"/>
  <c r="AH27" i="1"/>
  <c r="BD26" i="1"/>
  <c r="BC26" i="1"/>
  <c r="AW26" i="1"/>
  <c r="AH26" i="1"/>
  <c r="AI26" i="1" s="1"/>
  <c r="BG26" i="1" s="1"/>
  <c r="BH26" i="1" s="1"/>
  <c r="BD25" i="1"/>
  <c r="BC25" i="1"/>
  <c r="AW25" i="1"/>
  <c r="AH25" i="1"/>
  <c r="AI25" i="1" s="1"/>
  <c r="BG25" i="1" s="1"/>
  <c r="BH25" i="1" s="1"/>
  <c r="BD24" i="1"/>
  <c r="BC24" i="1"/>
  <c r="AW24" i="1"/>
  <c r="AH24" i="1"/>
  <c r="AI24" i="1" s="1"/>
  <c r="AK24" i="1" s="1"/>
  <c r="AL24" i="1" s="1"/>
  <c r="BD23" i="1"/>
  <c r="BC23" i="1"/>
  <c r="AW23" i="1"/>
  <c r="AH23" i="1"/>
  <c r="AI23" i="1" s="1"/>
  <c r="BG23" i="1" s="1"/>
  <c r="BH23" i="1" s="1"/>
  <c r="BD22" i="1"/>
  <c r="BC22" i="1"/>
  <c r="AW22" i="1"/>
  <c r="AH22" i="1"/>
  <c r="AI22" i="1" s="1"/>
  <c r="BD21" i="1"/>
  <c r="BC21" i="1"/>
  <c r="AW21" i="1"/>
  <c r="AH21" i="1"/>
  <c r="AI21" i="1" s="1"/>
  <c r="BH20" i="1"/>
  <c r="BD20" i="1"/>
  <c r="BC20" i="1"/>
  <c r="AW20" i="1"/>
  <c r="AK20" i="1"/>
  <c r="AH20" i="1"/>
  <c r="BH19" i="1"/>
  <c r="BD19" i="1"/>
  <c r="BE19" i="1" s="1"/>
  <c r="BC19" i="1"/>
  <c r="AW19" i="1"/>
  <c r="AK19" i="1"/>
  <c r="AH19" i="1"/>
  <c r="BD15" i="1"/>
  <c r="BC15" i="1"/>
  <c r="AW15" i="1"/>
  <c r="AH15" i="1"/>
  <c r="AI15" i="1" s="1"/>
  <c r="BH14" i="1"/>
  <c r="BD14" i="1"/>
  <c r="BC14" i="1"/>
  <c r="AK14" i="1"/>
  <c r="AH14" i="1"/>
  <c r="BH13" i="1"/>
  <c r="AW13" i="1"/>
  <c r="AK13" i="1"/>
  <c r="AH13" i="1"/>
  <c r="BG12" i="1"/>
  <c r="BH12" i="1" s="1"/>
  <c r="BD12" i="1"/>
  <c r="BC12" i="1"/>
  <c r="AW12" i="1"/>
  <c r="AK12" i="1"/>
  <c r="AH12" i="1"/>
  <c r="BH11" i="1"/>
  <c r="AW11" i="1"/>
  <c r="AK11" i="1"/>
  <c r="AH11" i="1"/>
  <c r="BG34" i="1" l="1"/>
  <c r="BH34" i="1" s="1"/>
  <c r="AK34" i="1"/>
  <c r="AK33" i="1"/>
  <c r="BG47" i="1"/>
  <c r="BH47" i="1" s="1"/>
  <c r="AK47" i="1"/>
  <c r="BG21" i="1"/>
  <c r="BH21" i="1" s="1"/>
  <c r="AK21" i="1"/>
  <c r="BG48" i="1"/>
  <c r="BH48" i="1" s="1"/>
  <c r="AK48" i="1"/>
  <c r="BG15" i="1"/>
  <c r="BH15" i="1" s="1"/>
  <c r="AK15" i="1"/>
  <c r="BG22" i="1"/>
  <c r="BH22" i="1" s="1"/>
  <c r="AK22" i="1"/>
  <c r="AL22" i="1" s="1"/>
  <c r="AK32" i="1"/>
  <c r="AL32" i="1" s="1"/>
  <c r="BG32" i="1"/>
  <c r="BH32" i="1" s="1"/>
  <c r="BG24" i="1"/>
  <c r="BH24" i="1" s="1"/>
  <c r="AK25" i="1"/>
  <c r="AK26" i="1"/>
  <c r="AL26" i="1" s="1"/>
  <c r="AK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Aleixi Mora</author>
    <author>KRC-ADM</author>
    <author>tc={AFD92B08-11D7-4F4E-9BB9-49A8578DFB5C}</author>
    <author>tc={FA44D008-8396-4A43-81E1-BC6A905FB251}</author>
  </authors>
  <commentList>
    <comment ref="K9" authorId="0" shapeId="0" xr:uid="{D7FF0C49-9F34-4538-AC35-5BCC4C4F8CAC}">
      <text>
        <r>
          <rPr>
            <sz val="14"/>
            <color indexed="81"/>
            <rFont val="Tahoma"/>
            <family val="2"/>
          </rPr>
          <t xml:space="preserve">Definición Riesgo de corrupción: posibilidad de que por acción u omisión, se use el poder para desviar la gestión de lo público hacia un beneficio privado.
</t>
        </r>
      </text>
    </comment>
    <comment ref="O9" authorId="0" shapeId="0" xr:uid="{65C4AEA2-307C-4DB8-AC01-1518514E72B2}">
      <text>
        <r>
          <rPr>
            <b/>
            <sz val="18"/>
            <color indexed="81"/>
            <rFont val="Tahoma"/>
            <family val="2"/>
          </rPr>
          <t xml:space="preserve">Marque con una X, si la  respuesta a cada una de las pregunta es afirmativa. </t>
        </r>
        <r>
          <rPr>
            <sz val="18"/>
            <color indexed="81"/>
            <rFont val="Tahoma"/>
            <family val="2"/>
          </rPr>
          <t xml:space="preserve">
</t>
        </r>
      </text>
    </comment>
    <comment ref="BA9" authorId="1" shapeId="0" xr:uid="{911ECCD7-5D5F-4324-9784-B90F8AB0D45D}">
      <text>
        <r>
          <rPr>
            <b/>
            <sz val="18"/>
            <color indexed="81"/>
            <rFont val="Tahoma"/>
            <family val="2"/>
          </rPr>
          <t xml:space="preserve">Peso del diseño de cada control + 
Peso de la ejecución de cada control
</t>
        </r>
      </text>
    </comment>
    <comment ref="AN10" authorId="0" shapeId="0" xr:uid="{1F0E9AC1-EF44-4C0C-8ED8-EF1F3236DEF3}">
      <text>
        <r>
          <rPr>
            <b/>
            <sz val="16"/>
            <color indexed="81"/>
            <rFont val="Tahoma"/>
            <family val="2"/>
          </rPr>
          <t xml:space="preserve">La descripción del control debe cumplir con los siguientes seis criterios
</t>
        </r>
        <r>
          <rPr>
            <sz val="16"/>
            <color indexed="81"/>
            <rFont val="Tahoma"/>
            <family val="2"/>
          </rPr>
          <t>1. Responsable del Control
2. Periodicidad
3. Propósito: (Revisar, verificar, supervisar, cotejar, etc.)
4. Cómo se realiza el control
5. Qué pasa con las observaciones o desviaciones
6. Evidencia de su ejecución</t>
        </r>
      </text>
    </comment>
    <comment ref="AO10" authorId="0" shapeId="0" xr:uid="{5386D93C-B4F4-4CA5-A1A8-942F165915CE}">
      <text>
        <r>
          <rPr>
            <b/>
            <sz val="16"/>
            <color indexed="81"/>
            <rFont val="Tahoma"/>
            <family val="2"/>
          </rPr>
          <t xml:space="preserve">Los Controles se pueden clasificar en:
1. Controles Preventivos: Controles que están diseñados para evitar un evento no deseado en el momento en que se produce. Este tipo de controles intentan evitar la ocurrencia de los riesgos que puedan afectar el cumplimiento de los objetivos.
</t>
        </r>
        <r>
          <rPr>
            <sz val="16"/>
            <color indexed="81"/>
            <rFont val="Tahoma"/>
            <family val="2"/>
          </rPr>
          <t xml:space="preserve">Ejemplo: Revisión al cumplimiento de los requisitos contractuales, en el proceso de selección del contratista o proveedor.
</t>
        </r>
        <r>
          <rPr>
            <b/>
            <sz val="16"/>
            <color indexed="81"/>
            <rFont val="Tahoma"/>
            <family val="2"/>
          </rPr>
          <t xml:space="preserve">
2. Controles Detectivos. Controles que están diseñados para identificar un evento o resultado no previsto después de que se haya producido. Buscan detectar la situación no deseada para que se corrija y se tomen las acciones correspondientes.
</t>
        </r>
        <r>
          <rPr>
            <sz val="16"/>
            <color indexed="81"/>
            <rFont val="Tahoma"/>
            <family val="2"/>
          </rPr>
          <t xml:space="preserve">Ejemplo: Realizar una conciliación bancaria, para verificar que los saldos en libros corresponden con los saldos en Bancos.
</t>
        </r>
        <r>
          <rPr>
            <b/>
            <sz val="16"/>
            <color indexed="81"/>
            <rFont val="Tahoma"/>
            <family val="2"/>
          </rPr>
          <t>3. Controles Correctivos. Permiten el restablecimiento de una actividad, después de ser detectado un evento no deseable, posibilitando la modificación de las acciones que propiciaron su ocurrencia. Estos controles se establecen cuando los anteriores no operan, y permiten mejorar las deficiencias. Son de tipo administrativo y requieren políticas o procedimientos para su ejecución.</t>
        </r>
      </text>
    </comment>
    <comment ref="AD30" authorId="2" shapeId="0" xr:uid="{AFD92B08-11D7-4F4E-9BB9-49A8578DFB5C}">
      <text>
        <t>[Comentario encadenado]
Su versión de Excel le permite leer este comentario encadenado; sin embargo, las ediciones que se apliquen se quitarán si el archivo se abre en una versión más reciente de Excel. Más información: https://go.microsoft.com/fwlink/?linkid=870924
Comentario:
    Estto implica impacto catastrofico</t>
      </text>
    </comment>
    <comment ref="AD31" authorId="3" shapeId="0" xr:uid="{FA44D008-8396-4A43-81E1-BC6A905FB251}">
      <text>
        <t>[Comentario encadenado]
Su versión de Excel le permite leer este comentario encadenado; sin embargo, las ediciones que se apliquen se quitarán si el archivo se abre en una versión más reciente de Excel. Más información: https://go.microsoft.com/fwlink/?linkid=870924
Comentario:
    Implica impacto catastrofico</t>
      </text>
    </comment>
  </commentList>
</comments>
</file>

<file path=xl/sharedStrings.xml><?xml version="1.0" encoding="utf-8"?>
<sst xmlns="http://schemas.openxmlformats.org/spreadsheetml/2006/main" count="1432" uniqueCount="486">
  <si>
    <t>RIESGO INHERENTE</t>
  </si>
  <si>
    <t>RIESGO RESIDUAL</t>
  </si>
  <si>
    <t>PLAN DE TRATAMIENTO</t>
  </si>
  <si>
    <t>No.</t>
  </si>
  <si>
    <t>PROCESO</t>
  </si>
  <si>
    <t>FACTOR RIESGO</t>
  </si>
  <si>
    <t>CAUSAS Y FUENTES DE RIESGO</t>
  </si>
  <si>
    <t>NOMBRE DEL RIESGO</t>
  </si>
  <si>
    <t>Características del riesgo de Corrupción</t>
  </si>
  <si>
    <t>CONSECUENCIAS</t>
  </si>
  <si>
    <t>TIPO DE RIESGO DE FRAUDE</t>
  </si>
  <si>
    <t>PROBABILIDAD</t>
  </si>
  <si>
    <t>CRITERIOS PARA CALIFICAR EL IMPACTO</t>
  </si>
  <si>
    <t>IMPACTO</t>
  </si>
  <si>
    <t>ZONA DE RIESGO INHERENTE</t>
  </si>
  <si>
    <t>DISEÑO DE CONTROLES</t>
  </si>
  <si>
    <t>CALIFICACIÓN DEL DISEÑO DEL CONTROL</t>
  </si>
  <si>
    <t xml:space="preserve">SOLIDEZ INDIVIDUAL DEL CONTROL </t>
  </si>
  <si>
    <t>SOLIDEZ DEL CONJUNTO DE CONTROLES</t>
  </si>
  <si>
    <t>INCIDENCIA DEL CONTROL SOBRE PROBABILIDAD</t>
  </si>
  <si>
    <t xml:space="preserve">ZONA RIESGO 
RESIDUAL </t>
  </si>
  <si>
    <t>OPCIONES DE MANEJO 
DEL RIESGO</t>
  </si>
  <si>
    <t>ACTIVIDAD</t>
  </si>
  <si>
    <t>RESPONSABLE</t>
  </si>
  <si>
    <t>SOPORTE</t>
  </si>
  <si>
    <t>INDICADOR</t>
  </si>
  <si>
    <t>Acción u Omisión</t>
  </si>
  <si>
    <t>Uso de poder</t>
  </si>
  <si>
    <t>Desviación de la gestión de lo público</t>
  </si>
  <si>
    <t>Beneficio Privado</t>
  </si>
  <si>
    <t xml:space="preserve">Nivel </t>
  </si>
  <si>
    <t>Rango</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</si>
  <si>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</si>
  <si>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</si>
  <si>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</si>
  <si>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</si>
  <si>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</si>
  <si>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</si>
  <si>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</si>
  <si>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</si>
  <si>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</si>
  <si>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</si>
  <si>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</si>
  <si>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</si>
  <si>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</si>
  <si>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</si>
  <si>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</si>
  <si>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</si>
  <si>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</si>
  <si>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</si>
  <si>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 ¿Generar daño ambiental?</t>
  </si>
  <si>
    <t>Total preguntas afirmativas</t>
  </si>
  <si>
    <t>Nivel</t>
  </si>
  <si>
    <t>NOMBRE CONTROL</t>
  </si>
  <si>
    <t>TIPO</t>
  </si>
  <si>
    <t>Responsable</t>
  </si>
  <si>
    <t>Segregación Funciones</t>
  </si>
  <si>
    <t>Periodicidad</t>
  </si>
  <si>
    <t>Propósito</t>
  </si>
  <si>
    <t>Control Confiable</t>
  </si>
  <si>
    <t>Qué pasa con las observaciones o desviaciones</t>
  </si>
  <si>
    <t>Evidencia de la ejecución del control</t>
  </si>
  <si>
    <t>TOTAL</t>
  </si>
  <si>
    <t>FECHA DE INICIO</t>
  </si>
  <si>
    <t>R1</t>
  </si>
  <si>
    <t>Desarrollo Estratégico</t>
  </si>
  <si>
    <t>EXTERNO</t>
  </si>
  <si>
    <t>Intereses particulares o beneficio propio impidiendo que se muestre la gestión real de la Entidad</t>
  </si>
  <si>
    <t>Manipulación de información de planes, programas y proyectos</t>
  </si>
  <si>
    <t>Posibilidad que la información relacionada con los Proyectos de Inversión, planes, y programas de la Entidad sea manipulada por parte de funcionarios del proceso con el fin de favorecer indebidamente a terceros o  para beneficio propio</t>
  </si>
  <si>
    <t>X</t>
  </si>
  <si>
    <t>Planes, programas y proyectos inconclusos
Pérdida de la imagen institucional
Pérdida de confianza en lo público
Procesos disciplinarios
Detrimento patrimonial
Perdida de recursos</t>
  </si>
  <si>
    <t>POSIBLE</t>
  </si>
  <si>
    <t>MAYOR</t>
  </si>
  <si>
    <t>EXTREMO</t>
  </si>
  <si>
    <t>Aplicación de protocolos de registro,  control y validación de los Proyectos de Inversión</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</si>
  <si>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la formulación, el registro, administración y control de los proyectos de inversión revisando que se  cumplan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</si>
  <si>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PREVENTIVO</t>
  </si>
  <si>
    <t>Fuerte</t>
  </si>
  <si>
    <t>Siempre</t>
  </si>
  <si>
    <t>FUERTE</t>
  </si>
  <si>
    <t>ALTO</t>
  </si>
  <si>
    <t>REDUCIR EL RIESGO</t>
  </si>
  <si>
    <t xml:space="preserve">Revisar el procedimiento P-OP-015 "Formulación y Seguimiento a Proyectos de Inversión" con el fin de ajustar los lineamientos relacionados con la formulación y control de los proyectos de inversión. </t>
  </si>
  <si>
    <t>Profesional Especializado Grado 06 - Gestión Corporativa</t>
  </si>
  <si>
    <t>Documento revisado y ajustado</t>
  </si>
  <si>
    <t>(Procedimiento revisado y ajustado/1)*100</t>
  </si>
  <si>
    <t>R2</t>
  </si>
  <si>
    <t>Presiones indebidas para emitir pronunciamientos técnicos ajenos a la realidad o al contexto de la gestión ambiental.</t>
  </si>
  <si>
    <t>Direccionamiento indebido de los pronunciamientos de carácter ambiental</t>
  </si>
  <si>
    <t>Posibilidad de que los funcionarios de la Entidad que intervengan en la toma de decisiones  relacionados con temas ambientales del Sistema, direccionen los pronunciamientos de carácter ambiental en los que participan con el fin de favorecer indebidamente a terceros o  para beneficio propio</t>
  </si>
  <si>
    <t>Pérdida de la imagen institucional
Demandas contra el Estado
Pérdida de confianza en lo público
Investigaciones penales
disciplinarias y fiscales.
Detrimento patrimonial
Perdida de recursos económicos</t>
  </si>
  <si>
    <t>Revisión previa a emisión de pronunciamientos ambientales</t>
  </si>
  <si>
    <t>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solicitará el concepto de un experto externo.</t>
  </si>
  <si>
    <t>Realizar mesas técnicas cuando sea necesario,  con las partes involucradas, para aquellos pronunciamientos de carácter ambiental que generen algún tipo de desacuerdo frente al concepto emitido.</t>
  </si>
  <si>
    <t>Jefe Oficina Asesora de Planeación</t>
  </si>
  <si>
    <t>Acta de reunión o correo electrónico</t>
  </si>
  <si>
    <t>(Número de mesas técnicas realizadas para aclaraciones en caso de desacuerdo/Número de mesas técnicas solicitadas)*100</t>
  </si>
  <si>
    <t>R3</t>
  </si>
  <si>
    <t>Gestión TIC´S</t>
  </si>
  <si>
    <t>INTERNO</t>
  </si>
  <si>
    <t>Desacato de las políticas de seguridad de la información por Intereses particulares.</t>
  </si>
  <si>
    <t>Manipulación de las configuraciones de perfiles de acceso a usuarios de sistemas de información</t>
  </si>
  <si>
    <t>Posibilidad que los perfiles de acceso de usuarios a sistemas de información gestionados por la Dirección de TIC, sean manipulados por los administradores de los mismos en sus configuraciones en relación con las matrices de roles y responsabilidades, para beneficio personal o de terceros</t>
  </si>
  <si>
    <t xml:space="preserve">Pérdida de información
Demandas contra el Estado
Pérdida de confianza en lo público
Procesos disciplinarios </t>
  </si>
  <si>
    <t>IMPROBABLE</t>
  </si>
  <si>
    <t xml:space="preserve"> </t>
  </si>
  <si>
    <t>Revisión de configuración de  perfiles de acceso a sistemas de información</t>
  </si>
  <si>
    <t>El Profesional Especializado 06 - Seguridad Informática de la Dirección de TICs, con apoyo del equipo de seguridad de la información, verifica dos veces al año la configuración de perfiles de acceso a sistemas de información que soporta la Dirección de TICs, para lo cual solicitará a los líderes técnico y funcional la matriz de roles y privilegios de cada sistema de información y lo validará con las configuraciones de perfiles en el sistema.
Dicha verificación se podrá corroborar en las Actas que genere el equipo de seguridad como evidencia de las revisiones realizadas y quedarán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Director de TIC a fin de tomar las acciones a que haya lugar.</t>
  </si>
  <si>
    <t>Planear y realizar un ejercicio de auditoría interna de seguridad de la información, al ciclo de vida de usuarios y/o contraseñas requeridos para el acceso a una muestra aleatoria de los sistemas de información objeto de control de riesgo</t>
  </si>
  <si>
    <t>Profesional Especializado Grado 06 - Seguridad Informática
y
Equipo de Seguridad de la Información</t>
  </si>
  <si>
    <r>
      <rPr>
        <sz val="20"/>
        <rFont val="Arial"/>
        <family val="2"/>
      </rPr>
      <t>Informe de Auditorí</t>
    </r>
    <r>
      <rPr>
        <sz val="20"/>
        <color theme="1"/>
        <rFont val="Arial"/>
        <family val="2"/>
      </rPr>
      <t>a</t>
    </r>
  </si>
  <si>
    <t>(Auditoria planeada y realizada / 1)*100</t>
  </si>
  <si>
    <t>R4</t>
  </si>
  <si>
    <t>Gestión Grupos de Interés</t>
  </si>
  <si>
    <t>El gestor no informe apropiadamente a la comunidad sobre temas de interés del Sistema y de la Entidad, por intereses particulares o presiones indebidas</t>
  </si>
  <si>
    <t>Omisión de información del sistema y de la entidad, para beneficio de un particular</t>
  </si>
  <si>
    <t>Posibilidad de que los colaboradores del equipo de Gestión Social omitan información de interés relacionada con la misionalidad de la Entidad, en los diferentes espacios de interlocución con las comunidades para favorecer acciones de terceros en detrimento de las comunidades y/o de  TRANSMILENIO S.A.</t>
  </si>
  <si>
    <t xml:space="preserve">Pérdida de información
Pérdida de imagen institucional
Incremento en las PQRS
Pérdida de confianza en lo público
Investigaciones sancionatorias y disciplinarias </t>
  </si>
  <si>
    <t>Verificación previa de información divulgada a grupos de interés</t>
  </si>
  <si>
    <t xml:space="preserve">El Profesional Especializado Grado 6 o la Profesional Universitaria Grado 4 de Gestión Social, asiste a las mesas técnicas lideradas por la Subgerencia Técnica y de Servicios, donde participan diferentes áreas de la entidad, en la cual se informan novedades del Sistema TransMilenio y se toman las decisiones correspondientes. Esta información es comunicada al equipo de Gestión Social a través de correos electrónicos, para que estos preparen las actividades de divulgación a la comunidad, y amplíen cada vez que se requiera y con el área que corresponda, la información de las mesas técnicas. Una vez verificada esta información, los gestores sociales la divulgan con las comunidades, y como evidencia diligencian un acta con sus respectivos soportes, de acuerdo con los lineamientos del documento M-SC-001 Manual de Gestión Social. En caso que las novedades no se comuniquen dentro de la mesa, el equipo de Gestión Social, solicita a la Subgerencia Técnica y de Servicios que convoque al área que lidera la propuesta de tal manera, que se garantice que cumpla con el protocolo establecido al interior de la mesa técnica. </t>
  </si>
  <si>
    <t>Planear y realizar una mesa de trabajo con los Gestores Sociales de la Entidad, con el fin de analizar los aspectos relevantes  relacionados con las divulgaciones operacionales desde el inicio de la implementación de las unidades funcionales operacionales</t>
  </si>
  <si>
    <t>Profesional Especializado (6) de Gestión Social</t>
  </si>
  <si>
    <t>Metodología de la mesa 
Acta Gestión social con soportes sobre el desarrollo de la mesa
Memorias de la mesa</t>
  </si>
  <si>
    <t>(Una mesa de trabajo de gestores sociales Planeada y ejecutada/1)*100</t>
  </si>
  <si>
    <t>R5</t>
  </si>
  <si>
    <t>Beneficio propio o de terceros</t>
  </si>
  <si>
    <t xml:space="preserve">Manipulación indebida de bases de datos de PQRS </t>
  </si>
  <si>
    <t>Posibilidad de que se manipulen las bases de datos generadas a través de plataformas y/o aplicativos donde se registran las PQRS,  por parte del servidor público que recibe una PQRS, para favorecimiento personal.</t>
  </si>
  <si>
    <t xml:space="preserve">Incumplimiento a la ley de Habeas Data
Pérdida de información
Pérdida de imagen institucional
Investigaciones penales y disciplinarias </t>
  </si>
  <si>
    <t>Control preventivo de la información del peticionario</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</si>
  <si>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por lo cual la Profesional Especializada de Servicio al Usuario y Contacto SIRCI debe verificar que cada persona que vaya a  gestionar PQRS en las bases de datos establecidas por la Entidad firme los acuerdos de confidencialidad al inicio de su contrato.
En aquellas situaciones en que se vulnere los acuerdos de confidencialidad se harán las investigaciones pertinentes por parte de la Profesional Especializada de Servicio al Usuario y Contacto SIRCI,  quien elevará los casos a las instancias pertinentes.</t>
  </si>
  <si>
    <t>Realizar una (1) encuesta virtual sobre el conocimiento y la apropiación de la Política de Tratamiento de Datos personales y la correcta aplicación de la misma, a los funcionarios y enlaces de PQRS de la Entidad y concesionarios del Sistema</t>
  </si>
  <si>
    <t>Profesional Especializado grado 6 de Servicio al Usuario y Contacto SIRCI</t>
  </si>
  <si>
    <t>Formulario encuesta
Resultados encuesta</t>
  </si>
  <si>
    <t>(Encuesta elaborada y aplicada/1) *100</t>
  </si>
  <si>
    <t>R6</t>
  </si>
  <si>
    <t>Gestión de Mercadeo</t>
  </si>
  <si>
    <t>Direccionamiento indebido de los espacios de explotación colateral</t>
  </si>
  <si>
    <t>Posibilidad de que un funcionario o contratista perteneciente al proceso de Gestión de Mercadeo reciba o solicite dádivas o favores personales con el objeto de beneficiar a un tercero relacionado con algún bien tangible o intangible susceptible de explotación colateral a cargo de la Subgerencia de Desarrollo de Negocios.</t>
  </si>
  <si>
    <t xml:space="preserve">
Mal uso de los espacios de explotación colateral
Pérdida de imagen institucional
Pérdida de recursos económicos
Investigaciones penales y disciplinarias </t>
  </si>
  <si>
    <t>Revisión y aprobación de los contratos y/o de las autorizaciones otorgadas por explotación colateral.</t>
  </si>
  <si>
    <t>Cada vez que se presente una solicitud de explotación colateral por parte de los comercializadores, concesionarios mercantiles o interesados que cumplan los requisitos establecidos, el Profesional Especializado Grado 06 de Negocios Colaterales o el Profesional Universitario Grado 03 de Gestión de Negocios y Explotación de Marca o el Profesional Universitario Grado 03 de Gestión de Explotación de Negocios Colaterales y/o el equipo de trabajo designado para apoyar el tema, aplican la Resolución No. 623 del 11 de noviembre de 2022 o la Resolución vigente, en la cual se establecen las condiciones para la explotación colateral de los sistemas de transporte a cargo de TRANSMILENIO S.A.,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el Sistema de Gestión documental de la Entidad.</t>
  </si>
  <si>
    <t>Verificar y aprobar las garantías y coberturas requeridas en todos los contratos que así lo establezcan para proteger a la entidad de los perjuicios que este tipo de situaciones puedan generar.</t>
  </si>
  <si>
    <t>Supervisores del Contrato
Subgerente de Desarrollo de Negocios</t>
  </si>
  <si>
    <t xml:space="preserve">Pólizas expedidas por una compañía de seguros y debidamente aprobadas por la entidad </t>
  </si>
  <si>
    <t>(# de pólizas aprobadas / # de contratos suscritos)*100</t>
  </si>
  <si>
    <t xml:space="preserve">Generar alertas de vencimiento de pólizas a través de monitoreos trimestrales realizados por los contratistas del área legal o supervisores de la Subgerencia de Desarrollo de Negocios </t>
  </si>
  <si>
    <t>Contratistas del área legal
Supervisores de los contratos</t>
  </si>
  <si>
    <t>Gestión de solicitud de pólizas a contratistas a través de cualquier medio de comunicación.</t>
  </si>
  <si>
    <t>(# de solicitudes enviadas / # contratos con requerimientos de pólizas)*100</t>
  </si>
  <si>
    <t>R7</t>
  </si>
  <si>
    <t>Monitoreo Integral  al Operación del SITP</t>
  </si>
  <si>
    <t>Reporte de información del seguimiento de los contratos de concesión de manera incompleta u omitiendo elementos fundamentales para la toma de decisiones
Intereses particulares</t>
  </si>
  <si>
    <t>Ocultamiento de información de los contratos de concesión</t>
  </si>
  <si>
    <t xml:space="preserve">Posibilidad que supervisores y/o interventorías de contratos de concesión oculten información relevante que presentan en el marco del Comité de Seguimiento a la Operación del SITP, buscando beneficios particulares, sobornos y extorsión de funcionarios públicos </t>
  </si>
  <si>
    <t>Afectación de toma de decisiones oportuna y veraz por parte del Comité de Seguimiento a la Operación del SITP
Incumplimientos contractuales de los contratos de concesión
Afectación de la Operación del Sistema
Pérdida de imagen
Procesos sancionatorios</t>
  </si>
  <si>
    <t>Seguimiento y reporte de la información a presentar de los contratos de concesión</t>
  </si>
  <si>
    <t>El Comité de Seguimiento a la Operación del SITP,  en cumplimiento de las funciones de la Resolución 1112 de 2019, define al principio de cada vigencia un cronograma de reuniones para que los supervisores e interventores de contratos de concesión presenten máximo tres veces al año su informe de gestión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</si>
  <si>
    <t>Profesional Universitario Grado 03 -  Seguimiento a las Gestión</t>
  </si>
  <si>
    <t>Acto administrativo actualizado</t>
  </si>
  <si>
    <t>(Acto administrativo actualizado y revisado /1)*100</t>
  </si>
  <si>
    <t>R8</t>
  </si>
  <si>
    <t>Planeación del SITP</t>
  </si>
  <si>
    <t>Modificación de algunos de los  parámetros operacionales  para el beneficio de algún operador del SITP</t>
  </si>
  <si>
    <t>Alteraciones de los parámetros operacionales de los servicios</t>
  </si>
  <si>
    <t>Posibilidad que un funcionario o un miembro de alta dirección reciba dadivas por parte de un operador o concesionario,  con el fin de que altere las evaluaciones para obtener beneficios particulares en los parámetros operacionales de  los servicios a su cargo.</t>
  </si>
  <si>
    <t xml:space="preserve">Afectación en las rutas
Pérdida de recursos económicos 
Pérdida de imagen institucional
Investigaciones sancionatorias y disciplinarias </t>
  </si>
  <si>
    <t>Mesas de trabajo</t>
  </si>
  <si>
    <t xml:space="preserve">El Subgerente Técnico y  de Servicios apoyado en la evaluación realizada por parte de la mesa de trabajo de kilómetros eficientes que se reúne semanalmente  revisa los parámetros operacionales propuestos Vs. los actuales para definir la viabilidad del cambio en el sistema; de encontrarse desviaciones o situaciones no comunes en los análisis que puedan beneficiar a algún operador, se indaga su origen y se define en la mesa con los directivos participantes del proceso, las acciones requeridas según resultados, para determinar si se aprueban o no dichas modificaciones operacionales, dejando constancia en las actas de reuniones.
</t>
  </si>
  <si>
    <t>Revisar y actualizar el o los procedimientos relacionados con planeación de transporte a  corto plazo con el fin de ajustar  los lineamientos y roles de los asistentes a dicha mesa</t>
  </si>
  <si>
    <t>Subgerente Técnico y de Servicios con equipo de profesionales de Planeación de Transporte</t>
  </si>
  <si>
    <t>Procedimiento revisado y actualizado</t>
  </si>
  <si>
    <t>R9</t>
  </si>
  <si>
    <t>Supervisión y Control de la Operación</t>
  </si>
  <si>
    <t xml:space="preserve"> Presiones indebidas para manipular la programación de servicios de componente zonal a fin de favorecer intereses particulares.</t>
  </si>
  <si>
    <t>Manipulación de la programación</t>
  </si>
  <si>
    <t>Manipulación de los parámetros de la programación (zonal) por parte de los funcionarios de la Dirección Técnica de Buses con el fin de favorecer a terceros, en detrimento de la entidad, a cambio de dádivas o pago de favores.</t>
  </si>
  <si>
    <t xml:space="preserve">Incremento de las PQRS 
Afectación en la calidad del servicio zonal
Detrimento de la calidad de vida de la comunidad
Pérdida de recursos económicos 
Pérdida de imagen institucional
Investigaciones sancionatorias y disciplinarias </t>
  </si>
  <si>
    <t>MODERADO</t>
  </si>
  <si>
    <t>Realización de reunión virtual o presencial con personal pertinente de la DTB para presentar informe de los aspectos más relevantes de los cambios de programación aprobados en lo corrido del año</t>
  </si>
  <si>
    <t xml:space="preserve"> Profesional Especializado Grado 06 de Programación</t>
  </si>
  <si>
    <t xml:space="preserve">Lista de asistencia y presentación de los temas proyectados en reunión </t>
  </si>
  <si>
    <t>(Cantidad de reuniones de socialización de aspectos de programación realizadas/1) * 100</t>
  </si>
  <si>
    <t>R10</t>
  </si>
  <si>
    <t>Presiones indebidas sobre el personal encargado de reportar las irregularidades ofreciendo dadivas a cambio de omitir información en la que se evidencien los incumplimientos</t>
  </si>
  <si>
    <t>Manipulación u omisión intencional por parte de los funcionarios de la Dirección Técnica de Buses de la información al realizar el seguimiento a las obligaciones operacionales de los contratos de concesión (zonal), con el fin de favorecer a un tercero y/u obtener un beneficio.</t>
  </si>
  <si>
    <t xml:space="preserve">Interventoría a la operación </t>
  </si>
  <si>
    <t>Los Profesionales Especializados Grado 06 responsables del seguimiento a las conductas operativas, revisan trimestralmente la  calidad y los parámetros de información  de las mediciones realizadas en vía (pueden ser las denominadas Tipo 1 a Tipo 5  o cualquier actividad de seguimiento programada por el área) , para lo cual clasifican los registros  en: conformes, no conformes y dato del cumplimiento contractual dejando como evidencia un cuadro de control que consolide el dato de lo procesado en el periodo. En los casos donde se detectan registros no conformes se  remitirá correo con la novedad al responsable del equipo encargado de la consolidación.</t>
  </si>
  <si>
    <t xml:space="preserve">Programación por lo menos una vez en el semestre, reuniones con concesionarios para evaluar la gestión operativa de éstos. </t>
  </si>
  <si>
    <t xml:space="preserve"> Profesionales Especializados Grado 06 de supervisión de la DTB</t>
  </si>
  <si>
    <t>Actas de las reuniones</t>
  </si>
  <si>
    <t>(Cantidad de reuniones seguimiento gestión operativa/2) * 100</t>
  </si>
  <si>
    <t>R11</t>
  </si>
  <si>
    <t xml:space="preserve">Presiones indebidas sobre el personal encargado de dicha labor ofreciendo dadivas o favorecimiento de Intereses particulares a cambio de realizar su labor sin la verificación adecuada y suficiente de los documentos requeridos.
</t>
  </si>
  <si>
    <t xml:space="preserve"> Vinculación por parte de los funcionarios de la Dirección Técnica de Buses de conductores y/o vehículos que no cumplan con la totalidad de los requisitos establecidos en los Contratos de Concesión y Manual de Operaciones del Componente Zonal, con el fin de favorecer a un tercero a cambio de dádivas o pago de favores</t>
  </si>
  <si>
    <t>Incumplimiento de contratos de concesión
Afectación en la calidad del servicio zonal
Detrimento de la calidad de vida de la comunidad
Pérdida de imagen institucional
Investigaciones sancionatorias, disciplinarios, fiscales y penales</t>
  </si>
  <si>
    <t>Verificación de requisitos de vinculación de conductores y/o vehículos</t>
  </si>
  <si>
    <t>Revisión aleatoria liderada por el equipo de flota, en cabeza del Profesional Especializado Grado 06 - Flota, cuando se requiera, de instancias de aprobación y procesos de verificación de requisitos, definidos para la vinculación de los conductores y de vinculación de vehículos presentados por cada concesionario de operación, de acuerdo al Procedimiento establecido para ese fin, dejando como evidencia el Certificado de Vinculación de conductores (a los aceptados),  y el certificado de vinculación de vehículos de no cumplir se rechaza y se envía comunicación al concesionario</t>
  </si>
  <si>
    <t>Realización de reunión virtual o presencial con personal pertinente de la DTB para presentar informe de los aspectos más relevantes de la vinculación de operadores y vehículos informando cuantos tramites de vinculación se realizaron para conductores y vehículos y presentando las fortalezas y debilidades evidencias en el proceso</t>
  </si>
  <si>
    <t xml:space="preserve">Profesional especializado grado 06 de programación  </t>
  </si>
  <si>
    <t>(Cantidad de reuniones de socialización de aspectos de vinculación conductores y vehículos realizadas/1) * 100</t>
  </si>
  <si>
    <t>R12</t>
  </si>
  <si>
    <t>Ofrecimiento dadivas o favorecimiento de Intereses particulares a cambio de reportar una cantidad inexacta de kilómetros.</t>
  </si>
  <si>
    <t>Reporte indebido de kilómetros</t>
  </si>
  <si>
    <t>Liquidación indebida de los kilómetros a remunerar (zonal) en exceso o en defecto, por parte de los funcionarios de la Dirección Técnica de Buses, con el fin de favorecer o perjudicar a terceros, en detrimento de la entidad, a cambio de dádivas o pago de favores.</t>
  </si>
  <si>
    <t>Perdida de recursos económicos
Afectación en la calidad del servicio zonal
Pérdida de imagen institucional
Procesos sancionatorios, disciplinarios, fiscales y penales</t>
  </si>
  <si>
    <t>Bajo el liderazgo del Profesional Especializado Grado 06 de Supervisión y Control de la Operación se realiza una validación automática de parámetros de liquidación de kilómetros a través de la "plataforma tecnológica EIC", por medio de la cual se calcula diariamente el kilometraje no ejecutado en cada viaje a partir de los datos registrados en el Sistema SAE, con los valores encontrados los técnicos del  área de supervisión y liquidación de kilometraje procedan a aplicar el respectivo descuento del cálculo de kilometraje del periodo, sobre la cual el equipo offline hace validaciones adicionales en el marco del debido proceso con los concesionarios dejando  como evidencia los reportes. En caso de encontrarse diferencias se procede a realizar los ajustes a que haya lugar.</t>
  </si>
  <si>
    <t>Generación de reunión virtual o presencial con personal pertinente de la DTB para presentar informe de los ajustes de kilómetros realizados en el transcurso del año socializando las causas principales que dieron lugar a dichos ajustes</t>
  </si>
  <si>
    <t>Profesional especializado grado 06 de supervisión o quien este designé</t>
  </si>
  <si>
    <t>(Cantidad de reuniones de socialización de ajustes de km realizados en el periodo/1) * 100</t>
  </si>
  <si>
    <t>R13</t>
  </si>
  <si>
    <t>Alteración de los perfiles en la selección  del personal vinculado a los contratos de fuerza operativa, debido a intereses particulares o por presiones indebidas.</t>
  </si>
  <si>
    <t xml:space="preserve">Favoritismos y favorecimientos por padrinazgo y/o vínculos afectivos y/o familiares </t>
  </si>
  <si>
    <t>Posibilidad que el equipo de trabajo encargado del control de la operación de BRT con el fin de obtener intereses particulares realice favoritismos y favorecimientos por padrinazgo y/o vínculos afectivos y/o familiares en la vinculación del personal que trabaja para las empresas que prestan sus servicios de fuerza operativa</t>
  </si>
  <si>
    <t>Pérdida de imagen institucional
Pérdida de confianza de lo público
Procesos sancionatorios y disciplinarios</t>
  </si>
  <si>
    <t>Verificación de cumplimiento de perfiles de personal de fuerza operativa</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</si>
  <si>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</si>
  <si>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Emitir y divulgar circular  a empresas contratistas definiendo parámetros de verificación de certificaciones laborales.</t>
  </si>
  <si>
    <t>Profesional Especializado Grado 06 de Coordinación Técnica Operativa de la DTBRT</t>
  </si>
  <si>
    <t>Circular emitida con los parámetros a verificar.</t>
  </si>
  <si>
    <t>R14</t>
  </si>
  <si>
    <t xml:space="preserve">Alteración del cálculo de indicadores de desempeño de las empresas operadoras troncales y/o modificación de los resultados de los mismos, debido a intereses particulares de alguno de los actores involucrados en el proceso. </t>
  </si>
  <si>
    <t>Alteración de indicadores de desempeño de las empresas operadoras troncales</t>
  </si>
  <si>
    <t>Posibilidad  que el equipo de trabajo encargado del cálculo y seguimiento de los indicadores reciba dadivas o sobornos a cambio de  ocultar o alterar datos relacionados con indicadores de desempeño de las empresas operadoras troncales</t>
  </si>
  <si>
    <t>Incumplimiento de indicadores de desempeño
Afectación en la calidad del servicio zonal
Procesos sancionatorios y disciplinarios</t>
  </si>
  <si>
    <t xml:space="preserve">Revisión de indicadores de desempeño de las empresas operadoras troncales </t>
  </si>
  <si>
    <t xml:space="preserve">El Profesional Especializado Grado 06 de Coordinación Técnica Operativa de la DTBRT (Dirección Técnica de 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(Dirección Técnica de 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Si durante la verificación de datos se determina que existen comportamientos atípicos, errores o desviaciones, se solicita a los profesionales encargados la revisión del cálculo del indicador y en los casos que sea procedente, en el marco del debido proceso hacer los ajustes. </t>
  </si>
  <si>
    <t>Revisar en conjunto con los delegados de las empresas operadoras troncales, los indicadores de desempeño de cada empresa, en el marco de los comités ordinarios de operadores troncales, que se realizan bimensualmente.</t>
  </si>
  <si>
    <t>Presentaciones y lista de asistencia de los comités de operadores troncales.</t>
  </si>
  <si>
    <t>(Número de Presentaciones de indicadores realizadas con operadores/
6) X 100</t>
  </si>
  <si>
    <t>R15</t>
  </si>
  <si>
    <t>Alteración de las cantidades de insumos ejecutadas en las obras de mantenimiento.</t>
  </si>
  <si>
    <t>Manipulación de la información de los trabajos de mantenimiento ejecutados en la infraestructura del Sistema</t>
  </si>
  <si>
    <t>Posibilidad de alianza entre el contratista de mantenimiento de la infraestructura del componente BRT del Sistema y el Interventor del mismo contrato con el propósito de manipular la información de los trabajos de mantenimiento ejecutados en la infraestructura para alterar la facturación de las obras ejecutadas con el fin de obtener beneficios económicos y particulares.</t>
  </si>
  <si>
    <t>Pérdida de recursos económicos
Pérdida de información
Procesos sancionatorios y disciplinarios.</t>
  </si>
  <si>
    <t>Revisión Informe mensual  de contrato de interventoría</t>
  </si>
  <si>
    <t>El Profesional Especializado Grado 06 Mantenimiento y Aseo Infraestructura Componente Troncal - supervisor del contrato de interventoría,  verifica mensualmente el cumplimiento de cada una de las obligaciones de la interventoría expuestas en el anexo técnico del contrato, a través de la lista de obligaciones que se encuentra descrita en el numeral XII del informe mensual de supervisión y la revisión del informe de interventoría que suministra cada mes el contratista. En caso que el supervisor no avale el cumplimiento de alguna obligación, solicita a través de correo electrónico aclaración, o ajuste del interventor, para poder continuar con el pago.
EVIDENCIAS. Informe mensual de supervisión Numeral XII. Lista de obligaciones diligenciada. Informe de interventoría y correos en caso que se requieran donde se solicita aclaraciones al interventor</t>
  </si>
  <si>
    <t>Realizar una (1) jornada de sensibilización al personal del contratista de mantenimiento y la interventoría acerca de la gravedad de la alteración de las cantidades de insumos ejecutadas en las obras de mantenimiento.</t>
  </si>
  <si>
    <t xml:space="preserve">Profesional Especializado Grado 06 Mantenimiento y Aseo Infraestructura Componente Troncal </t>
  </si>
  <si>
    <t>Listado de asistencia y acta de reunión.</t>
  </si>
  <si>
    <t>(Jornada de sensibilización al personal del contratista de mantenimiento y la interventoría realizada/1)*100</t>
  </si>
  <si>
    <t>Revisiones aleatorias de campo</t>
  </si>
  <si>
    <t>Los Técnicos Operativos Grado 01, verifican mensualmente, previa solicitud del Profesional Especializado Grado 06 Mantenimiento y Aseo Infraestructura Componente Troncal, algunas actividades de mantenimiento realizadas por el contratista, , mediante visitas aleatorias que se realizan a la infraestructura validando la información de las cantidades y actividades reportadas por el interventor y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</si>
  <si>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Verificación de  cumplimiento de indicadores contractuales</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</si>
  <si>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</si>
  <si>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Moderado</t>
  </si>
  <si>
    <t>R16</t>
  </si>
  <si>
    <t>Habilitación de las tarjetas de conducción en el sistema GestSAE para beneficios particulares</t>
  </si>
  <si>
    <t>Alteración del estado de operatividad de las tarjetas de conducción en el sistema GestSAE</t>
  </si>
  <si>
    <t>Posibilidad de que un funcionario o contratista de la Dirección Técnica de Seguridad, reciba o solicite cualquier dádiva o algún beneficio particular, para alterar información respecto del estado de operatividad de las tarjetas de conducción con el fin de no registrar el estado actual del conductor en el sistema GestSAE.</t>
  </si>
  <si>
    <t>Pérdida de información
Afectación en la calidad del servicio 
Procesos sancionatorios y disciplinarios</t>
  </si>
  <si>
    <t>Seguimiento y análisis de eventos de seguridad vial  y registros de inoperabilidad</t>
  </si>
  <si>
    <t>El Profesional Especializado Grado 6 de Seguridad Operacional o quien él designe, verifica bimestralmente el estado de las tarjetas de conducción en el aplicativo GestSAE, comparando las tarjetas de conducción suspendidas y notificadas por escrito a los concesionarios Vs los registros de inoperabilidad en el aplicativo, evidencia de esta actividad se deja un registro en una tabla de Excel. En caso de que sea detectada alguna alteración en los registros de las tarjetas de conducción, se deberá elaborar un informe para el Director Técnico de Seguridad, quien analizará la situación y emitirá el reporte a los directores técnicos de BRT o Buses para que tomen las acciones pertinentes.</t>
  </si>
  <si>
    <t>Remitir de manera cuatrimestral un memorando informando a los Directores de la Dirección Técnica de Buses y Dirección Técnica de BRT el estado de inoperatividad de las tarjetas de conducción de acuerdo a la base de datos en el sistema GestSAE</t>
  </si>
  <si>
    <t>Profesionales Especializados  Grado 06 de Seguridad Sistema BRT y Sistema Buses de la Dirección Técnica de Seguridad o quien designe</t>
  </si>
  <si>
    <t>Memorandos enviados</t>
  </si>
  <si>
    <t>( # Memorandos enviados a las Direcciones de Buses y BRT  /3)*100</t>
  </si>
  <si>
    <t>R17</t>
  </si>
  <si>
    <t>El contratista no reporte los hallazgos o novedades evidenciadas en las inspecciones realizadas, por intereses particulares o presiones indebidas</t>
  </si>
  <si>
    <t>Omisión de hallazgos en las inspecciones de seguridad operacional, para beneficio particular</t>
  </si>
  <si>
    <t>Posibilidad de que un funcionario o contratista de la Dirección Técnica de Seguridad, reciba o solicite cualquier dádiva o algún beneficio particular, para omitir hallazgos o situaciones encontradas en las inspecciones de seguridad operacional.</t>
  </si>
  <si>
    <t>El Profesional Especializado Grado 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</si>
  <si>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Realizar una sensibilización al personal en vía acerca de la importancia del reporte de los hallazgos o novedades evidenciadas en las inspecciones de seguridad.</t>
  </si>
  <si>
    <t>Listado de asistencia y acta de reunión</t>
  </si>
  <si>
    <t>(Sensibilización al personal en vía realizada/1)*100</t>
  </si>
  <si>
    <t>R18</t>
  </si>
  <si>
    <t>El contratista no realice las labores de intervención en las estaciones, por intereses particulares.</t>
  </si>
  <si>
    <t>Autorización del ingreso a las estaciones sin validación del pasaje</t>
  </si>
  <si>
    <t xml:space="preserve">Posibilidad de que un funcionario o contratista de la Dirección Técnica de Seguridad, reciba o solicite cualquier dádiva o algún beneficio particular, para permitir el ingreso al Sistema a usuarios que no hayan validado el pasaje. </t>
  </si>
  <si>
    <t>Perdida de recursos económicos
Afectación en la calidad del servicio</t>
  </si>
  <si>
    <t>CASI SEGURO</t>
  </si>
  <si>
    <t>Inclusión de obligaciones en los lineamientos de los contratos de reguladores</t>
  </si>
  <si>
    <t xml:space="preserve">Para cada vinculación de reguladores de evasión, los profesionales de la Dirección Técnica de Seguridad o quien estos designen, verificarán que dentro de las obligaciones de dichos contratos este establecido que cuando se percate que un usuario atenta contra los intereses del mismo, en especial lo referente a su seguridad y conductas de evasión al pago, informara de manera inmediata al supervisor de este contrato, y/o referente de operación del sistema, y/o responsable de seguridad en TMSA este hecho vía telefónica. En caso de que se evidencia de que no aplica la cláusula por parte del regulador se iniciaran los procesos disciplinarios respectivos
Evidencias; contratos firmados </t>
  </si>
  <si>
    <t>Realizar  jornada de inducción al equipo regulador que se vincule  durante la vigencia acerca de la importancia del pago del pasaje y demás condiciones generales del Sistema</t>
  </si>
  <si>
    <t>(Jornadas de inducción ejecutadas/Jornadas de inducción programadas)*100</t>
  </si>
  <si>
    <t>R19</t>
  </si>
  <si>
    <t>Gestión del Talento Humano</t>
  </si>
  <si>
    <t>INTERNO o EXTERNO</t>
  </si>
  <si>
    <t>Debilidad en los criterios definidos para adelantar los procesos de selección.</t>
  </si>
  <si>
    <t>Direccionamiento de las pruebas de selección para fines particulares o personales</t>
  </si>
  <si>
    <t>Posibilidad del equipo encargado de los procesos de selección reciban dádivas o favores personales a cambio de direccionar pruebas del proceso de selección, con el fin de beneficiar a terceros generando nepotismo, bien sea por conflicto de intereses o por acuerdos personales</t>
  </si>
  <si>
    <t>Perdida de recursos económicos
Afectación en la ejecución de funciones de la dependencia
Pérdida de confianza de lo público
Pérdida de imagen institucional
Procesos sancionatorios y disciplinarios</t>
  </si>
  <si>
    <t>Validación de criterios en procesos de selección</t>
  </si>
  <si>
    <r>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t>
    </r>
    <r>
      <rPr>
        <sz val="18"/>
        <color indexed="8"/>
        <rFont val="Arial"/>
        <family val="2"/>
      </rPr>
      <t>.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r>
  </si>
  <si>
    <t>Definir y publicar en los canales internos de comunicación los criterios técnicos que se tendrán en cuenta para las convocatorias que se surtan en el año 2023</t>
  </si>
  <si>
    <t>Profesional Especializado Grado 06 -  Talento Humano</t>
  </si>
  <si>
    <t>Criterios técnicos de convocatorias publicados</t>
  </si>
  <si>
    <t>(Criterios de convocatorias publicadas/número de convocatorias a realizar)*100</t>
  </si>
  <si>
    <t>R20</t>
  </si>
  <si>
    <t>Cargue de información en la base de datos de las novedades de nómina de forma mal intencionada.</t>
  </si>
  <si>
    <t>Manipulación de la información relacionada con la liquidación de la nómina.</t>
  </si>
  <si>
    <t>Posibilidad de que servidor público, un colaborador o un tercero encargados de la nómina, a cambio de dádivas o pago de favores, le dé un manejo indebido a la información relacionada con la liquidación de la nómina de los trabajadores de la Entidad</t>
  </si>
  <si>
    <t>Quejas de los funcionarios
Procesos  disciplinarios</t>
  </si>
  <si>
    <t>Validación de datos cargados en el sistema con pre nómina</t>
  </si>
  <si>
    <t>Mensualmente el Auxiliar o Técnico de nómina se encarga de alimentar en el cuadro de novedades de Excel y en el aplicativo JSP7 todas las novedades de nómina reportadas por los funcionarios y los Directivos de las áreas técnicas (BRT-Buses -Modos).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</si>
  <si>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Diseñar e implementar el plan de trabajo para la adquisición e implementación del software de nómina (KACTUS) con el fin de fortalecer el proceso de liquidación y pago de nómina y prestaciones de la Entidad</t>
  </si>
  <si>
    <t>Profesional Universitario Grado 04- Nómina</t>
  </si>
  <si>
    <t>Software adquirido e implementado</t>
  </si>
  <si>
    <t>(Plan de trabajo ejecutado/ plan de trabajo programado)*100</t>
  </si>
  <si>
    <t>R21</t>
  </si>
  <si>
    <t>Incapacidades emitidas por IPS no adscritas
Intereses y beneficios personales o particulares</t>
  </si>
  <si>
    <t>Información médica no veraz</t>
  </si>
  <si>
    <t>Posibilidad de que un trabajador oficial vinculado a la Entidad presente Información falsificada o adulterada,  relacionada con su estado de salud con el fin de obtener beneficios personales</t>
  </si>
  <si>
    <t>Aumento en los índices de ausentismo
Pagos no justificados de nómina por incapacidades no reales
Procesos  sancionatorios y disciplinarios</t>
  </si>
  <si>
    <t>Validación por el área de SST de las incapacidades recurrentes y/o sospechosas.</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</si>
  <si>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de la Subgerencia General para que realice el respectivo proceso.
EVIDENCIAS: Correo electrónico de SST a Talento Humano informando las incapacidades susceptibles a verificación</t>
  </si>
  <si>
    <t>Emitir una circular dirigida a todos los servidores públicos de entidad donde se definan las directrices relacionadas con el soporte de las incapacidades</t>
  </si>
  <si>
    <t>Director Corporativo</t>
  </si>
  <si>
    <t>Circular</t>
  </si>
  <si>
    <t>(Circular emitida/1)*100</t>
  </si>
  <si>
    <t>R22</t>
  </si>
  <si>
    <t>Gestión Económica de los Agentes del Sistema</t>
  </si>
  <si>
    <t>Los agentes Externos influyen en la estructura administrativa de Transmilenio para que actúen a su conveniencia</t>
  </si>
  <si>
    <t>Liquidación indebida de la remuneración a los agentes del sistema favoreciendo al tercero con recursos que no le corresponden</t>
  </si>
  <si>
    <t>Posibilidad de realizar la liquidación previa de los agentes del sistema de manera indebida  por parte de los colaboradores de la Subgerencia Económica encargados, con el fin de favorecerlos económicamente a cambio de recibir comisiones o dádivas</t>
  </si>
  <si>
    <t>Pérdida de recursos económicos
Pérdida de confianza de los público
Demandas contra el estado
Procesos sancionatorios, disciplinarios, fiscales y penales</t>
  </si>
  <si>
    <t xml:space="preserve">Verificación de la información reportada por las áreas técnicas y del remitente. </t>
  </si>
  <si>
    <t>Semanalmente el equipo de Remuneración de Agentes del Sistema compuesto por el Profesional Especializado Grado 06 Control al Recaudo y Remuneración del Sistema, los profesionales Universitarios Grado 05 o Grado 03 y/o los contratistas; verifican el remitente y la información reportada por las áreas técnicas mediante correo electrónico, cotejando que sea un profesional especializado debidamente autorizado y si la información reportada contiene variaciones atípicas. En caso de encontrarse, se solicita al remitente para que se revise y corrija la información técnica remitida y la reenvíe con los ajustes; permitiendo dar continuidad al proceso de liquidación. La información reportada por las áreas técnicas, debe provenir en archivo con clave de acceso, la cual se actualiza semanalmente. 
Adicionalmente, en caso de que la liquidación efectuada por la Fiduciaria no coincida con la liquidación previa de TRANSMILENIO S.A.,  se solicita la revisión y corrección de la información fuente mediante correo electrónico y/o los medios oficiales de comunicación definidos en la  Entidad.</t>
  </si>
  <si>
    <t xml:space="preserve">Realizar una mesa de trabajo para sensibilizar al equipo de profesionales que intervienen en la liquidación de la remuneración de los agentes económicos del sistema con el fin de fortalecer la aplicación de los controles asociados al riesgo y al procedimiento </t>
  </si>
  <si>
    <t>Profesional Especializado Grado 06 Control al Recaudo y Remuneración del Sistema</t>
  </si>
  <si>
    <t xml:space="preserve">Lista de asistencia y acta </t>
  </si>
  <si>
    <t>(Mesa de trabajo realiza/1)*100</t>
  </si>
  <si>
    <t>Conciliación de la Liquidación Previa de la Remuneración a los Agentes del Sistema</t>
  </si>
  <si>
    <t>Semanalmente, el profesional Grado 5 o Grado 3 de remuneración y/o contratista, capturan la información de las áreas técnicas para la realización de la liquidación previa, la cual se procesa en un Excel que se ha formulado y que  contiene celdas que permiten la validación de la información, paralelamente el otro profesional  de remuneración y/o contratista responsables de la captura de la información técnica en el aplicativo en ORACLE, diligencian la información y la procesan en el aplicativo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envía por correo y se sube al aplicativo al FTP de la Fiduciaria para la validación la información de la remuneración. En caso de presentarse fallas en el FTP se envía por correo a la Fiduciaria y una vez subsanadas se efectúa el cargue correspondiente.</t>
  </si>
  <si>
    <t>Cotejo de fuentes de información del concesionario del SIRCI</t>
  </si>
  <si>
    <t>R23</t>
  </si>
  <si>
    <t>Gestión de la Información Financiera y Contable</t>
  </si>
  <si>
    <t>Intereses particulares o 
Presiones indebidas</t>
  </si>
  <si>
    <t>Apropiación indebida del rubro presupuestal</t>
  </si>
  <si>
    <t>Posibilidad que el equipo de trabajo de la Dirección Corporativa encargado del Presupuesto reciba dádivas o pago de favores, a cambio de realizar de manera intencional la imputación de rubros presupuestales que no cumplan con la descripción del mismo</t>
  </si>
  <si>
    <t>Validación cumplimiento resolución de liquidación</t>
  </si>
  <si>
    <t>El Profesional Especializado Grado 06 Finanzas Corporativas - Presupuesto, verifica anualmente, al inicio de cada vigencia, a través del módulo de presupuesto del sistema JSP7, que el plan de adquisiciones cumpla con la resolución de liquidación del presupuesto para la vigencia, dejando como evidencia el correo electrónico enviado a la OAP, donde se confirma el resultado de la verificación. 
De encontrarse diferencias, se informa a la OAP, con el fin de que se realicen los ajustes pertinentes</t>
  </si>
  <si>
    <t>Verificar el presupuesto en el sistema JSP7, cargado por el Profesional Universitario grado 4 de Presupuesto, contra la Resolución General de Presupuesto aprobada para la vigencia</t>
  </si>
  <si>
    <t>Profesional Especializado grado 6 Contador General</t>
  </si>
  <si>
    <t>Correo electrónico informando la apertura o no del presupuesto en el sistema JSP7 para el periodo</t>
  </si>
  <si>
    <t>(# Verificaciones de presupuesto  vs. resolución general de presupuesto /1) * 100</t>
  </si>
  <si>
    <t>Conciliación del plan de adquisiciones</t>
  </si>
  <si>
    <t>Al iniciar la vigencia y cuando se presenten modificaciones en el plan de adquisiciones, el Profesional Universitario grado 4 de Presupuesto verifica, a través de la interfaz entre el módulo de planeación presupuestal y el módulo de presupuesto, que los valores, rubros, centros de costo y metas de los proyectos correspondan a los aprobados en el acta de comité de contratación correspondiente, comparándolos con la resolución de liquidación de presupuesto. En caso de encontrarse diferencias, se realiza una conciliación conjunta con el Profesional especializado grado 6 de la OAP, con el fin de que se decida las acciones de solución. De no presentarse diferencias, se informará a la OAP, la  validación de la versión conciliada. Dejando evidencia de este control en los correos enviados a la OAP.</t>
  </si>
  <si>
    <t>R24</t>
  </si>
  <si>
    <t>Intereses particulares
Presiones indebidas</t>
  </si>
  <si>
    <t>Manipulación de información financiera</t>
  </si>
  <si>
    <t xml:space="preserve"> Posibilidad de que los funcionarios de la Dirección Corporativa encargados de la gestión financiera reciban cualquier dadiva o beneficio a nombre propio o de un tercero a cambio de manipular información relacionada con los recursos financieros de la entidad</t>
  </si>
  <si>
    <t xml:space="preserve">Pérdida de recursos económicos
Pérdida de confianza de los público
Demandas contra el estado
Procesos sancionatorios, disciplinarios y fiscales </t>
  </si>
  <si>
    <t>Conciliación de cuentas bancarias</t>
  </si>
  <si>
    <t>Mensualmente, el Profesional Especializado Grado 05 de Tesorería, realiza las conciliaciones bancarias y genera el Estado de tesorería mensual con los saldos y movimientos de las cuentas bancarias, las cuales son revisadas y aprobadas por el Tesorero; una vez aprobado se envía a través de correo electrónico y/o en medio físico al Profesional Especializado grado 6 de Contabilidad para conciliación contable del mes. De presentarse diferencias en la conciliación interna de Tesorería se analizan las partidas conciliatorias y se determina la causa para ser aclarada dicha  partida. La evidencia de este control, es el reporte del JSP7 (Conciliación Bancaria y Estado de tesorería), así como los extractos bancarios.</t>
  </si>
  <si>
    <t>Realizar la revisión y  aprobación de las conciliaciones bancarias.</t>
  </si>
  <si>
    <t>Profesional Especializado Grado 6 Contador General</t>
  </si>
  <si>
    <t>Conciliación Bancaria Mensual y Copia de Estado de Tesorería Mensual</t>
  </si>
  <si>
    <t>(# Conciliaciones bancarias mensuales/# cuentas bancarias) * 100</t>
  </si>
  <si>
    <t>R25</t>
  </si>
  <si>
    <t>Gestión Jurídica</t>
  </si>
  <si>
    <t>Debilidades en la revisión de conceptos y actos jurídicos</t>
  </si>
  <si>
    <t>Direccionamiento de conceptos y actos jurídicos</t>
  </si>
  <si>
    <t>Posibilidad de que los funcionarios de la Subgerencia Jurídica reciban un beneficio particular o en beneficio de un tercero  a cambio de direccionar conceptos y actos jurídicos emitidos por la Subgerencia</t>
  </si>
  <si>
    <t>Demandas contra la entidad
Pérdida de recursos económicos
Pérdida de confianza de lo público
Procesos sancionatorios, disciplinarios, fiscales y penales</t>
  </si>
  <si>
    <r>
      <t xml:space="preserve">Revisión de conceptos </t>
    </r>
    <r>
      <rPr>
        <sz val="18"/>
        <color indexed="10"/>
        <rFont val="Arial"/>
        <family val="2"/>
      </rPr>
      <t xml:space="preserve"> </t>
    </r>
  </si>
  <si>
    <t>Cada vez que se realice solicitud de concepto a la Subgerencia Jurídica por parte de alguna dependencia de la entidad,  el Profesional Especializado grado 6 de Asesoría y Asistencia Legal  proyecta y revisa conceptos jurídicos en diferentes instancias entre los abogados con que cuenta la Subgerencia, frente a la normatividad legal aplicable,  el cual es avalado y firmado por el(la) Subgerente jurídico(a); dejando como evidencia en la Hoja de trabajo del funcionario la relación del radicado de entrada o la fuente de la solicitud, el tema del concepto y el radicado y fecha de la emisión del concepto. En los casos en que la solicitud de concepto no se encuentre debidamente  soportado con los lineamientos establecidos en la circular 8 de 2018, la misma se devuelve al área solicitante o  se solicita aclaración a fin de que sea ajustada y se pueda emitir el concepto.</t>
  </si>
  <si>
    <t>Revisar y actualizar la circular 8 de 2018 sobre lineamientos para la solicitud de Conceptos Jurídicos</t>
  </si>
  <si>
    <t xml:space="preserve"> Profesional Especializado grado 6 de Asesoría y Asistencia Legal  </t>
  </si>
  <si>
    <t>Circular revisada y actualizada</t>
  </si>
  <si>
    <t>(Circular revisada y actualizada/1) *100</t>
  </si>
  <si>
    <t>R26</t>
  </si>
  <si>
    <t>Manejo inadecuado e inoportuno de la información que soporta los procesos judiciales con Intereses particulares y/o 
Presiones indebidas</t>
  </si>
  <si>
    <t xml:space="preserve">Direccionamiento indebido en la defensa judicial </t>
  </si>
  <si>
    <t>Direccionamiento en la defensa judicial de la entidad, con fines particulares</t>
  </si>
  <si>
    <t>Demandas contra la entidad
Pérdida de recursos económicos
Pérdida de confianza de lo público
Procesos disciplinarios, fiscales y penales</t>
  </si>
  <si>
    <t>Vigilancia judicial periódica de los procesos</t>
  </si>
  <si>
    <t>El Profesional Especializado Grado 5 de Defensa Judicial o quien asigne el (la) Subgerente Jurídico (a)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t>
  </si>
  <si>
    <t>Generar trimestralmente, por parte de cada abogado que tiene a su cargo procesos judiciales o conciliaciones extrajudiciales, una certificación en que se plasma la revisión y actualización de la información registrada en SIPROJ de las actuaciones a su cargo, lo cual se realiza al momento de efectuar la calificación del contingente judicial</t>
  </si>
  <si>
    <t>Abogados internos y externos que tienen a su cargo procesos judiciales y conciliaciones extrajudiciales</t>
  </si>
  <si>
    <t>Certificación trimestral de incorporación, verificación, depuración, actualización y revisión de toda la información registrada en SIPROJ, expedida por cada abogado</t>
  </si>
  <si>
    <t>(Certificaciones expedidas  en el trimestre/certificaciones que se requieren expedir en el trimestre) *100</t>
  </si>
  <si>
    <t>R27</t>
  </si>
  <si>
    <t>Adquisición de Bienes y Servicios</t>
  </si>
  <si>
    <t>Ausencia de controles durante la etapa de revisión de los contratos que se van a adjudicar</t>
  </si>
  <si>
    <t>Direccionamiento de procesos de selección</t>
  </si>
  <si>
    <t>Posibilidad de adjudicar contratos a proveedores con acuerdos colusorios con particulares o personas de la misma entidad, por parte de los funcionarios encargados de la contratación, con el fin de obtener beneficio propio en detrimento de la entidad</t>
  </si>
  <si>
    <t>Verificación del proceso contractual por diferentes filtros</t>
  </si>
  <si>
    <t>El Profesional Especializado Grado 06 de contratación (o quien haga sus veces),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</si>
  <si>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t>
  </si>
  <si>
    <t>Profesional Especializado grado 6 de Adquisición de Bienes y Servicios</t>
  </si>
  <si>
    <t>Lista de asistencia a la jornada de sensibilización</t>
  </si>
  <si>
    <t>(Jornada de sensibilización realizada / Jornada de sensibilización planeada) * 100</t>
  </si>
  <si>
    <t>Realización de pactos colusorios en fase de estructuración y en fase de evaluación de los procesos de selección</t>
  </si>
  <si>
    <t>R28</t>
  </si>
  <si>
    <t>Gestión de Servicios Logísticos</t>
  </si>
  <si>
    <t xml:space="preserve">Presentación de los valores de los bienes de la Entidad, no reales a las condiciones y especificaciones técnicas de las pólizas </t>
  </si>
  <si>
    <t>Valores asegurables de la Entidad no reales</t>
  </si>
  <si>
    <t>Posibilidad de que un servidor de la Entidad, asegure los bienes  propios de TRANSMILENIO S.A. o de responsabilidad de ésta, por valores asegurables no reales con el objetivo de recibir dadivas o algún beneficio particular</t>
  </si>
  <si>
    <t>Demandas contra la entidad
Perdida de recursos económicos
Pérdida de confianza de lo público
Procesos disciplinarios y fiscales</t>
  </si>
  <si>
    <t>Verificación valores reales de pólizas</t>
  </si>
  <si>
    <t>Cada vez que se requiera, el Profesional Especializado Grado 06 de Seguros, verifica que la documentación que allegan las áreas relacionadas con la solicitud de una nueva póliza, cumpla con las condiciones exigidas en el sector asegurador. Si no hay observaciones en la documentación, se remite vía correo electrónico al corredor de seguros para su verificación del valor asegurable sobre el cual se quiere tomar la póliza.  En caso de encontrarse inconsistencias en el valor asegurado, el Profesional Especializado Grado 06 de Seguros informa a las áreas las novedades encontradas, para que subsanen las observaciones.</t>
  </si>
  <si>
    <t xml:space="preserve">Realizar reuniones cuando sea necesario, con las áreas que soliciten aclarar temas de los valores asegurables en los bienes que se quieren ingresar al programa de seguros de TRANSMILENIO  S.A. </t>
  </si>
  <si>
    <t xml:space="preserve"> Profesional Especializado Grado 06 de Seguros</t>
  </si>
  <si>
    <t>Actas de reunión o grabación de la misma</t>
  </si>
  <si>
    <t>(Número de reuniones realizadas con las áreas que soliciten aclarar los temas de los valores asegurables  / Número de reuniones requeridas por las áreas) *100</t>
  </si>
  <si>
    <t>R29</t>
  </si>
  <si>
    <t>Registro inadecuado de inventarios</t>
  </si>
  <si>
    <t>Probabilidad de un inadecuado registro de la información de Inventarios relacionados con la Propiedad Planta y Equipo de propiedad de TRANSMILENIO S.A., por parte del profesional Grado 3 apoyo logístico o a quien se le designe la función, con el fin de apropiarse de ella en beneficio propio, o de terceros</t>
  </si>
  <si>
    <t>Inconsistencias en la información financiera
Perdida de recursos económicos
Pérdida de confianza de lo público
Procesos sancionatorios, disciplinarios y fiscales</t>
  </si>
  <si>
    <t>RARA VEZ</t>
  </si>
  <si>
    <t>Levantamiento físico de inventario aleatorio</t>
  </si>
  <si>
    <t>El Profesional Universitario Grado 03 Apoyo Logístico, realiza trimestralmente revisiones aleatorias del inventario en las cuales se pueden incluir bienes de la infraestructura del Sistema y de la sede administrativa, aplicando los lineamientos establecidos en el Manual de Inventarios, dejando como evidencia las planillas de inventario firmadas por el responsable de los bienes y por quien revisa el inventario. En caso de evidenciarse inconsistencias, se solicita al responsable del inventario las justificaciones de las mismas con los soportes que correspondan para proceder a la actualización a que haya lugar y correcto registro del inventario.</t>
  </si>
  <si>
    <t>Verificar que las entradas y salidas del almacén  se registren en el sistema JSP7 acorde con los documentos soporte, dejando el Vo. Bo.  en cada entrada y salida de almacén</t>
  </si>
  <si>
    <t>Profesional Especializado grado 6 de Apoyo Logístico</t>
  </si>
  <si>
    <t>Vo. Bo.  en cada entrada y salida de almacén
Registro en Sistema JSP7</t>
  </si>
  <si>
    <t>(# Entradas y salidas de almacén revisadas con Vo.Bo / # Entradas y salidas de almacén realizadas)*100</t>
  </si>
  <si>
    <t>R30</t>
  </si>
  <si>
    <t>Intereses particulares o
Presiones indebidas</t>
  </si>
  <si>
    <t>Perdida intencional de los expedientes de archivo para beneficios particulares</t>
  </si>
  <si>
    <t xml:space="preserve">Posibilidad de que los funcionarios de la Entidad pierdan de forma intencional  los expedientes de archivo, para beneficio propio, de otros funcionarios o de terceros, con el fin de conseguir dádivas o favores.
</t>
  </si>
  <si>
    <t>Pérdida de la memoria institucional
Fuga de información
Pérdida de recursos económicos
Pérdida de confianza de lo público
Procesos sancionatorios y disciplinarios</t>
  </si>
  <si>
    <t>Seguimiento al préstamo de documentos exclusivo a funcionarios</t>
  </si>
  <si>
    <t>El contratista encargado de realizar los préstamos de expedientes, diariamente realiza seguimiento verificando en la planilla de control los expedientes que ya cumplieron el tiempo de préstamo establecido en el manual de Gestión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préstamos.</t>
  </si>
  <si>
    <t xml:space="preserve">Diseñar una herramienta que permita la generación de alertas de vencimiento de un préstamo tanto para la oficina de gestión documental como para los usuarios. </t>
  </si>
  <si>
    <t>Profesional  Universitario Grado 03 - Gestión documental</t>
  </si>
  <si>
    <t xml:space="preserve">Herramienta diseñada </t>
  </si>
  <si>
    <t>(Una herramienta diseñada /1)*100</t>
  </si>
  <si>
    <t>Debilidad en los controles de seguimiento a las carpetas por parte de la firma encargada de la administración del Archivo</t>
  </si>
  <si>
    <t>Seguimiento a planillas de control trimestral</t>
  </si>
  <si>
    <t>El  Profesional Universitario Grado 3 de Gestión documental o el encargado de la supervisión del contrato de Gestión Documental, trimestralmente revisa con el contratista encargado de realizar los préstamos de expedientes, las planillas de control de préstamos verificando el cumplimiento de los criterios establecidos en el Manual de Gestión documental, dejando un acta de reunión donde se consigne novedades de los préstamos y acciones a implementar por parte de la empresa contratista de gestión documental . En caso que las  acciones a implementar por parte de la empresa contratista no se ejecuten o no se obtenga el resultado esperado, el  Profesional Universitario Grado 3 de Gestión documental o el encargado de la supervisión del contrato informara al superior inmediato de quien tenga el expediente para que tome las acciones pertinentes que conlleven a la devolución de los documentos evitando de esta manera la pérdida del expediente.</t>
  </si>
  <si>
    <t>R31</t>
  </si>
  <si>
    <t>Evaluación y Mejoramiento de la Gestión</t>
  </si>
  <si>
    <t>Presión por parte del auditado para modificar u omitir los resultados de auditorías.</t>
  </si>
  <si>
    <t>Posible omisión de información en los resultados de auditoría.</t>
  </si>
  <si>
    <t>Probable ocultamiento o modificación de los resultados de auditoría interna por parte de auditores y/o Jefe de la OCI, para beneficio propio o de terceros</t>
  </si>
  <si>
    <t>Pérdida económica
Pérdida de imagen de la Entidad.
Procesos sancionatorios y disciplinarios.</t>
  </si>
  <si>
    <t>Monitoreo de los ejercicios de auditoría y seguimiento a los avances de los mismos. (equipo auditor).</t>
  </si>
  <si>
    <t xml:space="preserve">
El auditor responsable del proceso de auditoría designado por el jefe de la Oficina de Control Interno realizará  por lo menos un monitoreo a las actividades propias de la auditoría a través de reuniones o mediante correo electrónico y revisa los papeles de trabajo con el fin de cotejar si se están presentando situaciones que desvíen o afecten el resultado de la evaluación y en caso de evidenciarse que se presenta alguna situación sospechosa o desviación relevante se levantará un acta y se le informará al jefe de la Oficina de Control Interno.
EVIDENCIAS: Agenda de reuniones, listados de asistencia. Actas de reuniones con papeles de trabajo  en casos de encontrarse desviaciones en los seguimientos realizados. </t>
  </si>
  <si>
    <t>Realizar mínimo tres veces al año reuniones con el equipo de auditores para compartir resultados y experiencias en los ejercicios de auditoría con el fin de fortalecer el rol de evaluación independiente, dejando como evidencia los listados de asistencia debidamente firmados de cada reunión.</t>
  </si>
  <si>
    <t>Jefe de la Oficina de Control Interno y/o quien él delegue.</t>
  </si>
  <si>
    <r>
      <rPr>
        <sz val="20"/>
        <rFont val="Arial"/>
        <family val="2"/>
      </rPr>
      <t>Listado de asistencia o actas de reunión con papeles de trabajo</t>
    </r>
    <r>
      <rPr>
        <u/>
        <sz val="20"/>
        <rFont val="Arial"/>
        <family val="2"/>
      </rPr>
      <t xml:space="preserve"> en caso que se requiera</t>
    </r>
  </si>
  <si>
    <t>(Reuniones con equipo OCI /3)*100</t>
  </si>
  <si>
    <t>Monitoreo por parte del jefe de la oficina de control interno de  los ejercicios de auditoría y seguimiento a los avances de los mismos.</t>
  </si>
  <si>
    <t xml:space="preserve">La jefe de la Oficina de Control Interno realizará por lo menos un seguimiento a la ejecución y avance  de cada uno de los trabajos de auditorías para conocer los resultados parciales y posibles desviaciones que se estén presentando en la evaluación,  las cuales deberán estar consignadas en los papeles de trabajo y de evidenciarse que se presenta alguna desviación relevante se levantará un acta para la respectiva toma de decisiones.
EVIDENCIAS: Agenda de reuniones, listados de asistencia. Actas de reuniones con papeles de trabajo en casos de encontrarse desviaciones en los seguimientos realizados. </t>
  </si>
  <si>
    <t>Seguimiento a la trazabilidad en los procesos de auditoría</t>
  </si>
  <si>
    <t>Tan pronto se surta la reunión de cierre de la auditoría el responsable de la evaluación envía su primera versión del informe a través de correo electrónico al Jefe de la Oficina de Control Interno o quien ella designe y verifican que los cambios de fondo realizados por el Jefe no vayan en beneficio propio o de terceros.
EVIDENCIAS: Correos electrónicos dirigidos al jefe de la OCI o quien este designe, adjuntando los informes productos de las auditorías realizadas.</t>
  </si>
  <si>
    <t>R32</t>
  </si>
  <si>
    <t>Gestión Asuntos Disciplinarios</t>
  </si>
  <si>
    <t>Ofrecimientos indebidos a un funcionario parte del proceso de gestión de asuntos disciplinarios</t>
  </si>
  <si>
    <t>Direccionamiento indebido de las actuaciones disciplinarias</t>
  </si>
  <si>
    <t>Posibilidad de que un servidor perteneciente al proceso de Gestión de Asuntos Disciplinarios reciba o solicite cualquier dádiva, agasajo o favor personal, con el objeto de alterar el curso normal de una actuación disciplinaria y su decisión.</t>
  </si>
  <si>
    <t>Pérdida de información.
Pérdida de confianza de los grupos de valor y demás partes interesadas respecto de la gestión de las actuaciones disciplinarias.
Incumplimiento de la función correctiva y preventiva a cargo del operador disciplinario al interior de la Entidad.</t>
  </si>
  <si>
    <t>Actualización de los sistemas informáticos del Distrito Capital relacionados con la función disciplinaria</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</si>
  <si>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</si>
  <si>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Realizar el reporte de actos procesales que sea requerido por parte de la Personería de Bogotá D.C. en cada uno de los procesos disciplinarios a cargo del Control Disciplinario Interno de la Entidad.</t>
  </si>
  <si>
    <t>Servidores públicos a cargo de la función disciplinaria en la Entidad.</t>
  </si>
  <si>
    <t>Oficios dirigidos a la Personería, pantallazos incorporados a los expedientes o evidencias en los sistemas informáticos según corresponda.</t>
  </si>
  <si>
    <t>(Número de actuaciones disciplinarias reportadas / número de actuaciones que deben reportarse) * 100</t>
  </si>
  <si>
    <t>Revisar y ajustar el acto administrativo que regla el Comité de Seguimiento al SITP</t>
  </si>
  <si>
    <t>(Circular emitida a empresas contratantes de personal Fuerza Operativa/1) X 100</t>
  </si>
  <si>
    <t>Nombre de la Entidad</t>
  </si>
  <si>
    <t>Nombre del documento</t>
  </si>
  <si>
    <t>Versión del documento</t>
  </si>
  <si>
    <t>Fecha de Publicación</t>
  </si>
  <si>
    <t>Anexo 2. Matriz de Riesgos de Corrupción 2023</t>
  </si>
  <si>
    <t>Vigencia</t>
  </si>
  <si>
    <t>2023</t>
  </si>
  <si>
    <t>Empresa de Transporte del Tercer Milenio - TRANSMILENIO S. A.</t>
  </si>
  <si>
    <t>IDENTIFICACIÓN RIESGO</t>
  </si>
  <si>
    <t>ANÁLISIS DE RIESGOS ANTES DE CONTROLES</t>
  </si>
  <si>
    <t>EVALUACIÓN DE RIESGOS DESPUÉS DE CONTROLES</t>
  </si>
  <si>
    <t>DESCRIPCIÓN DEL RIESGO</t>
  </si>
  <si>
    <t>EJECUCIÓN DEL CONTROL
Siempre = Fuerte
Algunas veces = Moderado
Nunca = Débil</t>
  </si>
  <si>
    <t>TOTAL CALIFICACIÓN CONTROL
SOLIDEZ DÉBIL = 0
SOLIDEZ MODERADO = 50
SOLIDEZ FUERTE = 100</t>
  </si>
  <si>
    <t>INCIDENCIA DEL CONTROL SOBRE IMPACTO
POR GUÍA EL IMPACTO ES EL MISMO INHERENTE</t>
  </si>
  <si>
    <t>FECHA DE EJECUCIÓN</t>
  </si>
  <si>
    <t>DESCRIPCIÓN DEL ACTUAL CONTROL</t>
  </si>
  <si>
    <t>FECHA DE TERMINACIÓN</t>
  </si>
  <si>
    <t>REPORTES FRAUDULENTOS/ CORRUPCIÓN</t>
  </si>
  <si>
    <t>CATASTRÓFICO</t>
  </si>
  <si>
    <t>CORRUPCIÓN</t>
  </si>
  <si>
    <t>MALVERSACIÓN DE ACTIVOS/CORRUPCIÓN</t>
  </si>
  <si>
    <t>REPORTES FRAUDULENTOS/CORRUPCIÓN</t>
  </si>
  <si>
    <t>Los técnicos y/o el personal de apoyo de la DTB, encargado del análisis de programación zonal, verifican mensualmente las PSO´S (programaciones de operación de servicios) contra los parámetros de programación autorizados por TRANSMILENIO S.A.,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
EVIDENCIAS: Cuadro de Excel con solicitudes de cambios de programación zonal, correos electrónicos notificando diferencias encontradas</t>
  </si>
  <si>
    <t>Supervisión a la ejecución de procedimientos de reportes de kilometraje componente zonal SITP y supervisión fuera de línea</t>
  </si>
  <si>
    <t>DETECCIÓN</t>
  </si>
  <si>
    <t>Semanalmente el Profesional Especializado Grado 05 de Control del Recaudo y/o el contratista, cotejan el tablero de control y el FSCenter (sistema de información del SIRCI) con la base de información  de recaudo que posee TRANSMILENIO mediante las herramientas de Excel  y el sistema de información Qlick sense con el fin de determinar la veracidad y calidad de la información relacionada con recaudo por venta y validaciones de TISC. De encontrarse diferencias, se comunica al concesionario del SIRCI, con el fin de validarlas y corregirlas, y finalmente reportar la información correcta al equipo de remuneración de la Subgerencia Económica. Se deja como evidencia los archivos en Excel  y  Qlick sense, donde se refleja el análisis y cotejo realizado de la información.</t>
  </si>
  <si>
    <t>Personas influyentes que ofrecen beneficios económicos o en especie a funcionarios de TRANSMILENIO S.A. para favorecer a cualquier persona particular en la celebración de los contratos de explotación colateral, sin cumplir los procedimientos establecidos</t>
  </si>
  <si>
    <t>MALVERSACION DE ACTIVOS/CORRUPCION</t>
  </si>
  <si>
    <t>Verificación programación de operación del servicio zonal</t>
  </si>
  <si>
    <t>Octubre de 2023</t>
  </si>
  <si>
    <t>2</t>
  </si>
  <si>
    <t>Manipulación de la información (zonal)</t>
  </si>
  <si>
    <t>Vinculación inapropiada de conductores y/o vehículos (zonal)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</si>
</sst>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8"/>
      <color theme="1"/>
      <name val="Arial"/>
      <family val="2"/>
    </font>
    <font>
      <b/>
      <sz val="26"/>
      <color theme="1"/>
      <name val="Arial"/>
      <family val="2"/>
    </font>
    <font>
      <b/>
      <sz val="20"/>
      <color theme="1"/>
      <name val="Arial"/>
      <family val="2"/>
    </font>
    <font>
      <b/>
      <sz val="18"/>
      <color theme="1"/>
      <name val="Arial"/>
      <family val="2"/>
    </font>
    <font>
      <u/>
      <sz val="10"/>
      <color theme="10"/>
      <name val="Arial"/>
      <family val="2"/>
    </font>
    <font>
      <b/>
      <u/>
      <sz val="20"/>
      <name val="Arial"/>
      <family val="2"/>
    </font>
    <font>
      <b/>
      <u/>
      <sz val="18"/>
      <name val="Arial"/>
      <family val="2"/>
    </font>
    <font>
      <b/>
      <sz val="18"/>
      <name val="Arial"/>
      <family val="2"/>
    </font>
    <font>
      <sz val="10"/>
      <name val="Arial"/>
      <family val="2"/>
    </font>
    <font>
      <b/>
      <sz val="20"/>
      <name val="Arial"/>
      <family val="2"/>
    </font>
    <font>
      <u/>
      <sz val="20"/>
      <name val="Arial"/>
      <family val="2"/>
    </font>
    <font>
      <sz val="10"/>
      <color indexed="8"/>
      <name val="Tahoma"/>
      <family val="2"/>
    </font>
    <font>
      <sz val="18"/>
      <name val="Arial"/>
      <family val="2"/>
    </font>
    <font>
      <sz val="20"/>
      <name val="Arial"/>
      <family val="2"/>
    </font>
    <font>
      <sz val="20"/>
      <color theme="1"/>
      <name val="Arial"/>
      <family val="2"/>
    </font>
    <font>
      <b/>
      <sz val="18"/>
      <color rgb="FF000000"/>
      <name val="Arial"/>
      <family val="2"/>
    </font>
    <font>
      <b/>
      <sz val="18"/>
      <color rgb="FFFFFFFF"/>
      <name val="Arial"/>
      <family val="2"/>
    </font>
    <font>
      <sz val="18"/>
      <color rgb="FF000000"/>
      <name val="Arial"/>
      <family val="2"/>
    </font>
    <font>
      <b/>
      <sz val="18"/>
      <color theme="0"/>
      <name val="Arial"/>
      <family val="2"/>
    </font>
    <font>
      <sz val="20"/>
      <color rgb="FF000000"/>
      <name val="Arial"/>
      <family val="2"/>
    </font>
    <font>
      <sz val="18"/>
      <color indexed="8"/>
      <name val="Arial"/>
      <family val="2"/>
    </font>
    <font>
      <sz val="18"/>
      <color indexed="10"/>
      <name val="Arial"/>
      <family val="2"/>
    </font>
    <font>
      <sz val="20"/>
      <color rgb="FFFF0000"/>
      <name val="Arial"/>
      <family val="2"/>
    </font>
    <font>
      <b/>
      <sz val="18"/>
      <color indexed="81"/>
      <name val="Tahoma"/>
      <family val="2"/>
    </font>
    <font>
      <sz val="18"/>
      <color indexed="81"/>
      <name val="Tahoma"/>
      <family val="2"/>
    </font>
    <font>
      <b/>
      <sz val="16"/>
      <color indexed="81"/>
      <name val="Tahoma"/>
      <family val="2"/>
    </font>
    <font>
      <sz val="16"/>
      <color indexed="81"/>
      <name val="Tahoma"/>
      <family val="2"/>
    </font>
    <font>
      <u/>
      <sz val="11"/>
      <color theme="10"/>
      <name val="Calibri"/>
      <family val="2"/>
      <scheme val="minor"/>
    </font>
    <font>
      <sz val="12"/>
      <color theme="1"/>
      <name val="Arial"/>
      <family val="2"/>
    </font>
    <font>
      <u/>
      <sz val="12"/>
      <color theme="10"/>
      <name val="Arial"/>
      <family val="2"/>
    </font>
    <font>
      <sz val="14"/>
      <color indexed="81"/>
      <name val="Tahoma"/>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FF0000"/>
        <bgColor rgb="FF000000"/>
      </patternFill>
    </fill>
    <fill>
      <patternFill patternType="solid">
        <fgColor rgb="FF92D050"/>
        <bgColor rgb="FF000000"/>
      </patternFill>
    </fill>
    <fill>
      <patternFill patternType="solid">
        <fgColor theme="0" tint="-0.14999847407452621"/>
        <bgColor indexed="64"/>
      </patternFill>
    </fill>
    <fill>
      <patternFill patternType="solid">
        <fgColor theme="0"/>
        <bgColor rgb="FF000000"/>
      </patternFill>
    </fill>
  </fills>
  <borders count="18">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1">
    <xf numFmtId="0" fontId="0" fillId="0" borderId="0"/>
    <xf numFmtId="0" fontId="8" fillId="0" borderId="0" applyNumberFormat="0" applyFill="0" applyBorder="0" applyAlignment="0" applyProtection="0"/>
    <xf numFmtId="0" fontId="3" fillId="0" borderId="0"/>
    <xf numFmtId="0" fontId="12" fillId="0" borderId="0"/>
    <xf numFmtId="0" fontId="2" fillId="0" borderId="0"/>
    <xf numFmtId="0" fontId="15" fillId="0" borderId="0"/>
    <xf numFmtId="0" fontId="2" fillId="0" borderId="0"/>
    <xf numFmtId="0" fontId="2" fillId="0" borderId="0"/>
    <xf numFmtId="0" fontId="2" fillId="0" borderId="0"/>
    <xf numFmtId="0" fontId="2" fillId="0" borderId="0"/>
    <xf numFmtId="0" fontId="1" fillId="0" borderId="0"/>
    <xf numFmtId="0" fontId="1" fillId="0" borderId="0"/>
    <xf numFmtId="0" fontId="12" fillId="0" borderId="0" applyNumberFormat="0" applyFont="0" applyFill="0" applyBorder="0" applyAlignment="0" applyProtection="0"/>
    <xf numFmtId="0" fontId="32" fillId="0" borderId="0"/>
    <xf numFmtId="0" fontId="31" fillId="0" borderId="0" applyNumberFormat="0" applyFill="0" applyBorder="0" applyAlignment="0" applyProtection="0"/>
    <xf numFmtId="0" fontId="12" fillId="0" borderId="0" applyNumberFormat="0" applyFont="0" applyFill="0" applyBorder="0" applyAlignment="0" applyProtection="0"/>
    <xf numFmtId="9" fontId="1"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3" fillId="0" borderId="0" applyNumberFormat="0" applyFill="0" applyBorder="0" applyAlignment="0" applyProtection="0"/>
    <xf numFmtId="0" fontId="1" fillId="0" borderId="0"/>
  </cellStyleXfs>
  <cellXfs count="370">
    <xf numFmtId="0" fontId="0" fillId="0" borderId="0" xfId="0"/>
    <xf numFmtId="0" fontId="7" fillId="6" borderId="9" xfId="4" applyFont="1" applyFill="1" applyBorder="1" applyAlignment="1">
      <alignment horizontal="center" vertical="center" wrapText="1"/>
    </xf>
    <xf numFmtId="0" fontId="7" fillId="3" borderId="9" xfId="4" applyFont="1" applyFill="1" applyBorder="1" applyAlignment="1">
      <alignment horizontal="center" vertical="center" wrapText="1"/>
    </xf>
    <xf numFmtId="0" fontId="19" fillId="8" borderId="5" xfId="0" applyFont="1" applyFill="1" applyBorder="1" applyAlignment="1">
      <alignment horizontal="center" vertical="center" wrapText="1"/>
    </xf>
    <xf numFmtId="0" fontId="7" fillId="6" borderId="5"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5" borderId="5" xfId="2" applyFont="1" applyFill="1" applyBorder="1" applyAlignment="1">
      <alignment horizontal="center" vertical="center" wrapText="1"/>
    </xf>
    <xf numFmtId="0" fontId="7" fillId="5" borderId="9" xfId="2" applyFont="1" applyFill="1" applyBorder="1" applyAlignment="1">
      <alignment horizontal="center" vertical="center" wrapText="1"/>
    </xf>
    <xf numFmtId="0" fontId="16" fillId="2" borderId="9" xfId="3" applyFont="1" applyFill="1" applyBorder="1" applyAlignment="1">
      <alignment horizontal="center" vertical="center" wrapText="1"/>
    </xf>
    <xf numFmtId="0" fontId="11" fillId="2" borderId="9" xfId="4" applyFont="1" applyFill="1" applyBorder="1" applyAlignment="1" applyProtection="1">
      <alignment horizontal="center" vertical="center" wrapText="1"/>
      <protection locked="0"/>
    </xf>
    <xf numFmtId="0" fontId="11" fillId="2" borderId="9" xfId="3" applyFont="1" applyFill="1" applyBorder="1" applyAlignment="1">
      <alignment horizontal="center" vertical="center" wrapText="1"/>
    </xf>
    <xf numFmtId="0" fontId="11" fillId="2" borderId="2" xfId="4" applyFont="1" applyFill="1" applyBorder="1" applyAlignment="1" applyProtection="1">
      <alignment horizontal="center" vertical="center" wrapText="1"/>
      <protection locked="0"/>
    </xf>
    <xf numFmtId="0" fontId="11" fillId="2" borderId="7" xfId="4" applyFont="1" applyFill="1" applyBorder="1" applyAlignment="1" applyProtection="1">
      <alignment horizontal="center" vertical="center" wrapText="1"/>
      <protection locked="0"/>
    </xf>
    <xf numFmtId="0" fontId="11" fillId="2" borderId="8" xfId="4"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5" xfId="5" applyFont="1" applyFill="1" applyBorder="1" applyAlignment="1">
      <alignment horizontal="center" vertical="center" wrapText="1"/>
    </xf>
    <xf numFmtId="0" fontId="11" fillId="2" borderId="9" xfId="2" applyFont="1" applyFill="1" applyBorder="1" applyAlignment="1" applyProtection="1">
      <alignment horizontal="center" vertical="center" wrapText="1"/>
      <protection locked="0"/>
    </xf>
    <xf numFmtId="0" fontId="16" fillId="2" borderId="5" xfId="3" applyFont="1" applyFill="1" applyBorder="1" applyAlignment="1">
      <alignment horizontal="center" vertical="center" wrapText="1"/>
    </xf>
    <xf numFmtId="0" fontId="11" fillId="2" borderId="5" xfId="2" applyFont="1" applyFill="1" applyBorder="1" applyAlignment="1" applyProtection="1">
      <alignment horizontal="center" vertical="center" wrapText="1"/>
      <protection locked="0"/>
    </xf>
    <xf numFmtId="0" fontId="11" fillId="2" borderId="5" xfId="4" applyFont="1" applyFill="1" applyBorder="1" applyAlignment="1" applyProtection="1">
      <alignment horizontal="center" vertical="center" wrapText="1"/>
      <protection locked="0"/>
    </xf>
    <xf numFmtId="0" fontId="16" fillId="2" borderId="7" xfId="5" applyFont="1" applyFill="1" applyBorder="1" applyAlignment="1">
      <alignment horizontal="center" vertical="center" wrapText="1"/>
    </xf>
    <xf numFmtId="0" fontId="11" fillId="2" borderId="7" xfId="2" applyFont="1" applyFill="1" applyBorder="1" applyAlignment="1" applyProtection="1">
      <alignment horizontal="center" vertical="center" wrapText="1"/>
      <protection locked="0"/>
    </xf>
    <xf numFmtId="0" fontId="16" fillId="2" borderId="5" xfId="0" applyFont="1" applyFill="1" applyBorder="1" applyAlignment="1">
      <alignment horizontal="center" vertical="center" wrapText="1"/>
    </xf>
    <xf numFmtId="0" fontId="16" fillId="2" borderId="5" xfId="2" applyFont="1" applyFill="1" applyBorder="1" applyAlignment="1" applyProtection="1">
      <alignment horizontal="center" vertical="center" wrapText="1"/>
      <protection locked="0"/>
    </xf>
    <xf numFmtId="0" fontId="11" fillId="2" borderId="5" xfId="3"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9" xfId="2" applyFont="1" applyFill="1" applyBorder="1" applyAlignment="1" applyProtection="1">
      <alignment horizontal="center" vertical="center" wrapText="1"/>
      <protection locked="0"/>
    </xf>
    <xf numFmtId="0" fontId="11" fillId="2" borderId="14" xfId="4" applyFont="1" applyFill="1" applyBorder="1" applyAlignment="1" applyProtection="1">
      <alignment horizontal="center" vertical="center" wrapText="1"/>
      <protection locked="0"/>
    </xf>
    <xf numFmtId="0" fontId="16" fillId="2" borderId="9" xfId="0" applyFont="1" applyFill="1" applyBorder="1" applyAlignment="1">
      <alignment horizontal="center" vertical="center" wrapText="1"/>
    </xf>
    <xf numFmtId="0" fontId="16" fillId="2" borderId="9" xfId="5" applyFont="1" applyFill="1" applyBorder="1" applyAlignment="1">
      <alignment horizontal="center" vertical="center" wrapText="1"/>
    </xf>
    <xf numFmtId="0" fontId="7" fillId="2" borderId="9" xfId="2" applyFont="1" applyFill="1" applyBorder="1" applyAlignment="1" applyProtection="1">
      <alignment horizontal="center" vertical="center" wrapText="1"/>
      <protection locked="0"/>
    </xf>
    <xf numFmtId="0" fontId="16" fillId="2" borderId="11" xfId="5" applyFont="1" applyFill="1" applyBorder="1" applyAlignment="1">
      <alignment horizontal="center" vertical="center" wrapText="1"/>
    </xf>
    <xf numFmtId="9" fontId="16" fillId="2" borderId="9" xfId="2" applyNumberFormat="1" applyFont="1" applyFill="1" applyBorder="1" applyAlignment="1" applyProtection="1">
      <alignment horizontal="center" vertical="center" wrapText="1"/>
      <protection locked="0"/>
    </xf>
    <xf numFmtId="0" fontId="4" fillId="2" borderId="9" xfId="2" applyFont="1" applyFill="1" applyBorder="1" applyAlignment="1" applyProtection="1">
      <alignment horizontal="center" vertical="center" wrapText="1"/>
      <protection locked="0"/>
    </xf>
    <xf numFmtId="0" fontId="7" fillId="2" borderId="9" xfId="2" applyFont="1" applyFill="1" applyBorder="1" applyAlignment="1">
      <alignment horizontal="center" vertical="center" wrapText="1"/>
    </xf>
    <xf numFmtId="0" fontId="11" fillId="2" borderId="11" xfId="3" applyFont="1" applyFill="1" applyBorder="1" applyAlignment="1">
      <alignment horizontal="center" vertical="center" wrapText="1"/>
    </xf>
    <xf numFmtId="0" fontId="17" fillId="2" borderId="9" xfId="0" applyFont="1" applyFill="1" applyBorder="1" applyAlignment="1">
      <alignment horizontal="center" vertical="center" wrapText="1"/>
    </xf>
    <xf numFmtId="0" fontId="18" fillId="2" borderId="7" xfId="2" applyFont="1" applyFill="1" applyBorder="1" applyAlignment="1">
      <alignment horizontal="center" vertical="center" wrapText="1"/>
    </xf>
    <xf numFmtId="0" fontId="18" fillId="2" borderId="5" xfId="4" applyFont="1" applyFill="1" applyBorder="1" applyAlignment="1">
      <alignment horizontal="center" vertical="center" wrapText="1"/>
    </xf>
    <xf numFmtId="0" fontId="7" fillId="2" borderId="5" xfId="0" applyFont="1" applyFill="1" applyBorder="1" applyAlignment="1">
      <alignment horizontal="center" vertical="center" wrapText="1"/>
    </xf>
    <xf numFmtId="0" fontId="18" fillId="2" borderId="9" xfId="2" applyFont="1" applyFill="1" applyBorder="1" applyAlignment="1">
      <alignment horizontal="center" vertical="center" wrapText="1"/>
    </xf>
    <xf numFmtId="0" fontId="18" fillId="2" borderId="5" xfId="2" applyFont="1" applyFill="1" applyBorder="1" applyAlignment="1">
      <alignment horizontal="center" vertical="center" wrapText="1"/>
    </xf>
    <xf numFmtId="0" fontId="19" fillId="2" borderId="5" xfId="0" applyFont="1" applyFill="1" applyBorder="1" applyAlignment="1">
      <alignment horizontal="center" vertical="center" wrapText="1"/>
    </xf>
    <xf numFmtId="0" fontId="23" fillId="2" borderId="9" xfId="2" applyFont="1" applyFill="1" applyBorder="1" applyAlignment="1">
      <alignment horizontal="center" vertical="center" wrapText="1"/>
    </xf>
    <xf numFmtId="0" fontId="19" fillId="2" borderId="9" xfId="3" applyFont="1" applyFill="1" applyBorder="1" applyAlignment="1">
      <alignment horizontal="center" vertical="center" wrapText="1"/>
    </xf>
    <xf numFmtId="164" fontId="18" fillId="2" borderId="9" xfId="2" applyNumberFormat="1" applyFont="1" applyFill="1" applyBorder="1" applyAlignment="1">
      <alignment horizontal="center" vertical="center" wrapText="1"/>
    </xf>
    <xf numFmtId="0" fontId="19" fillId="2" borderId="9" xfId="0" applyFont="1" applyFill="1" applyBorder="1" applyAlignment="1">
      <alignment horizontal="center" vertical="center" wrapText="1"/>
    </xf>
    <xf numFmtId="0" fontId="23" fillId="2" borderId="0" xfId="2" applyFont="1" applyFill="1" applyAlignment="1">
      <alignment horizontal="center" vertical="center" wrapText="1"/>
    </xf>
    <xf numFmtId="0" fontId="18" fillId="2" borderId="9" xfId="9" applyFont="1" applyFill="1" applyBorder="1" applyAlignment="1" applyProtection="1">
      <alignment horizontal="center" vertical="center" wrapText="1"/>
      <protection locked="0"/>
    </xf>
    <xf numFmtId="0" fontId="19" fillId="2" borderId="5" xfId="3" applyFont="1" applyFill="1" applyBorder="1" applyAlignment="1">
      <alignment horizontal="center" vertical="center" wrapText="1"/>
    </xf>
    <xf numFmtId="0" fontId="17" fillId="2" borderId="9" xfId="2" applyFont="1" applyFill="1" applyBorder="1" applyAlignment="1">
      <alignment horizontal="center" vertical="center" wrapText="1"/>
    </xf>
    <xf numFmtId="0" fontId="17" fillId="2" borderId="5"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4" applyFont="1" applyFill="1" applyBorder="1" applyAlignment="1">
      <alignment horizontal="center" vertical="center" wrapText="1"/>
    </xf>
    <xf numFmtId="0" fontId="17" fillId="2" borderId="5" xfId="4" applyFont="1" applyFill="1" applyBorder="1" applyAlignment="1">
      <alignment horizontal="center" vertical="center" wrapText="1"/>
    </xf>
    <xf numFmtId="0" fontId="16" fillId="2" borderId="9" xfId="2" applyFont="1" applyFill="1" applyBorder="1" applyAlignment="1">
      <alignment horizontal="center" vertical="center" wrapText="1"/>
    </xf>
    <xf numFmtId="0" fontId="11" fillId="2" borderId="9" xfId="2" applyFont="1" applyFill="1" applyBorder="1" applyAlignment="1">
      <alignment horizontal="center" vertical="center" wrapText="1"/>
    </xf>
    <xf numFmtId="0" fontId="4" fillId="2" borderId="9" xfId="4"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2" applyFont="1" applyFill="1" applyBorder="1" applyAlignment="1" applyProtection="1">
      <alignment horizontal="center" vertical="center" wrapText="1"/>
      <protection locked="0"/>
    </xf>
    <xf numFmtId="0" fontId="4" fillId="2" borderId="2" xfId="2" applyFont="1" applyFill="1" applyBorder="1" applyAlignment="1" applyProtection="1">
      <alignment horizontal="center" vertical="center" wrapText="1"/>
      <protection locked="0"/>
    </xf>
    <xf numFmtId="0" fontId="4" fillId="2" borderId="5" xfId="5" applyFont="1" applyFill="1" applyBorder="1" applyAlignment="1">
      <alignment horizontal="center" vertical="center" wrapText="1"/>
    </xf>
    <xf numFmtId="0" fontId="18" fillId="2" borderId="9" xfId="4" applyFont="1" applyFill="1" applyBorder="1" applyAlignment="1">
      <alignment horizontal="center" vertical="center" wrapText="1"/>
    </xf>
    <xf numFmtId="0" fontId="17" fillId="2" borderId="9" xfId="4" applyFont="1" applyFill="1" applyBorder="1" applyAlignment="1">
      <alignment horizontal="center" vertical="center" wrapText="1"/>
    </xf>
    <xf numFmtId="0" fontId="4" fillId="0" borderId="0" xfId="2" applyFont="1" applyAlignment="1" applyProtection="1">
      <alignment horizontal="center" vertical="center" wrapText="1"/>
      <protection locked="0"/>
    </xf>
    <xf numFmtId="0" fontId="7" fillId="0" borderId="0" xfId="2" applyFont="1" applyAlignment="1" applyProtection="1">
      <alignment horizontal="center" vertical="center" wrapText="1"/>
      <protection locked="0"/>
    </xf>
    <xf numFmtId="0" fontId="4" fillId="0" borderId="0" xfId="2" applyFont="1" applyAlignment="1">
      <alignment horizontal="center" vertical="center" wrapText="1"/>
    </xf>
    <xf numFmtId="0" fontId="7" fillId="0" borderId="0" xfId="2" applyFont="1" applyAlignment="1">
      <alignment horizontal="center" vertical="center" wrapText="1"/>
    </xf>
    <xf numFmtId="0" fontId="16" fillId="2" borderId="9" xfId="0" applyFont="1" applyFill="1" applyBorder="1" applyAlignment="1" applyProtection="1">
      <alignment horizontal="center" vertical="center" wrapText="1"/>
      <protection locked="0"/>
    </xf>
    <xf numFmtId="0" fontId="23" fillId="2" borderId="5" xfId="0" applyFont="1" applyFill="1" applyBorder="1" applyAlignment="1">
      <alignment horizontal="center" vertical="center" wrapText="1"/>
    </xf>
    <xf numFmtId="0" fontId="23" fillId="2" borderId="5" xfId="2" applyFont="1" applyFill="1" applyBorder="1" applyAlignment="1">
      <alignment horizontal="center" vertical="center" wrapText="1"/>
    </xf>
    <xf numFmtId="49" fontId="5" fillId="2" borderId="1" xfId="2" applyNumberFormat="1" applyFont="1" applyFill="1" applyBorder="1" applyAlignment="1">
      <alignment horizontal="left" vertical="center" wrapText="1"/>
    </xf>
    <xf numFmtId="49" fontId="6" fillId="2" borderId="9" xfId="2" applyNumberFormat="1" applyFont="1" applyFill="1" applyBorder="1" applyAlignment="1">
      <alignment vertical="center" wrapText="1"/>
    </xf>
    <xf numFmtId="49" fontId="18" fillId="2" borderId="9" xfId="2" applyNumberFormat="1" applyFont="1" applyFill="1" applyBorder="1" applyAlignment="1">
      <alignment vertical="center" wrapText="1"/>
    </xf>
    <xf numFmtId="49" fontId="5" fillId="2" borderId="0" xfId="2" applyNumberFormat="1" applyFont="1" applyFill="1" applyAlignment="1">
      <alignment vertical="center" wrapText="1"/>
    </xf>
    <xf numFmtId="0" fontId="18" fillId="0" borderId="0" xfId="2" applyFont="1" applyAlignment="1">
      <alignment horizontal="center" vertical="center" wrapText="1"/>
    </xf>
    <xf numFmtId="0" fontId="4" fillId="2" borderId="0" xfId="2" applyFont="1" applyFill="1" applyAlignment="1">
      <alignment horizontal="center" vertical="center" wrapText="1"/>
    </xf>
    <xf numFmtId="0" fontId="4" fillId="2" borderId="8" xfId="2" applyFont="1" applyFill="1" applyBorder="1" applyAlignment="1">
      <alignment horizontal="center" vertical="center" wrapText="1"/>
    </xf>
    <xf numFmtId="0" fontId="7" fillId="3" borderId="9" xfId="4" applyFont="1" applyFill="1" applyBorder="1" applyAlignment="1" applyProtection="1">
      <alignment horizontal="center" vertical="center" wrapText="1"/>
      <protection locked="0"/>
    </xf>
    <xf numFmtId="0" fontId="7" fillId="4" borderId="9" xfId="4" applyFont="1" applyFill="1" applyBorder="1" applyAlignment="1" applyProtection="1">
      <alignment horizontal="center" vertical="center" wrapText="1"/>
      <protection locked="0"/>
    </xf>
    <xf numFmtId="0" fontId="7" fillId="5" borderId="9" xfId="4" applyFont="1" applyFill="1" applyBorder="1" applyAlignment="1" applyProtection="1">
      <alignment horizontal="center" vertical="center" wrapText="1"/>
      <protection locked="0"/>
    </xf>
    <xf numFmtId="0" fontId="7" fillId="4" borderId="9" xfId="5" applyFont="1" applyFill="1" applyBorder="1" applyAlignment="1">
      <alignment horizontal="center" vertical="center" wrapText="1"/>
    </xf>
    <xf numFmtId="0" fontId="11" fillId="7" borderId="9" xfId="3" applyFont="1" applyFill="1" applyBorder="1" applyAlignment="1">
      <alignment horizontal="center" vertical="center" wrapText="1"/>
    </xf>
    <xf numFmtId="1" fontId="7" fillId="3" borderId="9" xfId="4" applyNumberFormat="1" applyFont="1" applyFill="1" applyBorder="1" applyAlignment="1">
      <alignment horizontal="center" vertical="center" wrapText="1"/>
    </xf>
    <xf numFmtId="1" fontId="7" fillId="5" borderId="9" xfId="4" applyNumberFormat="1" applyFont="1" applyFill="1" applyBorder="1" applyAlignment="1">
      <alignment horizontal="center" vertical="center" wrapText="1"/>
    </xf>
    <xf numFmtId="0" fontId="11" fillId="5" borderId="9" xfId="5" applyFont="1" applyFill="1" applyBorder="1" applyAlignment="1">
      <alignment horizontal="center" vertical="center" wrapText="1"/>
    </xf>
    <xf numFmtId="0" fontId="19" fillId="8" borderId="5" xfId="0" applyFont="1" applyFill="1" applyBorder="1" applyAlignment="1" applyProtection="1">
      <alignment horizontal="center" vertical="center" wrapText="1"/>
      <protection locked="0"/>
    </xf>
    <xf numFmtId="1" fontId="19" fillId="8" borderId="5" xfId="3" applyNumberFormat="1" applyFont="1" applyFill="1" applyBorder="1" applyAlignment="1">
      <alignment horizontal="center" vertical="center" wrapText="1"/>
    </xf>
    <xf numFmtId="0" fontId="20" fillId="8" borderId="5" xfId="3" applyFont="1" applyFill="1" applyBorder="1" applyAlignment="1">
      <alignment horizontal="center" vertical="center" wrapText="1"/>
    </xf>
    <xf numFmtId="0" fontId="19" fillId="7" borderId="5" xfId="0" applyFont="1" applyFill="1" applyBorder="1" applyAlignment="1">
      <alignment horizontal="center" vertical="center" wrapText="1"/>
    </xf>
    <xf numFmtId="0" fontId="11" fillId="9" borderId="8" xfId="3" applyFont="1" applyFill="1" applyBorder="1" applyAlignment="1">
      <alignment horizontal="center" vertical="center" wrapText="1"/>
    </xf>
    <xf numFmtId="1" fontId="7" fillId="3" borderId="5" xfId="2" applyNumberFormat="1" applyFont="1" applyFill="1" applyBorder="1" applyAlignment="1">
      <alignment horizontal="center" vertical="center" wrapText="1"/>
    </xf>
    <xf numFmtId="0" fontId="7" fillId="3" borderId="5" xfId="2" applyFont="1" applyFill="1" applyBorder="1" applyAlignment="1" applyProtection="1">
      <alignment horizontal="center" vertical="center" wrapText="1"/>
      <protection locked="0"/>
    </xf>
    <xf numFmtId="0" fontId="7" fillId="4" borderId="9" xfId="2" applyFont="1" applyFill="1" applyBorder="1" applyAlignment="1" applyProtection="1">
      <alignment horizontal="center" vertical="center" wrapText="1"/>
      <protection locked="0"/>
    </xf>
    <xf numFmtId="0" fontId="7" fillId="6" borderId="5" xfId="2" applyFont="1" applyFill="1" applyBorder="1" applyAlignment="1" applyProtection="1">
      <alignment horizontal="center" vertical="center" wrapText="1"/>
      <protection locked="0"/>
    </xf>
    <xf numFmtId="0" fontId="7" fillId="10" borderId="5" xfId="5" applyFont="1" applyFill="1" applyBorder="1" applyAlignment="1">
      <alignment horizontal="center" vertical="center" wrapText="1"/>
    </xf>
    <xf numFmtId="1" fontId="7" fillId="3" borderId="9" xfId="2" applyNumberFormat="1" applyFont="1" applyFill="1" applyBorder="1" applyAlignment="1">
      <alignment horizontal="center" vertical="center" wrapText="1"/>
    </xf>
    <xf numFmtId="0" fontId="20" fillId="6" borderId="9" xfId="5" applyFont="1" applyFill="1" applyBorder="1" applyAlignment="1">
      <alignment horizontal="center" vertical="center" wrapText="1"/>
    </xf>
    <xf numFmtId="0" fontId="7" fillId="4" borderId="5" xfId="2" applyFont="1" applyFill="1" applyBorder="1" applyAlignment="1" applyProtection="1">
      <alignment horizontal="center" vertical="center" wrapText="1"/>
      <protection locked="0"/>
    </xf>
    <xf numFmtId="0" fontId="7" fillId="5" borderId="5" xfId="2" applyFont="1" applyFill="1" applyBorder="1" applyAlignment="1" applyProtection="1">
      <alignment horizontal="center" vertical="center" wrapText="1"/>
      <protection locked="0"/>
    </xf>
    <xf numFmtId="0" fontId="7" fillId="6" borderId="5" xfId="5" applyFont="1" applyFill="1" applyBorder="1" applyAlignment="1">
      <alignment horizontal="center" vertical="center" wrapText="1"/>
    </xf>
    <xf numFmtId="0" fontId="11" fillId="7" borderId="5" xfId="3" applyFont="1" applyFill="1" applyBorder="1" applyAlignment="1">
      <alignment horizontal="center" vertical="center" wrapText="1"/>
    </xf>
    <xf numFmtId="1" fontId="7" fillId="5" borderId="5" xfId="2" applyNumberFormat="1" applyFont="1" applyFill="1" applyBorder="1" applyAlignment="1">
      <alignment horizontal="center" vertical="center" wrapText="1"/>
    </xf>
    <xf numFmtId="0" fontId="11" fillId="5" borderId="5" xfId="5" applyFont="1" applyFill="1" applyBorder="1" applyAlignment="1">
      <alignment horizontal="center" vertical="center" wrapText="1"/>
    </xf>
    <xf numFmtId="164" fontId="18" fillId="2" borderId="5" xfId="2" applyNumberFormat="1" applyFont="1" applyFill="1" applyBorder="1" applyAlignment="1">
      <alignment horizontal="center" vertical="center" wrapText="1"/>
    </xf>
    <xf numFmtId="0" fontId="4" fillId="2" borderId="2" xfId="2" applyFont="1" applyFill="1" applyBorder="1" applyAlignment="1">
      <alignment horizontal="center" vertical="center" wrapText="1"/>
    </xf>
    <xf numFmtId="0" fontId="22" fillId="6" borderId="0" xfId="2" applyFont="1" applyFill="1" applyAlignment="1" applyProtection="1">
      <alignment horizontal="center" vertical="center" wrapText="1"/>
      <protection locked="0"/>
    </xf>
    <xf numFmtId="0" fontId="4" fillId="7" borderId="5"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7" fillId="3" borderId="9" xfId="2" applyFont="1" applyFill="1" applyBorder="1" applyAlignment="1" applyProtection="1">
      <alignment horizontal="center" vertical="center" wrapText="1"/>
      <protection locked="0"/>
    </xf>
    <xf numFmtId="1" fontId="7" fillId="5" borderId="9" xfId="2" applyNumberFormat="1" applyFont="1" applyFill="1" applyBorder="1" applyAlignment="1">
      <alignment horizontal="center" vertical="center" wrapText="1"/>
    </xf>
    <xf numFmtId="0" fontId="4" fillId="2" borderId="6" xfId="2" applyFont="1" applyFill="1" applyBorder="1" applyAlignment="1">
      <alignment horizontal="center" vertical="center" wrapText="1"/>
    </xf>
    <xf numFmtId="0" fontId="7" fillId="4" borderId="5" xfId="4" applyFont="1" applyFill="1" applyBorder="1" applyAlignment="1" applyProtection="1">
      <alignment horizontal="center" vertical="center" wrapText="1"/>
      <protection locked="0"/>
    </xf>
    <xf numFmtId="0" fontId="22" fillId="6" borderId="5" xfId="5" applyFont="1" applyFill="1" applyBorder="1" applyAlignment="1">
      <alignment horizontal="center" vertical="center" wrapText="1"/>
    </xf>
    <xf numFmtId="1" fontId="7" fillId="7" borderId="5" xfId="2" applyNumberFormat="1" applyFont="1" applyFill="1" applyBorder="1" applyAlignment="1">
      <alignment horizontal="center" vertical="center" wrapText="1"/>
    </xf>
    <xf numFmtId="0" fontId="4" fillId="2" borderId="13" xfId="2" applyFont="1" applyFill="1" applyBorder="1" applyAlignment="1">
      <alignment horizontal="center" vertical="center" wrapText="1"/>
    </xf>
    <xf numFmtId="1" fontId="7" fillId="6" borderId="5" xfId="2" applyNumberFormat="1" applyFont="1" applyFill="1" applyBorder="1" applyAlignment="1">
      <alignment horizontal="center" vertical="center" wrapText="1"/>
    </xf>
    <xf numFmtId="1" fontId="7" fillId="6" borderId="9" xfId="2" applyNumberFormat="1" applyFont="1" applyFill="1" applyBorder="1" applyAlignment="1">
      <alignment horizontal="center" vertical="center" wrapText="1"/>
    </xf>
    <xf numFmtId="0" fontId="22" fillId="6" borderId="9" xfId="5" applyFont="1" applyFill="1" applyBorder="1" applyAlignment="1">
      <alignment horizontal="center" vertical="center" wrapText="1"/>
    </xf>
    <xf numFmtId="0" fontId="7" fillId="7" borderId="9" xfId="2" applyFont="1" applyFill="1" applyBorder="1" applyAlignment="1" applyProtection="1">
      <alignment horizontal="center" vertical="center" wrapText="1"/>
      <protection locked="0"/>
    </xf>
    <xf numFmtId="0" fontId="7" fillId="6" borderId="9" xfId="4" applyFont="1" applyFill="1" applyBorder="1" applyAlignment="1" applyProtection="1">
      <alignment horizontal="center" vertical="center" wrapText="1"/>
      <protection locked="0"/>
    </xf>
    <xf numFmtId="0" fontId="11" fillId="6" borderId="9" xfId="5" applyFont="1" applyFill="1" applyBorder="1" applyAlignment="1">
      <alignment horizontal="center" vertical="center" wrapText="1"/>
    </xf>
    <xf numFmtId="0" fontId="19" fillId="4" borderId="9" xfId="0" applyFont="1" applyFill="1" applyBorder="1" applyAlignment="1">
      <alignment horizontal="center" vertical="center" wrapText="1"/>
    </xf>
    <xf numFmtId="1" fontId="7" fillId="4" borderId="9" xfId="2" applyNumberFormat="1" applyFont="1" applyFill="1" applyBorder="1" applyAlignment="1">
      <alignment horizontal="center" vertical="center" wrapText="1"/>
    </xf>
    <xf numFmtId="0" fontId="11" fillId="4" borderId="9" xfId="5" applyFont="1" applyFill="1" applyBorder="1" applyAlignment="1">
      <alignment horizontal="center" vertical="center" wrapText="1"/>
    </xf>
    <xf numFmtId="0" fontId="11" fillId="3" borderId="5" xfId="2" applyFont="1" applyFill="1" applyBorder="1" applyAlignment="1" applyProtection="1">
      <alignment horizontal="center" vertical="center" wrapText="1"/>
      <protection locked="0"/>
    </xf>
    <xf numFmtId="0" fontId="11" fillId="3" borderId="9" xfId="2" applyFont="1" applyFill="1" applyBorder="1" applyAlignment="1" applyProtection="1">
      <alignment horizontal="center" vertical="center" wrapText="1"/>
      <protection locked="0"/>
    </xf>
    <xf numFmtId="0" fontId="11" fillId="7" borderId="9" xfId="4" applyFont="1" applyFill="1" applyBorder="1" applyAlignment="1" applyProtection="1">
      <alignment horizontal="center" vertical="center" wrapText="1"/>
      <protection locked="0"/>
    </xf>
    <xf numFmtId="0" fontId="11" fillId="5" borderId="5" xfId="2" applyFont="1" applyFill="1" applyBorder="1" applyAlignment="1" applyProtection="1">
      <alignment horizontal="center" vertical="center" wrapText="1"/>
      <protection locked="0"/>
    </xf>
    <xf numFmtId="164" fontId="23" fillId="2" borderId="9" xfId="0" applyNumberFormat="1" applyFont="1" applyFill="1" applyBorder="1" applyAlignment="1">
      <alignment horizontal="center" vertical="center" wrapText="1"/>
    </xf>
    <xf numFmtId="0" fontId="7" fillId="5" borderId="9" xfId="2" applyFont="1" applyFill="1" applyBorder="1" applyAlignment="1" applyProtection="1">
      <alignment horizontal="center" vertical="center" wrapText="1"/>
      <protection locked="0"/>
    </xf>
    <xf numFmtId="0" fontId="22" fillId="6" borderId="9" xfId="2" applyFont="1" applyFill="1" applyBorder="1" applyAlignment="1" applyProtection="1">
      <alignment horizontal="center" vertical="center" wrapText="1"/>
      <protection locked="0"/>
    </xf>
    <xf numFmtId="0" fontId="4" fillId="7" borderId="9"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7" fillId="7" borderId="9" xfId="4" applyFont="1" applyFill="1" applyBorder="1" applyAlignment="1" applyProtection="1">
      <alignment horizontal="center" vertical="center" wrapText="1"/>
      <protection locked="0"/>
    </xf>
    <xf numFmtId="1" fontId="4" fillId="0" borderId="0" xfId="2" applyNumberFormat="1" applyFont="1" applyAlignment="1">
      <alignment horizontal="center" vertical="center" wrapText="1"/>
    </xf>
    <xf numFmtId="0" fontId="7" fillId="10" borderId="2" xfId="2" applyFont="1" applyFill="1" applyBorder="1" applyAlignment="1" applyProtection="1">
      <alignment horizontal="center" vertical="center" wrapText="1"/>
      <protection locked="0"/>
    </xf>
    <xf numFmtId="0" fontId="6" fillId="10" borderId="9" xfId="2" applyFont="1" applyFill="1" applyBorder="1" applyAlignment="1">
      <alignment horizontal="center" vertical="center" wrapText="1"/>
    </xf>
    <xf numFmtId="0" fontId="6" fillId="3" borderId="9" xfId="2" applyFont="1" applyFill="1" applyBorder="1" applyAlignment="1" applyProtection="1">
      <alignment horizontal="center" vertical="center" wrapText="1"/>
      <protection locked="0"/>
    </xf>
    <xf numFmtId="0" fontId="7" fillId="3" borderId="9"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6" fillId="3" borderId="9" xfId="2" applyFont="1" applyFill="1" applyBorder="1" applyAlignment="1">
      <alignment horizontal="center" vertical="center" wrapText="1"/>
    </xf>
    <xf numFmtId="0" fontId="13" fillId="3" borderId="9" xfId="0" applyFont="1" applyFill="1" applyBorder="1" applyAlignment="1">
      <alignment horizontal="center" vertical="center" wrapText="1"/>
    </xf>
    <xf numFmtId="0" fontId="11" fillId="3" borderId="9" xfId="1" applyFont="1" applyFill="1" applyBorder="1" applyAlignment="1">
      <alignment horizontal="center" vertical="center" textRotation="90" wrapText="1"/>
    </xf>
    <xf numFmtId="0" fontId="6" fillId="3" borderId="9" xfId="2" applyFont="1" applyFill="1" applyBorder="1" applyAlignment="1" applyProtection="1">
      <alignment horizontal="centerContinuous" vertical="center"/>
      <protection locked="0"/>
    </xf>
    <xf numFmtId="0" fontId="6" fillId="3" borderId="9" xfId="2" applyFont="1" applyFill="1" applyBorder="1" applyAlignment="1" applyProtection="1">
      <alignment horizontal="centerContinuous" vertical="center" wrapText="1"/>
      <protection locked="0"/>
    </xf>
    <xf numFmtId="0" fontId="4" fillId="2" borderId="9" xfId="4" applyFont="1" applyFill="1" applyBorder="1" applyAlignment="1">
      <alignment horizontal="center" vertical="center" wrapText="1"/>
    </xf>
    <xf numFmtId="1" fontId="11" fillId="2" borderId="9" xfId="3" applyNumberFormat="1" applyFont="1" applyFill="1" applyBorder="1" applyAlignment="1">
      <alignment horizontal="center" vertical="center" wrapText="1"/>
    </xf>
    <xf numFmtId="0" fontId="21" fillId="11" borderId="8" xfId="0" applyFont="1" applyFill="1" applyBorder="1" applyAlignment="1">
      <alignment horizontal="center" vertical="center" wrapText="1"/>
    </xf>
    <xf numFmtId="1" fontId="11" fillId="11" borderId="8" xfId="3" applyNumberFormat="1" applyFont="1" applyFill="1" applyBorder="1" applyAlignment="1">
      <alignment horizontal="center" vertical="center" wrapText="1"/>
    </xf>
    <xf numFmtId="0" fontId="4" fillId="2" borderId="9" xfId="3" applyFont="1" applyFill="1" applyBorder="1" applyAlignment="1">
      <alignment horizontal="center" vertical="center" wrapText="1"/>
    </xf>
    <xf numFmtId="0" fontId="21" fillId="11" borderId="10" xfId="3"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5" xfId="2" applyFont="1" applyFill="1" applyBorder="1" applyAlignment="1">
      <alignment horizontal="center" vertical="center" wrapText="1"/>
    </xf>
    <xf numFmtId="1" fontId="11" fillId="2" borderId="5" xfId="3"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8" applyFont="1" applyFill="1" applyBorder="1" applyAlignment="1">
      <alignment horizontal="center" vertical="center" wrapText="1"/>
    </xf>
    <xf numFmtId="0" fontId="16" fillId="2" borderId="9" xfId="4" applyFont="1" applyFill="1" applyBorder="1" applyAlignment="1" applyProtection="1">
      <alignment horizontal="center" vertical="center" wrapText="1"/>
      <protection locked="0"/>
    </xf>
    <xf numFmtId="0" fontId="4" fillId="2" borderId="5" xfId="4" applyFont="1" applyFill="1" applyBorder="1" applyAlignment="1">
      <alignment horizontal="center" vertical="center" wrapText="1"/>
    </xf>
    <xf numFmtId="1" fontId="7" fillId="2" borderId="9" xfId="2" applyNumberFormat="1" applyFont="1" applyFill="1" applyBorder="1" applyAlignment="1">
      <alignment horizontal="center" vertical="center" wrapText="1"/>
    </xf>
    <xf numFmtId="0" fontId="21" fillId="11" borderId="5" xfId="0" applyFont="1" applyFill="1" applyBorder="1" applyAlignment="1" applyProtection="1">
      <alignment horizontal="center" vertical="center" wrapText="1"/>
      <protection locked="0"/>
    </xf>
    <xf numFmtId="0" fontId="7" fillId="2" borderId="5" xfId="2" applyFont="1" applyFill="1" applyBorder="1" applyAlignment="1" applyProtection="1">
      <alignment horizontal="center" vertical="center" wrapText="1"/>
      <protection locked="0"/>
    </xf>
    <xf numFmtId="49" fontId="5" fillId="2" borderId="0" xfId="2" applyNumberFormat="1" applyFont="1" applyFill="1" applyAlignment="1">
      <alignment horizontal="left" vertical="center" wrapText="1"/>
    </xf>
    <xf numFmtId="0" fontId="4" fillId="2" borderId="9" xfId="6" applyFont="1" applyFill="1" applyBorder="1" applyAlignment="1">
      <alignment horizontal="left" vertical="center" wrapText="1"/>
    </xf>
    <xf numFmtId="0" fontId="16" fillId="2" borderId="9" xfId="6" applyFont="1" applyFill="1" applyBorder="1" applyAlignment="1">
      <alignment horizontal="left" vertical="center" wrapText="1"/>
    </xf>
    <xf numFmtId="0" fontId="16" fillId="2" borderId="5" xfId="3" applyFont="1" applyFill="1" applyBorder="1" applyAlignment="1" applyProtection="1">
      <alignment horizontal="left" vertical="center" wrapText="1"/>
      <protection locked="0"/>
    </xf>
    <xf numFmtId="0" fontId="4" fillId="2" borderId="9" xfId="3" applyFont="1" applyFill="1" applyBorder="1" applyAlignment="1">
      <alignment horizontal="left" vertical="center" wrapText="1"/>
    </xf>
    <xf numFmtId="0" fontId="16" fillId="2" borderId="9"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16" fillId="2" borderId="9" xfId="7" applyFont="1" applyFill="1" applyBorder="1" applyAlignment="1">
      <alignment horizontal="left" vertical="center" wrapText="1"/>
    </xf>
    <xf numFmtId="0" fontId="4" fillId="2" borderId="9" xfId="7" applyFont="1" applyFill="1" applyBorder="1" applyAlignment="1">
      <alignment horizontal="left" vertical="center" wrapText="1"/>
    </xf>
    <xf numFmtId="0" fontId="4" fillId="2" borderId="9" xfId="0" applyFont="1" applyFill="1" applyBorder="1" applyAlignment="1">
      <alignment horizontal="left" vertical="center" wrapText="1"/>
    </xf>
    <xf numFmtId="0" fontId="16" fillId="2" borderId="9" xfId="3" applyFont="1" applyFill="1" applyBorder="1" applyAlignment="1">
      <alignment horizontal="left" vertical="center" wrapText="1"/>
    </xf>
    <xf numFmtId="0" fontId="16" fillId="2" borderId="9" xfId="4" applyFont="1" applyFill="1" applyBorder="1" applyAlignment="1">
      <alignment horizontal="left" vertical="center" wrapText="1"/>
    </xf>
    <xf numFmtId="0" fontId="16" fillId="2" borderId="5" xfId="3" applyFont="1" applyFill="1" applyBorder="1" applyAlignment="1">
      <alignment horizontal="left" vertical="center" wrapText="1"/>
    </xf>
    <xf numFmtId="0" fontId="7" fillId="0" borderId="0" xfId="2" applyFont="1" applyAlignment="1" applyProtection="1">
      <alignment horizontal="left" vertical="center" wrapText="1"/>
      <protection locked="0"/>
    </xf>
    <xf numFmtId="0" fontId="18" fillId="2" borderId="5" xfId="2" applyFont="1" applyFill="1" applyBorder="1" applyAlignment="1">
      <alignment horizontal="justify" vertical="center" wrapText="1"/>
    </xf>
    <xf numFmtId="164" fontId="18" fillId="2" borderId="5" xfId="2" applyNumberFormat="1" applyFont="1" applyFill="1" applyBorder="1" applyAlignment="1">
      <alignment horizontal="center" vertical="center"/>
    </xf>
    <xf numFmtId="0" fontId="18" fillId="2" borderId="17" xfId="2" applyFont="1" applyFill="1" applyBorder="1" applyAlignment="1">
      <alignment horizontal="center" vertical="center" wrapText="1"/>
    </xf>
    <xf numFmtId="0" fontId="17" fillId="2" borderId="5" xfId="2" applyFont="1" applyFill="1" applyBorder="1" applyAlignment="1">
      <alignment horizontal="justify" vertical="center" wrapText="1"/>
    </xf>
    <xf numFmtId="0" fontId="7" fillId="10" borderId="5" xfId="2" applyFont="1" applyFill="1" applyBorder="1" applyAlignment="1" applyProtection="1">
      <alignment horizontal="center" vertical="center" wrapText="1"/>
      <protection locked="0"/>
    </xf>
    <xf numFmtId="0" fontId="7" fillId="10" borderId="7" xfId="2" applyFont="1" applyFill="1" applyBorder="1" applyAlignment="1" applyProtection="1">
      <alignment horizontal="center" vertical="center" wrapText="1"/>
      <protection locked="0"/>
    </xf>
    <xf numFmtId="0" fontId="6" fillId="10" borderId="5" xfId="2" applyFont="1" applyFill="1" applyBorder="1" applyAlignment="1">
      <alignment horizontal="center" vertical="center" wrapText="1"/>
    </xf>
    <xf numFmtId="0" fontId="6" fillId="10" borderId="7" xfId="2" applyFont="1" applyFill="1" applyBorder="1" applyAlignment="1">
      <alignment horizontal="center" vertical="center" wrapText="1"/>
    </xf>
    <xf numFmtId="0" fontId="6" fillId="10" borderId="3" xfId="2" applyFont="1" applyFill="1" applyBorder="1" applyAlignment="1" applyProtection="1">
      <alignment horizontal="center" vertical="center" wrapText="1"/>
      <protection locked="0"/>
    </xf>
    <xf numFmtId="0" fontId="6" fillId="10" borderId="4" xfId="2" applyFont="1" applyFill="1" applyBorder="1" applyAlignment="1" applyProtection="1">
      <alignment horizontal="center" vertical="center" wrapText="1"/>
      <protection locked="0"/>
    </xf>
    <xf numFmtId="0" fontId="6" fillId="10" borderId="3" xfId="2" applyFont="1" applyFill="1" applyBorder="1" applyAlignment="1">
      <alignment horizontal="center" vertical="center" wrapText="1"/>
    </xf>
    <xf numFmtId="0" fontId="6" fillId="10" borderId="4" xfId="2" applyFont="1" applyFill="1" applyBorder="1" applyAlignment="1">
      <alignment horizontal="center" vertical="center" wrapText="1"/>
    </xf>
    <xf numFmtId="0" fontId="6" fillId="10" borderId="2" xfId="2" applyFont="1" applyFill="1" applyBorder="1" applyAlignment="1">
      <alignment horizontal="center" vertical="center" wrapText="1"/>
    </xf>
    <xf numFmtId="0" fontId="6" fillId="10" borderId="2" xfId="2" applyFont="1" applyFill="1" applyBorder="1" applyAlignment="1" applyProtection="1">
      <alignment horizontal="center" vertical="center" wrapText="1"/>
      <protection locked="0"/>
    </xf>
    <xf numFmtId="0" fontId="9" fillId="10" borderId="5" xfId="1" applyFont="1" applyFill="1" applyBorder="1" applyAlignment="1">
      <alignment horizontal="center" vertical="center" wrapText="1"/>
    </xf>
    <xf numFmtId="0" fontId="6" fillId="2" borderId="5"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5" xfId="2" applyFont="1" applyFill="1" applyBorder="1" applyAlignment="1" applyProtection="1">
      <alignment horizontal="center" vertical="center" wrapText="1"/>
      <protection locked="0"/>
    </xf>
    <xf numFmtId="0" fontId="4" fillId="2" borderId="7" xfId="2" applyFont="1" applyFill="1" applyBorder="1" applyAlignment="1" applyProtection="1">
      <alignment horizontal="center" vertical="center" wrapText="1"/>
      <protection locked="0"/>
    </xf>
    <xf numFmtId="0" fontId="16" fillId="2" borderId="5" xfId="5" applyFont="1" applyFill="1" applyBorder="1" applyAlignment="1">
      <alignment horizontal="center" vertical="center" wrapText="1"/>
    </xf>
    <xf numFmtId="0" fontId="16" fillId="2" borderId="7" xfId="5" applyFont="1" applyFill="1" applyBorder="1" applyAlignment="1">
      <alignment horizontal="center" vertical="center" wrapText="1"/>
    </xf>
    <xf numFmtId="0" fontId="11" fillId="2" borderId="5" xfId="2" applyFont="1" applyFill="1" applyBorder="1" applyAlignment="1" applyProtection="1">
      <alignment horizontal="center" vertical="center" wrapText="1"/>
      <protection locked="0"/>
    </xf>
    <xf numFmtId="0" fontId="11" fillId="2" borderId="7" xfId="2" applyFont="1" applyFill="1" applyBorder="1" applyAlignment="1" applyProtection="1">
      <alignment horizontal="center" vertical="center" wrapText="1"/>
      <protection locked="0"/>
    </xf>
    <xf numFmtId="0" fontId="16" fillId="2" borderId="5" xfId="3" applyFont="1" applyFill="1" applyBorder="1" applyAlignment="1">
      <alignment horizontal="center" vertical="center" wrapText="1"/>
    </xf>
    <xf numFmtId="0" fontId="16" fillId="2" borderId="7" xfId="3" applyFont="1" applyFill="1" applyBorder="1" applyAlignment="1">
      <alignment horizontal="center" vertical="center" wrapText="1"/>
    </xf>
    <xf numFmtId="0" fontId="13" fillId="3" borderId="9" xfId="3" applyFont="1" applyFill="1" applyBorder="1" applyAlignment="1">
      <alignment horizontal="center" vertical="center" wrapText="1"/>
    </xf>
    <xf numFmtId="0" fontId="6" fillId="3" borderId="9" xfId="0" applyFont="1" applyFill="1" applyBorder="1" applyAlignment="1">
      <alignment horizontal="center" vertical="center" wrapText="1"/>
    </xf>
    <xf numFmtId="0" fontId="10" fillId="3" borderId="9" xfId="1" applyFont="1" applyFill="1" applyBorder="1" applyAlignment="1">
      <alignment horizontal="center" vertical="center" wrapText="1"/>
    </xf>
    <xf numFmtId="0" fontId="11" fillId="3" borderId="9" xfId="0" applyFont="1" applyFill="1" applyBorder="1" applyAlignment="1">
      <alignment horizontal="center" vertical="center" wrapText="1"/>
    </xf>
    <xf numFmtId="0" fontId="6" fillId="10" borderId="11" xfId="2" applyFont="1" applyFill="1" applyBorder="1" applyAlignment="1">
      <alignment horizontal="center" vertical="center" wrapText="1"/>
    </xf>
    <xf numFmtId="0" fontId="6" fillId="10" borderId="15" xfId="2" applyFont="1" applyFill="1" applyBorder="1" applyAlignment="1">
      <alignment horizontal="center" vertical="center" wrapText="1"/>
    </xf>
    <xf numFmtId="0" fontId="6" fillId="10" borderId="8" xfId="2" applyFont="1" applyFill="1" applyBorder="1" applyAlignment="1">
      <alignment horizontal="center" vertical="center" wrapText="1"/>
    </xf>
    <xf numFmtId="0" fontId="6" fillId="3" borderId="9" xfId="2"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11" fillId="2" borderId="5" xfId="4" applyFont="1" applyFill="1" applyBorder="1" applyAlignment="1" applyProtection="1">
      <alignment horizontal="center" vertical="center" wrapText="1"/>
      <protection locked="0"/>
    </xf>
    <xf numFmtId="0" fontId="11" fillId="2" borderId="7" xfId="4" applyFont="1" applyFill="1" applyBorder="1" applyAlignment="1" applyProtection="1">
      <alignment horizontal="center" vertical="center" wrapText="1"/>
      <protection locked="0"/>
    </xf>
    <xf numFmtId="0" fontId="6" fillId="3" borderId="9" xfId="2" applyFont="1" applyFill="1" applyBorder="1" applyAlignment="1">
      <alignment horizontal="center" vertical="center" wrapText="1"/>
    </xf>
    <xf numFmtId="0" fontId="11" fillId="3" borderId="9" xfId="1" applyFont="1" applyFill="1" applyBorder="1" applyAlignment="1">
      <alignment horizontal="center" vertical="center" wrapText="1"/>
    </xf>
    <xf numFmtId="0" fontId="7" fillId="3" borderId="5" xfId="2" applyFont="1" applyFill="1" applyBorder="1" applyAlignment="1" applyProtection="1">
      <alignment horizontal="center" vertical="center" wrapText="1"/>
      <protection locked="0"/>
    </xf>
    <xf numFmtId="0" fontId="7" fillId="3" borderId="7" xfId="2" applyFont="1" applyFill="1" applyBorder="1" applyAlignment="1" applyProtection="1">
      <alignment horizontal="center" vertical="center" wrapText="1"/>
      <protection locked="0"/>
    </xf>
    <xf numFmtId="0" fontId="7" fillId="4" borderId="5" xfId="2" applyFont="1" applyFill="1" applyBorder="1" applyAlignment="1" applyProtection="1">
      <alignment horizontal="center" vertical="center" wrapText="1"/>
      <protection locked="0"/>
    </xf>
    <xf numFmtId="0" fontId="7" fillId="4" borderId="7"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4" fillId="2" borderId="5" xfId="4" applyFont="1" applyFill="1" applyBorder="1" applyAlignment="1" applyProtection="1">
      <alignment horizontal="center" vertical="center" wrapText="1"/>
      <protection locked="0"/>
    </xf>
    <xf numFmtId="0" fontId="4" fillId="2" borderId="7" xfId="4" applyFont="1" applyFill="1" applyBorder="1" applyAlignment="1" applyProtection="1">
      <alignment horizontal="center" vertical="center" wrapText="1"/>
      <protection locked="0"/>
    </xf>
    <xf numFmtId="0" fontId="7" fillId="5" borderId="5" xfId="2" applyFont="1" applyFill="1" applyBorder="1" applyAlignment="1" applyProtection="1">
      <alignment horizontal="center" vertical="center" wrapText="1"/>
      <protection locked="0"/>
    </xf>
    <xf numFmtId="0" fontId="7" fillId="5" borderId="7" xfId="2" applyFont="1" applyFill="1" applyBorder="1" applyAlignment="1" applyProtection="1">
      <alignment horizontal="center" vertical="center" wrapText="1"/>
      <protection locked="0"/>
    </xf>
    <xf numFmtId="0" fontId="4" fillId="2" borderId="5"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7" fillId="6" borderId="5" xfId="2" applyFont="1" applyFill="1" applyBorder="1" applyAlignment="1">
      <alignment horizontal="center" vertical="center" wrapText="1"/>
    </xf>
    <xf numFmtId="0" fontId="7" fillId="6" borderId="7" xfId="2" applyFont="1" applyFill="1" applyBorder="1" applyAlignment="1">
      <alignment horizontal="center" vertical="center" wrapText="1"/>
    </xf>
    <xf numFmtId="0" fontId="7" fillId="6" borderId="5" xfId="5" applyFont="1" applyFill="1" applyBorder="1" applyAlignment="1">
      <alignment horizontal="center" vertical="center" wrapText="1"/>
    </xf>
    <xf numFmtId="0" fontId="7" fillId="6" borderId="7" xfId="5"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2" borderId="5" xfId="0" quotePrefix="1" applyFont="1" applyFill="1" applyBorder="1" applyAlignment="1">
      <alignment horizontal="left" vertical="center" wrapText="1"/>
    </xf>
    <xf numFmtId="0" fontId="4" fillId="2" borderId="7" xfId="0" quotePrefix="1" applyFont="1" applyFill="1" applyBorder="1" applyAlignment="1">
      <alignment horizontal="left" vertical="center" wrapText="1"/>
    </xf>
    <xf numFmtId="0" fontId="11" fillId="2" borderId="5" xfId="3" applyFont="1" applyFill="1" applyBorder="1" applyAlignment="1">
      <alignment horizontal="center" vertical="center" wrapText="1"/>
    </xf>
    <xf numFmtId="0" fontId="11" fillId="2" borderId="7" xfId="3" applyFont="1" applyFill="1" applyBorder="1" applyAlignment="1">
      <alignment horizontal="center" vertical="center" wrapText="1"/>
    </xf>
    <xf numFmtId="1" fontId="7" fillId="3" borderId="5" xfId="2" applyNumberFormat="1" applyFont="1" applyFill="1" applyBorder="1" applyAlignment="1">
      <alignment horizontal="center" vertical="center" wrapText="1"/>
    </xf>
    <xf numFmtId="1" fontId="7" fillId="3" borderId="7" xfId="2" applyNumberFormat="1" applyFont="1" applyFill="1" applyBorder="1" applyAlignment="1">
      <alignment horizontal="center" vertical="center" wrapText="1"/>
    </xf>
    <xf numFmtId="1" fontId="7" fillId="5" borderId="5" xfId="2" applyNumberFormat="1" applyFont="1" applyFill="1" applyBorder="1" applyAlignment="1">
      <alignment horizontal="center" vertical="center" wrapText="1"/>
    </xf>
    <xf numFmtId="1" fontId="7" fillId="5" borderId="7" xfId="2" applyNumberFormat="1" applyFont="1" applyFill="1" applyBorder="1" applyAlignment="1">
      <alignment horizontal="center" vertical="center" wrapText="1"/>
    </xf>
    <xf numFmtId="1" fontId="11" fillId="2" borderId="5" xfId="3" applyNumberFormat="1" applyFont="1" applyFill="1" applyBorder="1" applyAlignment="1">
      <alignment horizontal="center" vertical="center" wrapText="1"/>
    </xf>
    <xf numFmtId="1" fontId="11" fillId="2" borderId="7" xfId="3" applyNumberFormat="1" applyFont="1" applyFill="1" applyBorder="1" applyAlignment="1">
      <alignment horizontal="center" vertical="center" wrapText="1"/>
    </xf>
    <xf numFmtId="0" fontId="16" fillId="2" borderId="5" xfId="5" applyFont="1" applyFill="1" applyBorder="1" applyAlignment="1">
      <alignment horizontal="center" vertical="center"/>
    </xf>
    <xf numFmtId="0" fontId="16" fillId="2" borderId="7" xfId="5" applyFont="1" applyFill="1" applyBorder="1" applyAlignment="1">
      <alignment horizontal="center" vertical="center"/>
    </xf>
    <xf numFmtId="0" fontId="16" fillId="2" borderId="5"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1" fillId="3" borderId="5" xfId="5" applyFont="1" applyFill="1" applyBorder="1" applyAlignment="1">
      <alignment horizontal="center" vertical="center"/>
    </xf>
    <xf numFmtId="0" fontId="11" fillId="3" borderId="7" xfId="5" applyFont="1" applyFill="1" applyBorder="1" applyAlignment="1">
      <alignment horizontal="center" vertical="center"/>
    </xf>
    <xf numFmtId="0" fontId="11" fillId="4" borderId="5" xfId="5" applyFont="1" applyFill="1" applyBorder="1" applyAlignment="1">
      <alignment horizontal="center" vertical="center"/>
    </xf>
    <xf numFmtId="0" fontId="11" fillId="4" borderId="7" xfId="5" applyFont="1" applyFill="1" applyBorder="1" applyAlignment="1">
      <alignment horizontal="center" vertical="center"/>
    </xf>
    <xf numFmtId="164" fontId="18" fillId="2" borderId="5" xfId="2" applyNumberFormat="1" applyFont="1" applyFill="1" applyBorder="1" applyAlignment="1">
      <alignment horizontal="center" vertical="center" wrapText="1"/>
    </xf>
    <xf numFmtId="164" fontId="18" fillId="2" borderId="7" xfId="2" applyNumberFormat="1" applyFont="1" applyFill="1" applyBorder="1" applyAlignment="1">
      <alignment horizontal="center" vertical="center" wrapText="1"/>
    </xf>
    <xf numFmtId="0" fontId="18" fillId="2" borderId="9" xfId="2" applyFont="1" applyFill="1" applyBorder="1" applyAlignment="1">
      <alignment horizontal="center" vertical="center" wrapText="1"/>
    </xf>
    <xf numFmtId="0" fontId="4" fillId="2" borderId="16" xfId="2" applyFont="1" applyFill="1" applyBorder="1" applyAlignment="1">
      <alignment horizontal="center" vertical="center"/>
    </xf>
    <xf numFmtId="0" fontId="4" fillId="2" borderId="6" xfId="2" applyFont="1" applyFill="1" applyBorder="1" applyAlignment="1">
      <alignment horizontal="center" vertical="center"/>
    </xf>
    <xf numFmtId="0" fontId="11" fillId="5" borderId="5" xfId="5" applyFont="1" applyFill="1" applyBorder="1" applyAlignment="1">
      <alignment horizontal="center" vertical="center" wrapText="1"/>
    </xf>
    <xf numFmtId="0" fontId="11" fillId="5" borderId="7" xfId="5"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8" fillId="2" borderId="5" xfId="2" applyFont="1" applyFill="1" applyBorder="1" applyAlignment="1">
      <alignment horizontal="center" vertical="center" wrapText="1"/>
    </xf>
    <xf numFmtId="0" fontId="18" fillId="2" borderId="7" xfId="2" applyFont="1" applyFill="1" applyBorder="1" applyAlignment="1">
      <alignment horizontal="center" vertical="center" wrapText="1"/>
    </xf>
    <xf numFmtId="0" fontId="11" fillId="7" borderId="5" xfId="3" applyFont="1" applyFill="1" applyBorder="1" applyAlignment="1">
      <alignment horizontal="center" vertical="center" wrapText="1"/>
    </xf>
    <xf numFmtId="0" fontId="11" fillId="7" borderId="7" xfId="3" applyFont="1" applyFill="1" applyBorder="1" applyAlignment="1">
      <alignment horizontal="center" vertical="center" wrapText="1"/>
    </xf>
    <xf numFmtId="0" fontId="4" fillId="2" borderId="5" xfId="2" applyFont="1" applyFill="1" applyBorder="1" applyAlignment="1" applyProtection="1">
      <alignment horizontal="center" vertical="center"/>
      <protection locked="0"/>
    </xf>
    <xf numFmtId="0" fontId="4" fillId="2" borderId="7" xfId="2" applyFont="1" applyFill="1" applyBorder="1" applyAlignment="1" applyProtection="1">
      <alignment horizontal="center" vertical="center"/>
      <protection locked="0"/>
    </xf>
    <xf numFmtId="0" fontId="7" fillId="3" borderId="5" xfId="2" applyFont="1" applyFill="1" applyBorder="1" applyAlignment="1" applyProtection="1">
      <alignment horizontal="center" vertical="center"/>
      <protection locked="0"/>
    </xf>
    <xf numFmtId="0" fontId="7" fillId="3" borderId="7" xfId="2" applyFont="1" applyFill="1" applyBorder="1" applyAlignment="1" applyProtection="1">
      <alignment horizontal="center" vertical="center"/>
      <protection locked="0"/>
    </xf>
    <xf numFmtId="0" fontId="7" fillId="5" borderId="5" xfId="2" applyFont="1" applyFill="1" applyBorder="1" applyAlignment="1" applyProtection="1">
      <alignment horizontal="center" vertical="center"/>
      <protection locked="0"/>
    </xf>
    <xf numFmtId="0" fontId="7" fillId="5" borderId="7" xfId="2" applyFont="1" applyFill="1" applyBorder="1" applyAlignment="1" applyProtection="1">
      <alignment horizontal="center" vertical="center"/>
      <protection locked="0"/>
    </xf>
    <xf numFmtId="0" fontId="7" fillId="3" borderId="5" xfId="5" applyFont="1" applyFill="1" applyBorder="1" applyAlignment="1">
      <alignment horizontal="center" vertical="center"/>
    </xf>
    <xf numFmtId="0" fontId="7" fillId="3" borderId="7" xfId="5" applyFont="1" applyFill="1" applyBorder="1" applyAlignment="1">
      <alignment horizontal="center" vertical="center"/>
    </xf>
    <xf numFmtId="0" fontId="4" fillId="2" borderId="5"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quotePrefix="1" applyFont="1" applyFill="1" applyBorder="1" applyAlignment="1">
      <alignment horizontal="justify" vertical="center" wrapText="1"/>
    </xf>
    <xf numFmtId="0" fontId="4" fillId="2" borderId="7" xfId="0" quotePrefix="1" applyFont="1" applyFill="1" applyBorder="1" applyAlignment="1">
      <alignment horizontal="justify" vertical="center" wrapText="1"/>
    </xf>
    <xf numFmtId="0" fontId="11" fillId="2" borderId="5" xfId="3" applyFont="1" applyFill="1" applyBorder="1" applyAlignment="1">
      <alignment horizontal="center" vertical="center"/>
    </xf>
    <xf numFmtId="0" fontId="11" fillId="2" borderId="7" xfId="3" applyFont="1" applyFill="1" applyBorder="1" applyAlignment="1">
      <alignment horizontal="center" vertical="center"/>
    </xf>
    <xf numFmtId="1" fontId="7" fillId="3" borderId="5" xfId="2" applyNumberFormat="1" applyFont="1" applyFill="1" applyBorder="1" applyAlignment="1">
      <alignment horizontal="center" vertical="center"/>
    </xf>
    <xf numFmtId="1" fontId="7" fillId="3" borderId="7" xfId="2" applyNumberFormat="1" applyFont="1" applyFill="1" applyBorder="1" applyAlignment="1">
      <alignment horizontal="center" vertical="center"/>
    </xf>
    <xf numFmtId="1" fontId="7" fillId="5" borderId="5" xfId="2" applyNumberFormat="1" applyFont="1" applyFill="1" applyBorder="1" applyAlignment="1">
      <alignment horizontal="center" vertical="center"/>
    </xf>
    <xf numFmtId="1" fontId="7" fillId="5" borderId="7" xfId="2" applyNumberFormat="1" applyFont="1" applyFill="1" applyBorder="1" applyAlignment="1">
      <alignment horizontal="center" vertical="center"/>
    </xf>
    <xf numFmtId="0" fontId="11" fillId="5" borderId="5" xfId="5" applyFont="1" applyFill="1" applyBorder="1" applyAlignment="1">
      <alignment horizontal="center" vertical="center"/>
    </xf>
    <xf numFmtId="0" fontId="11" fillId="5" borderId="7" xfId="5" applyFont="1" applyFill="1" applyBorder="1" applyAlignment="1">
      <alignment horizontal="center" vertical="center"/>
    </xf>
    <xf numFmtId="1" fontId="11" fillId="2" borderId="5" xfId="3" applyNumberFormat="1" applyFont="1" applyFill="1" applyBorder="1" applyAlignment="1">
      <alignment horizontal="center" vertical="center"/>
    </xf>
    <xf numFmtId="1" fontId="11" fillId="2" borderId="7" xfId="3" applyNumberFormat="1" applyFont="1" applyFill="1" applyBorder="1" applyAlignment="1">
      <alignment horizontal="center" vertical="center"/>
    </xf>
    <xf numFmtId="0" fontId="11" fillId="7" borderId="5" xfId="3" applyFont="1" applyFill="1" applyBorder="1" applyAlignment="1">
      <alignment horizontal="center" vertical="center"/>
    </xf>
    <xf numFmtId="0" fontId="11" fillId="7" borderId="7" xfId="3" applyFont="1" applyFill="1" applyBorder="1" applyAlignment="1">
      <alignment horizontal="center" vertical="center"/>
    </xf>
    <xf numFmtId="0" fontId="16" fillId="2" borderId="14" xfId="5" applyFont="1" applyFill="1" applyBorder="1" applyAlignment="1">
      <alignment horizontal="center" vertical="center" wrapText="1"/>
    </xf>
    <xf numFmtId="0" fontId="11" fillId="2" borderId="14" xfId="4" applyFont="1" applyFill="1" applyBorder="1" applyAlignment="1" applyProtection="1">
      <alignment horizontal="center" vertical="center" wrapText="1"/>
      <protection locked="0"/>
    </xf>
    <xf numFmtId="0" fontId="4" fillId="2" borderId="14" xfId="2" applyFont="1" applyFill="1" applyBorder="1" applyAlignment="1" applyProtection="1">
      <alignment horizontal="center" vertical="center" wrapText="1"/>
      <protection locked="0"/>
    </xf>
    <xf numFmtId="0" fontId="11" fillId="2" borderId="14" xfId="2" applyFont="1" applyFill="1" applyBorder="1" applyAlignment="1" applyProtection="1">
      <alignment horizontal="center" vertical="center" wrapText="1"/>
      <protection locked="0"/>
    </xf>
    <xf numFmtId="0" fontId="16" fillId="2" borderId="14" xfId="3" applyFont="1" applyFill="1" applyBorder="1" applyAlignment="1">
      <alignment horizontal="center" vertical="center" wrapText="1"/>
    </xf>
    <xf numFmtId="0" fontId="7" fillId="3" borderId="14" xfId="2" applyFont="1" applyFill="1" applyBorder="1" applyAlignment="1" applyProtection="1">
      <alignment horizontal="center" vertical="center" wrapText="1"/>
      <protection locked="0"/>
    </xf>
    <xf numFmtId="0" fontId="11" fillId="4" borderId="5" xfId="4" applyFont="1" applyFill="1" applyBorder="1" applyAlignment="1" applyProtection="1">
      <alignment horizontal="center" vertical="center" wrapText="1"/>
      <protection locked="0"/>
    </xf>
    <xf numFmtId="0" fontId="11" fillId="4" borderId="14" xfId="4" applyFont="1" applyFill="1" applyBorder="1" applyAlignment="1" applyProtection="1">
      <alignment horizontal="center" vertical="center" wrapText="1"/>
      <protection locked="0"/>
    </xf>
    <xf numFmtId="0" fontId="11" fillId="4" borderId="7" xfId="4" applyFont="1" applyFill="1" applyBorder="1" applyAlignment="1" applyProtection="1">
      <alignment horizontal="center" vertical="center" wrapText="1"/>
      <protection locked="0"/>
    </xf>
    <xf numFmtId="0" fontId="7" fillId="5" borderId="14" xfId="2" applyFont="1" applyFill="1" applyBorder="1" applyAlignment="1" applyProtection="1">
      <alignment horizontal="center" vertical="center" wrapText="1"/>
      <protection locked="0"/>
    </xf>
    <xf numFmtId="164" fontId="18" fillId="2" borderId="14" xfId="2" applyNumberFormat="1" applyFont="1" applyFill="1" applyBorder="1" applyAlignment="1">
      <alignment horizontal="center" vertical="center" wrapText="1"/>
    </xf>
    <xf numFmtId="0" fontId="17" fillId="2" borderId="9" xfId="2" applyFont="1" applyFill="1" applyBorder="1" applyAlignment="1">
      <alignment horizontal="center" vertical="center" wrapText="1"/>
    </xf>
    <xf numFmtId="0" fontId="16" fillId="2" borderId="14" xfId="2" applyFont="1" applyFill="1" applyBorder="1" applyAlignment="1" applyProtection="1">
      <alignment horizontal="center" vertical="center" wrapText="1"/>
      <protection locked="0"/>
    </xf>
    <xf numFmtId="1" fontId="7" fillId="5" borderId="14" xfId="2" applyNumberFormat="1" applyFont="1" applyFill="1" applyBorder="1" applyAlignment="1">
      <alignment horizontal="center" vertical="center" wrapText="1"/>
    </xf>
    <xf numFmtId="0" fontId="11" fillId="5" borderId="14" xfId="5"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3" fillId="2" borderId="14" xfId="2" applyFont="1" applyFill="1" applyBorder="1" applyAlignment="1">
      <alignment horizontal="center" vertical="center" wrapText="1"/>
    </xf>
    <xf numFmtId="0" fontId="23" fillId="2" borderId="7" xfId="2" applyFont="1" applyFill="1" applyBorder="1" applyAlignment="1">
      <alignment horizontal="center" vertical="center" wrapText="1"/>
    </xf>
    <xf numFmtId="0" fontId="23" fillId="2" borderId="14" xfId="4" applyFont="1" applyFill="1" applyBorder="1" applyAlignment="1">
      <alignment horizontal="center" vertical="center" wrapText="1"/>
    </xf>
    <xf numFmtId="0" fontId="23" fillId="2" borderId="7" xfId="4" applyFont="1" applyFill="1" applyBorder="1" applyAlignment="1">
      <alignment horizontal="center" vertical="center" wrapText="1"/>
    </xf>
    <xf numFmtId="0" fontId="17" fillId="2" borderId="7" xfId="2" applyFont="1" applyFill="1" applyBorder="1" applyAlignment="1">
      <alignment horizontal="center" vertical="center" wrapText="1"/>
    </xf>
    <xf numFmtId="0" fontId="7" fillId="6" borderId="14" xfId="2" applyFont="1" applyFill="1" applyBorder="1" applyAlignment="1">
      <alignment horizontal="center" vertical="center" wrapText="1"/>
    </xf>
    <xf numFmtId="0" fontId="7" fillId="10" borderId="5" xfId="5" applyFont="1" applyFill="1" applyBorder="1" applyAlignment="1">
      <alignment horizontal="center" vertical="center" wrapText="1"/>
    </xf>
    <xf numFmtId="0" fontId="7" fillId="10" borderId="14" xfId="5" applyFont="1" applyFill="1" applyBorder="1" applyAlignment="1">
      <alignment horizontal="center" vertical="center" wrapText="1"/>
    </xf>
    <xf numFmtId="0" fontId="7" fillId="10" borderId="7" xfId="5" applyFont="1" applyFill="1" applyBorder="1" applyAlignment="1">
      <alignment horizontal="center" vertical="center" wrapText="1"/>
    </xf>
    <xf numFmtId="1" fontId="11" fillId="2" borderId="14" xfId="3" applyNumberFormat="1" applyFont="1" applyFill="1" applyBorder="1" applyAlignment="1">
      <alignment horizontal="center" vertical="center" wrapText="1"/>
    </xf>
    <xf numFmtId="0" fontId="11" fillId="2" borderId="14" xfId="3" applyFont="1" applyFill="1" applyBorder="1" applyAlignment="1">
      <alignment horizontal="center" vertical="center" wrapText="1"/>
    </xf>
    <xf numFmtId="1" fontId="7" fillId="7" borderId="5" xfId="2" applyNumberFormat="1" applyFont="1" applyFill="1" applyBorder="1" applyAlignment="1">
      <alignment horizontal="center" vertical="center" wrapText="1"/>
    </xf>
    <xf numFmtId="1" fontId="7" fillId="7" borderId="14" xfId="2" applyNumberFormat="1" applyFont="1" applyFill="1" applyBorder="1" applyAlignment="1">
      <alignment horizontal="center" vertical="center" wrapText="1"/>
    </xf>
    <xf numFmtId="1" fontId="7" fillId="7" borderId="7" xfId="2" applyNumberFormat="1" applyFont="1" applyFill="1" applyBorder="1" applyAlignment="1">
      <alignment horizontal="center" vertical="center" wrapText="1"/>
    </xf>
    <xf numFmtId="1" fontId="7" fillId="3" borderId="14" xfId="2" applyNumberFormat="1" applyFont="1" applyFill="1" applyBorder="1" applyAlignment="1">
      <alignment horizontal="center" vertical="center" wrapText="1"/>
    </xf>
    <xf numFmtId="0" fontId="7" fillId="4" borderId="14" xfId="2" applyFont="1" applyFill="1" applyBorder="1" applyAlignment="1" applyProtection="1">
      <alignment horizontal="center" vertical="center" wrapText="1"/>
      <protection locked="0"/>
    </xf>
    <xf numFmtId="1" fontId="11" fillId="3" borderId="5" xfId="2" applyNumberFormat="1" applyFont="1" applyFill="1" applyBorder="1" applyAlignment="1">
      <alignment horizontal="center" vertical="center" wrapText="1"/>
    </xf>
    <xf numFmtId="1" fontId="11" fillId="3" borderId="14" xfId="2" applyNumberFormat="1" applyFont="1" applyFill="1" applyBorder="1" applyAlignment="1">
      <alignment horizontal="center" vertical="center" wrapText="1"/>
    </xf>
    <xf numFmtId="1" fontId="11" fillId="3" borderId="7" xfId="2" applyNumberFormat="1" applyFont="1" applyFill="1" applyBorder="1" applyAlignment="1">
      <alignment horizontal="center" vertical="center" wrapText="1"/>
    </xf>
    <xf numFmtId="0" fontId="11" fillId="3" borderId="5" xfId="2" applyFont="1" applyFill="1" applyBorder="1" applyAlignment="1" applyProtection="1">
      <alignment horizontal="center" vertical="center" wrapText="1"/>
      <protection locked="0"/>
    </xf>
    <xf numFmtId="0" fontId="11" fillId="3" borderId="7" xfId="2" applyFont="1" applyFill="1" applyBorder="1" applyAlignment="1" applyProtection="1">
      <alignment horizontal="center" vertical="center" wrapText="1"/>
      <protection locked="0"/>
    </xf>
    <xf numFmtId="164" fontId="17" fillId="2" borderId="5" xfId="2" applyNumberFormat="1" applyFont="1" applyFill="1" applyBorder="1" applyAlignment="1">
      <alignment horizontal="center" vertical="center" wrapText="1"/>
    </xf>
    <xf numFmtId="164" fontId="17" fillId="2" borderId="14" xfId="2" applyNumberFormat="1" applyFont="1" applyFill="1" applyBorder="1" applyAlignment="1">
      <alignment horizontal="center" vertical="center" wrapText="1"/>
    </xf>
    <xf numFmtId="164" fontId="17" fillId="2" borderId="7" xfId="2" applyNumberFormat="1" applyFont="1" applyFill="1" applyBorder="1" applyAlignment="1">
      <alignment horizontal="center" vertical="center" wrapText="1"/>
    </xf>
    <xf numFmtId="0" fontId="19" fillId="2" borderId="5" xfId="3" applyFont="1" applyFill="1" applyBorder="1" applyAlignment="1">
      <alignment horizontal="center" vertical="center" wrapText="1"/>
    </xf>
    <xf numFmtId="0" fontId="19" fillId="2" borderId="14" xfId="3" applyFont="1" applyFill="1" applyBorder="1" applyAlignment="1">
      <alignment horizontal="center" vertical="center" wrapText="1"/>
    </xf>
    <xf numFmtId="0" fontId="19" fillId="2" borderId="7" xfId="3" applyFont="1" applyFill="1" applyBorder="1" applyAlignment="1">
      <alignment horizontal="center" vertical="center" wrapText="1"/>
    </xf>
    <xf numFmtId="0" fontId="23" fillId="2" borderId="5" xfId="2" applyFont="1" applyFill="1" applyBorder="1" applyAlignment="1">
      <alignment horizontal="center" vertical="center" wrapText="1"/>
    </xf>
    <xf numFmtId="0" fontId="17" fillId="2" borderId="5" xfId="2" applyFont="1" applyFill="1" applyBorder="1" applyAlignment="1">
      <alignment horizontal="center" vertical="center" wrapText="1"/>
    </xf>
    <xf numFmtId="0" fontId="17" fillId="2" borderId="14" xfId="2" applyFont="1" applyFill="1" applyBorder="1" applyAlignment="1">
      <alignment horizontal="center" vertical="center" wrapText="1"/>
    </xf>
    <xf numFmtId="0" fontId="7" fillId="6" borderId="5" xfId="2" applyFont="1" applyFill="1" applyBorder="1" applyAlignment="1" applyProtection="1">
      <alignment horizontal="center" vertical="center" wrapText="1"/>
      <protection locked="0"/>
    </xf>
    <xf numFmtId="0" fontId="7" fillId="6" borderId="7" xfId="2" applyFont="1" applyFill="1" applyBorder="1" applyAlignment="1" applyProtection="1">
      <alignment horizontal="center" vertical="center" wrapText="1"/>
      <protection locked="0"/>
    </xf>
    <xf numFmtId="0" fontId="17" fillId="2" borderId="9"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17" fillId="2" borderId="7" xfId="0" applyFont="1" applyFill="1" applyBorder="1" applyAlignment="1">
      <alignment horizontal="center" vertical="center" wrapText="1"/>
    </xf>
    <xf numFmtId="1" fontId="7" fillId="6" borderId="5" xfId="2" applyNumberFormat="1" applyFont="1" applyFill="1" applyBorder="1" applyAlignment="1">
      <alignment horizontal="center" vertical="center" wrapText="1"/>
    </xf>
    <xf numFmtId="1" fontId="7" fillId="6" borderId="7" xfId="2" applyNumberFormat="1" applyFont="1" applyFill="1" applyBorder="1" applyAlignment="1">
      <alignment horizontal="center" vertical="center" wrapText="1"/>
    </xf>
    <xf numFmtId="0" fontId="22" fillId="6" borderId="5" xfId="5" applyFont="1" applyFill="1" applyBorder="1" applyAlignment="1">
      <alignment horizontal="center" vertical="center" wrapText="1"/>
    </xf>
    <xf numFmtId="0" fontId="22" fillId="6" borderId="7" xfId="5" applyFont="1" applyFill="1" applyBorder="1" applyAlignment="1">
      <alignment horizontal="center" vertical="center" wrapText="1"/>
    </xf>
    <xf numFmtId="0" fontId="7" fillId="4" borderId="5" xfId="4" applyFont="1" applyFill="1" applyBorder="1" applyAlignment="1" applyProtection="1">
      <alignment horizontal="center" vertical="center" wrapText="1"/>
      <protection locked="0"/>
    </xf>
    <xf numFmtId="0" fontId="7" fillId="4" borderId="7" xfId="4" applyFont="1" applyFill="1" applyBorder="1" applyAlignment="1" applyProtection="1">
      <alignment horizontal="center" vertical="center" wrapText="1"/>
      <protection locked="0"/>
    </xf>
    <xf numFmtId="0" fontId="17" fillId="2" borderId="9" xfId="3"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11" fillId="2" borderId="7" xfId="0" applyFont="1" applyFill="1" applyBorder="1" applyAlignment="1">
      <alignment horizontal="center" vertical="center" wrapText="1"/>
    </xf>
    <xf numFmtId="0" fontId="19" fillId="2" borderId="9"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23" fillId="2" borderId="9" xfId="2" applyFont="1" applyFill="1" applyBorder="1" applyAlignment="1">
      <alignment horizontal="center" vertical="center" wrapText="1"/>
    </xf>
    <xf numFmtId="0" fontId="23" fillId="2" borderId="9" xfId="3" applyFont="1" applyFill="1" applyBorder="1" applyAlignment="1">
      <alignment horizontal="center" vertical="center" wrapText="1"/>
    </xf>
    <xf numFmtId="0" fontId="11" fillId="6" borderId="5" xfId="2" applyFont="1" applyFill="1" applyBorder="1" applyAlignment="1">
      <alignment horizontal="center" vertical="center" wrapText="1"/>
    </xf>
    <xf numFmtId="0" fontId="11" fillId="6" borderId="7" xfId="2" applyFont="1" applyFill="1" applyBorder="1" applyAlignment="1">
      <alignment horizontal="center" vertical="center" wrapText="1"/>
    </xf>
    <xf numFmtId="0" fontId="16" fillId="7" borderId="7" xfId="0" applyFont="1" applyFill="1" applyBorder="1" applyAlignment="1">
      <alignment horizontal="center" vertical="center" wrapText="1"/>
    </xf>
    <xf numFmtId="1" fontId="11" fillId="2" borderId="5" xfId="2" applyNumberFormat="1" applyFont="1" applyFill="1" applyBorder="1" applyAlignment="1">
      <alignment horizontal="center" vertical="center" wrapText="1"/>
    </xf>
    <xf numFmtId="0" fontId="7" fillId="6" borderId="14" xfId="2" applyFont="1" applyFill="1" applyBorder="1" applyAlignment="1" applyProtection="1">
      <alignment horizontal="center" vertical="center" wrapText="1"/>
      <protection locked="0"/>
    </xf>
    <xf numFmtId="0" fontId="7" fillId="7" borderId="5" xfId="4" applyFont="1" applyFill="1" applyBorder="1" applyAlignment="1" applyProtection="1">
      <alignment horizontal="center" vertical="center" wrapText="1"/>
      <protection locked="0"/>
    </xf>
    <xf numFmtId="0" fontId="7" fillId="7" borderId="14" xfId="4" applyFont="1" applyFill="1" applyBorder="1" applyAlignment="1" applyProtection="1">
      <alignment horizontal="center" vertical="center" wrapText="1"/>
      <protection locked="0"/>
    </xf>
    <xf numFmtId="164" fontId="18" fillId="2" borderId="9" xfId="2" applyNumberFormat="1" applyFont="1" applyFill="1" applyBorder="1" applyAlignment="1">
      <alignment horizontal="center" vertical="center" wrapText="1"/>
    </xf>
    <xf numFmtId="0" fontId="22" fillId="6" borderId="14" xfId="5" applyFont="1" applyFill="1" applyBorder="1" applyAlignment="1">
      <alignment horizontal="center" vertical="center" wrapText="1"/>
    </xf>
    <xf numFmtId="0" fontId="26" fillId="2" borderId="9" xfId="2" applyFont="1" applyFill="1" applyBorder="1" applyAlignment="1">
      <alignment horizontal="center" vertical="center" wrapText="1"/>
    </xf>
    <xf numFmtId="0" fontId="7" fillId="4" borderId="5" xfId="5" applyFont="1" applyFill="1" applyBorder="1" applyAlignment="1">
      <alignment horizontal="center" vertical="center" wrapText="1"/>
    </xf>
    <xf numFmtId="0" fontId="7" fillId="4" borderId="14" xfId="5" applyFont="1" applyFill="1" applyBorder="1" applyAlignment="1">
      <alignment horizontal="center" vertical="center" wrapText="1"/>
    </xf>
    <xf numFmtId="1" fontId="7" fillId="6" borderId="14" xfId="2" applyNumberFormat="1" applyFont="1" applyFill="1" applyBorder="1" applyAlignment="1">
      <alignment horizontal="center" vertical="center" wrapText="1"/>
    </xf>
  </cellXfs>
  <cellStyles count="21">
    <cellStyle name="Hipervínculo" xfId="1" builtinId="8"/>
    <cellStyle name="Hipervínculo 2" xfId="19" xr:uid="{09339D1D-3219-40EA-B997-077E114EF771}"/>
    <cellStyle name="Hipervínculo 4" xfId="14" xr:uid="{3943E8A9-45ED-4A68-A8B4-51AB060D3CB2}"/>
    <cellStyle name="Millares 2" xfId="17" xr:uid="{1AEE1E6F-A9EF-4D7F-A031-25EF7F7C12AF}"/>
    <cellStyle name="Normal" xfId="0" builtinId="0"/>
    <cellStyle name="Normal 13" xfId="20" xr:uid="{82A9B8DD-1DA2-4142-B446-4551FC8AD32B}"/>
    <cellStyle name="Normal 14" xfId="11" xr:uid="{713348AA-E301-46DA-8E1C-D52E1AD64ED9}"/>
    <cellStyle name="Normal 2" xfId="12" xr:uid="{C2F583E8-2296-4454-BF8B-CE272327D79C}"/>
    <cellStyle name="Normal 2 2" xfId="3" xr:uid="{3E7532D2-DF9E-4AAD-A453-FDBC5D6C6412}"/>
    <cellStyle name="Normal 2 30" xfId="15" xr:uid="{A039781C-284E-4942-B640-B5BEA0A90AA3}"/>
    <cellStyle name="Normal 3" xfId="13" xr:uid="{CA0D1073-3C50-4D8B-927B-6DB02B1D7642}"/>
    <cellStyle name="Normal 3 2" xfId="8" xr:uid="{DA66905B-7E75-42B5-BBA2-6BECBB47A94D}"/>
    <cellStyle name="Normal 3 3 2 4" xfId="4" xr:uid="{E1A71B6D-3D75-42E3-A3DE-E77C029C03D3}"/>
    <cellStyle name="Normal 3 4 4" xfId="9" xr:uid="{12AA789D-445D-4D2D-83D3-4C41CDE3BAB3}"/>
    <cellStyle name="Normal 3 5" xfId="2" xr:uid="{096D4FFE-C643-4C39-9D43-90A71EDD9BBF}"/>
    <cellStyle name="Normal 4" xfId="10" xr:uid="{7E24D31B-EEE2-488F-BB23-70981F363C2B}"/>
    <cellStyle name="Normal 5 2" xfId="5" xr:uid="{5CC19C8B-6AA7-413E-8002-F534E04A72CC}"/>
    <cellStyle name="Normal 8 3" xfId="6" xr:uid="{39F9783C-51E9-4835-81C9-C4BA024F951F}"/>
    <cellStyle name="Normal 8 4" xfId="7" xr:uid="{0687C264-92C8-4FDA-9C85-E206B641A5D9}"/>
    <cellStyle name="Porcentaje 2" xfId="18" xr:uid="{17505175-78E9-4828-88B3-DBDC33ED51E8}"/>
    <cellStyle name="Porcentaje 5" xfId="16" xr:uid="{281C17D6-04A0-4F97-AFE3-BF9C4240C25A}"/>
  </cellStyles>
  <dxfs count="529">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184150</xdr:rowOff>
    </xdr:from>
    <xdr:to>
      <xdr:col>0</xdr:col>
      <xdr:colOff>1678902</xdr:colOff>
      <xdr:row>3</xdr:row>
      <xdr:rowOff>155347</xdr:rowOff>
    </xdr:to>
    <xdr:pic>
      <xdr:nvPicPr>
        <xdr:cNvPr id="2" name="Imagen 4" descr="Resultado de imagen para logo transmilenio">
          <a:extLst>
            <a:ext uri="{FF2B5EF4-FFF2-40B4-BE49-F238E27FC236}">
              <a16:creationId xmlns:a16="http://schemas.microsoft.com/office/drawing/2014/main" id="{DBDA477E-CF16-4BF6-B874-72BFB12BBD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0" y="184150"/>
          <a:ext cx="1678902" cy="1490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KRC%20CONSULTING/Downloads/ANEXO%202.%20MATRIZ%20RIESGOS%20DE%20CORRUPCION%20AGOSTO%20DE%202019%20V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ENITH/Documents/CESA/CESA%20INCOLDA%2009/SARLAFT/TALLER/ARLA%20Ver%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ONSULTORIA/MARSH/SARLAFT/ENTREGABLE%206%20FEB/Metodolog&#237;a%20de%20Riesgos%20LAFT%20V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Criss%20Cossio/Desktop/SEGUIMIENTO%202%20MATRIZ%20TMSA%20-%20v6.xls%20correciones%20de%20ortografi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dcartage/AppData/Local/Microsoft/Windows/Temporary%20Internet%20Files/Content.Outlook/CRNUFVNP/3%20NIVEL%20VULNERABILIDAD%20DE%20LOS%20SEGMENTOS.xlsx" TargetMode="External"/></Relationships>
</file>

<file path=xl/externalLinks/_rels/externalLink18.xml.rels><?xml version="1.0" encoding="UTF-8" standalone="yes"?>
<Relationships xmlns="http://schemas.openxmlformats.org/package/2006/relationships"><Relationship Id="rId2" Type="http://schemas.microsoft.com/office/2019/04/relationships/externalLinkLongPath" Target="/Users/diana.castro/AppData/Local/Microsoft/Windows/Temporary%20Internet%20Files/Content.Outlook/BWE2EJ3N/Copia%20de%20Mapa%20de%20Riesgos%20de%20Corrupci&#243;n%20PARA%20DILIGENCIAMIENTO%20POR%20PARTE%20PROCESOS.xlsx?A2FA4914" TargetMode="External"/><Relationship Id="rId1" Type="http://schemas.openxmlformats.org/officeDocument/2006/relationships/externalLinkPath" Target="file:///\\A2FA4914\Copia%20de%20Mapa%20de%20Riesgos%20de%20Corrupci&#243;n%20PARA%20DILIGENCIAMIENTO%20POR%20PARTE%20PROCESOS.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Users/ELIZAB~1.DEL/AppData/Local/Temp/Documents%20and%20Settings/mrodrigp/Configuraci&#243;n%20local/Temp/Documents%20and%20Settings/kpincayg/Configuraci&#243;n%20local/Temp/Modelo%20Matriz%20de%20Riesgos%20y%20Controles%20Banco%20Bolivariano.xls?A8E55279" TargetMode="External"/><Relationship Id="rId1" Type="http://schemas.openxmlformats.org/officeDocument/2006/relationships/externalLinkPath" Target="file:///\\A8E55279\Modelo%20Matriz%20de%20Riesgos%20y%20Controles%20Banco%20Bolivarian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APACITACION%20JENITH/EJEMPLOS/EJEMPLO%20MEDICION%20RIESGO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2022"/>
      <sheetName val="Hoja3"/>
      <sheetName val="Hoja2"/>
      <sheetName val="MAPA CALORIMETRICO"/>
      <sheetName val="Hoja1"/>
      <sheetName val="Probabilidad Impacto"/>
      <sheetName val="MAPA CALORIMETRICO (2)"/>
      <sheetName val="Calificación diseño control"/>
      <sheetName val="Calificación ejecucion control"/>
      <sheetName val="Solidez del control"/>
      <sheetName val="Desplazamiento RI"/>
      <sheetName val="MATRIZ RIESGO"/>
      <sheetName val="MAPA TERMICO R INHERENTE"/>
      <sheetName val="MAPA TERMICO R RESIDUAL"/>
      <sheetName val="CRITERIOS DE MEDICION "/>
      <sheetName val="DINAMRIESGO"/>
      <sheetName val="DINAMICONT"/>
      <sheetName val="NO BORRAR"/>
      <sheetName val="DATOS"/>
      <sheetName val="MATRIZ RIESGO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row r="3">
          <cell r="I3">
            <v>0.73</v>
          </cell>
        </row>
      </sheetData>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row r="2">
          <cell r="K2">
            <v>0.6</v>
          </cell>
        </row>
      </sheetData>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row r="6">
          <cell r="B6" t="str">
            <v>IMPLEMENTACION</v>
          </cell>
        </row>
      </sheetData>
      <sheetData sheetId="3">
        <row r="89">
          <cell r="E89">
            <v>0</v>
          </cell>
        </row>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Diana Alicia Castro Roa" id="{03FEFC5F-4061-42E7-BC92-D24C482631CB}" userId="S::diana.castro@transmilenio.gov.co::7a5144c0-0800-4dd7-9dfd-61cec477b92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D30" dT="2022-08-18T16:37:10.78" personId="{03FEFC5F-4061-42E7-BC92-D24C482631CB}" id="{AFD92B08-11D7-4F4E-9BB9-49A8578DFB5C}">
    <text>Estto implica impacto catastrofico</text>
  </threadedComment>
  <threadedComment ref="AD31" dT="2022-08-18T16:41:46.54" personId="{03FEFC5F-4061-42E7-BC92-D24C482631CB}" id="{FA44D008-8396-4A43-81E1-BC6A905FB251}">
    <text>Implica impacto catastrofico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0B72E-34D4-483C-9C03-47C4AD825529}">
  <dimension ref="A1:BQ53"/>
  <sheetViews>
    <sheetView showGridLines="0" tabSelected="1" zoomScale="55" zoomScaleNormal="55" zoomScaleSheetLayoutView="40" workbookViewId="0">
      <pane xSplit="1" ySplit="10" topLeftCell="B11" activePane="bottomRight" state="frozen"/>
      <selection pane="topRight" activeCell="B1" sqref="B1"/>
      <selection pane="bottomLeft" activeCell="A9" sqref="A9"/>
      <selection pane="bottomRight" activeCell="B12" sqref="B12"/>
    </sheetView>
  </sheetViews>
  <sheetFormatPr baseColWidth="10" defaultColWidth="54.5703125" defaultRowHeight="120" customHeight="1" x14ac:dyDescent="0.2"/>
  <cols>
    <col min="1" max="1" width="29.28515625" style="67" customWidth="1"/>
    <col min="2" max="2" width="62.140625" style="65" bestFit="1" customWidth="1"/>
    <col min="3" max="3" width="34.28515625" style="66" customWidth="1"/>
    <col min="4" max="4" width="79.28515625" style="65" customWidth="1"/>
    <col min="5" max="5" width="50.28515625" style="65" customWidth="1"/>
    <col min="6" max="6" width="99.85546875" style="66" customWidth="1"/>
    <col min="7" max="8" width="34.140625" style="67" bestFit="1" customWidth="1"/>
    <col min="9" max="9" width="46.140625" style="67" customWidth="1"/>
    <col min="10" max="10" width="50.42578125" style="67" customWidth="1"/>
    <col min="11" max="11" width="80.85546875" style="67" customWidth="1"/>
    <col min="12" max="12" width="67" style="68" customWidth="1"/>
    <col min="13" max="13" width="34" style="66" customWidth="1"/>
    <col min="14" max="14" width="41.42578125" style="66" customWidth="1"/>
    <col min="15" max="20" width="43.5703125" style="66" customWidth="1"/>
    <col min="21" max="21" width="51.28515625" style="66" customWidth="1"/>
    <col min="22" max="22" width="67.28515625" style="66" customWidth="1"/>
    <col min="23" max="33" width="43.5703125" style="66" customWidth="1"/>
    <col min="34" max="34" width="31.28515625" style="66" customWidth="1"/>
    <col min="35" max="35" width="29.7109375" style="66" customWidth="1"/>
    <col min="36" max="36" width="40.85546875" style="66" customWidth="1"/>
    <col min="37" max="37" width="25.7109375" style="66" customWidth="1"/>
    <col min="38" max="38" width="34.28515625" style="66" customWidth="1"/>
    <col min="39" max="39" width="59.85546875" style="66" customWidth="1"/>
    <col min="40" max="40" width="219.5703125" style="176" customWidth="1"/>
    <col min="41" max="41" width="28.28515625" style="66" customWidth="1"/>
    <col min="42" max="48" width="12.28515625" style="66" customWidth="1"/>
    <col min="49" max="49" width="20" style="67" customWidth="1"/>
    <col min="50" max="50" width="29.7109375" style="67" customWidth="1"/>
    <col min="51" max="52" width="31.140625" style="67" customWidth="1"/>
    <col min="53" max="53" width="37" style="67" customWidth="1"/>
    <col min="54" max="54" width="22.5703125" style="136" customWidth="1"/>
    <col min="55" max="55" width="30.42578125" style="67" customWidth="1"/>
    <col min="56" max="56" width="22.5703125" style="67" customWidth="1"/>
    <col min="57" max="57" width="36" style="67" customWidth="1"/>
    <col min="58" max="58" width="45" style="67" customWidth="1"/>
    <col min="59" max="59" width="53.7109375" style="67" customWidth="1"/>
    <col min="60" max="60" width="26.7109375" style="67" customWidth="1"/>
    <col min="61" max="61" width="31" style="67" customWidth="1"/>
    <col min="62" max="62" width="40.7109375" style="66" customWidth="1"/>
    <col min="63" max="63" width="119.28515625" style="76" customWidth="1"/>
    <col min="64" max="64" width="58.28515625" style="76" customWidth="1"/>
    <col min="65" max="65" width="69.42578125" style="76" customWidth="1"/>
    <col min="66" max="67" width="45.42578125" style="76" customWidth="1"/>
    <col min="68" max="68" width="102.5703125" style="76" customWidth="1"/>
    <col min="69" max="69" width="54.5703125" style="67" customWidth="1"/>
    <col min="70" max="16384" width="54.5703125" style="67"/>
  </cols>
  <sheetData>
    <row r="1" spans="1:68" ht="51" x14ac:dyDescent="0.2">
      <c r="C1" s="65"/>
      <c r="E1" s="73" t="s">
        <v>452</v>
      </c>
      <c r="F1" s="74" t="s">
        <v>459</v>
      </c>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163"/>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row>
    <row r="2" spans="1:68" ht="33.75" x14ac:dyDescent="0.2">
      <c r="C2" s="65"/>
      <c r="E2" s="73" t="s">
        <v>453</v>
      </c>
      <c r="F2" s="74" t="s">
        <v>456</v>
      </c>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163"/>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row>
    <row r="3" spans="1:68" ht="33.75" x14ac:dyDescent="0.2">
      <c r="C3" s="65"/>
      <c r="E3" s="73" t="s">
        <v>457</v>
      </c>
      <c r="F3" s="74" t="s">
        <v>458</v>
      </c>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163"/>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row>
    <row r="4" spans="1:68" ht="33.75" x14ac:dyDescent="0.2">
      <c r="C4" s="65"/>
      <c r="E4" s="73" t="s">
        <v>454</v>
      </c>
      <c r="F4" s="74" t="s">
        <v>483</v>
      </c>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163"/>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row>
    <row r="5" spans="1:68" ht="33.75" x14ac:dyDescent="0.2">
      <c r="C5" s="65"/>
      <c r="E5" s="73" t="s">
        <v>455</v>
      </c>
      <c r="F5" s="74" t="s">
        <v>482</v>
      </c>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163"/>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row>
    <row r="6" spans="1:68" customFormat="1" ht="12.75" x14ac:dyDescent="0.2"/>
    <row r="7" spans="1:68" ht="19.5" customHeight="1" x14ac:dyDescent="0.2">
      <c r="A7" s="77"/>
      <c r="B7" s="75"/>
      <c r="C7" s="75"/>
      <c r="D7" s="75"/>
      <c r="E7" s="75"/>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row>
    <row r="8" spans="1:68" ht="26.25" x14ac:dyDescent="0.2">
      <c r="A8" s="77"/>
      <c r="B8" s="185" t="s">
        <v>460</v>
      </c>
      <c r="C8" s="186"/>
      <c r="D8" s="186"/>
      <c r="E8" s="186"/>
      <c r="F8" s="186"/>
      <c r="G8" s="186"/>
      <c r="H8" s="186"/>
      <c r="I8" s="186"/>
      <c r="J8" s="186"/>
      <c r="K8" s="186"/>
      <c r="L8" s="137"/>
      <c r="M8" s="187" t="s">
        <v>461</v>
      </c>
      <c r="N8" s="188"/>
      <c r="O8" s="188"/>
      <c r="P8" s="188"/>
      <c r="Q8" s="188"/>
      <c r="R8" s="188"/>
      <c r="S8" s="188"/>
      <c r="T8" s="188"/>
      <c r="U8" s="188"/>
      <c r="V8" s="188"/>
      <c r="W8" s="188"/>
      <c r="X8" s="188"/>
      <c r="Y8" s="188"/>
      <c r="Z8" s="188"/>
      <c r="AA8" s="188"/>
      <c r="AB8" s="188"/>
      <c r="AC8" s="188"/>
      <c r="AD8" s="188"/>
      <c r="AE8" s="188"/>
      <c r="AF8" s="188"/>
      <c r="AG8" s="188"/>
      <c r="AH8" s="188"/>
      <c r="AI8" s="188"/>
      <c r="AJ8" s="189"/>
      <c r="AK8" s="183" t="s">
        <v>0</v>
      </c>
      <c r="AL8" s="183"/>
      <c r="AM8" s="185" t="s">
        <v>462</v>
      </c>
      <c r="AN8" s="186"/>
      <c r="AO8" s="186"/>
      <c r="AP8" s="186"/>
      <c r="AQ8" s="186"/>
      <c r="AR8" s="186"/>
      <c r="AS8" s="186"/>
      <c r="AT8" s="186"/>
      <c r="AU8" s="186"/>
      <c r="AV8" s="186"/>
      <c r="AW8" s="186"/>
      <c r="AX8" s="186"/>
      <c r="AY8" s="186"/>
      <c r="AZ8" s="186"/>
      <c r="BA8" s="186"/>
      <c r="BB8" s="186"/>
      <c r="BC8" s="186"/>
      <c r="BD8" s="186"/>
      <c r="BE8" s="190"/>
      <c r="BF8" s="191" t="s">
        <v>1</v>
      </c>
      <c r="BG8" s="191"/>
      <c r="BH8" s="191"/>
      <c r="BI8" s="191"/>
      <c r="BJ8" s="192" t="s">
        <v>2</v>
      </c>
      <c r="BK8" s="192"/>
      <c r="BL8" s="192"/>
      <c r="BM8" s="192"/>
      <c r="BN8" s="192"/>
      <c r="BO8" s="192"/>
      <c r="BP8" s="192"/>
    </row>
    <row r="9" spans="1:68" ht="62.25" customHeight="1" x14ac:dyDescent="0.2">
      <c r="A9" s="181" t="s">
        <v>3</v>
      </c>
      <c r="B9" s="181" t="s">
        <v>4</v>
      </c>
      <c r="C9" s="181" t="s">
        <v>5</v>
      </c>
      <c r="D9" s="181" t="s">
        <v>6</v>
      </c>
      <c r="E9" s="181" t="s">
        <v>7</v>
      </c>
      <c r="F9" s="183" t="s">
        <v>463</v>
      </c>
      <c r="G9" s="206" t="s">
        <v>8</v>
      </c>
      <c r="H9" s="207"/>
      <c r="I9" s="207"/>
      <c r="J9" s="208"/>
      <c r="K9" s="183" t="s">
        <v>9</v>
      </c>
      <c r="L9" s="209" t="s">
        <v>10</v>
      </c>
      <c r="M9" s="210" t="s">
        <v>11</v>
      </c>
      <c r="N9" s="210"/>
      <c r="O9" s="145" t="s">
        <v>12</v>
      </c>
      <c r="P9" s="146"/>
      <c r="Q9" s="146"/>
      <c r="R9" s="146"/>
      <c r="S9" s="146"/>
      <c r="T9" s="146"/>
      <c r="U9" s="146"/>
      <c r="V9" s="146"/>
      <c r="W9" s="146"/>
      <c r="X9" s="146"/>
      <c r="Y9" s="146"/>
      <c r="Z9" s="146"/>
      <c r="AA9" s="146"/>
      <c r="AB9" s="146"/>
      <c r="AC9" s="146"/>
      <c r="AD9" s="146"/>
      <c r="AE9" s="146"/>
      <c r="AF9" s="146"/>
      <c r="AG9" s="146"/>
      <c r="AH9" s="210" t="s">
        <v>13</v>
      </c>
      <c r="AI9" s="210"/>
      <c r="AJ9" s="210"/>
      <c r="AK9" s="209" t="s">
        <v>14</v>
      </c>
      <c r="AL9" s="209"/>
      <c r="AM9" s="203" t="s">
        <v>15</v>
      </c>
      <c r="AN9" s="203"/>
      <c r="AO9" s="140"/>
      <c r="AP9" s="204" t="s">
        <v>16</v>
      </c>
      <c r="AQ9" s="204"/>
      <c r="AR9" s="204"/>
      <c r="AS9" s="204"/>
      <c r="AT9" s="204"/>
      <c r="AU9" s="204"/>
      <c r="AV9" s="204"/>
      <c r="AW9" s="204"/>
      <c r="AX9" s="204"/>
      <c r="AY9" s="204" t="s">
        <v>464</v>
      </c>
      <c r="AZ9" s="204"/>
      <c r="BA9" s="204" t="s">
        <v>17</v>
      </c>
      <c r="BB9" s="205" t="s">
        <v>465</v>
      </c>
      <c r="BC9" s="205"/>
      <c r="BD9" s="204" t="s">
        <v>18</v>
      </c>
      <c r="BE9" s="204"/>
      <c r="BF9" s="202" t="s">
        <v>19</v>
      </c>
      <c r="BG9" s="202" t="s">
        <v>466</v>
      </c>
      <c r="BH9" s="202" t="s">
        <v>20</v>
      </c>
      <c r="BI9" s="202"/>
      <c r="BJ9" s="213" t="s">
        <v>21</v>
      </c>
      <c r="BK9" s="213" t="s">
        <v>22</v>
      </c>
      <c r="BL9" s="213" t="s">
        <v>23</v>
      </c>
      <c r="BM9" s="213" t="s">
        <v>24</v>
      </c>
      <c r="BN9" s="213" t="s">
        <v>467</v>
      </c>
      <c r="BO9" s="213"/>
      <c r="BP9" s="213" t="s">
        <v>25</v>
      </c>
    </row>
    <row r="10" spans="1:68" ht="127.5" customHeight="1" x14ac:dyDescent="0.2">
      <c r="A10" s="182"/>
      <c r="B10" s="182"/>
      <c r="C10" s="182"/>
      <c r="D10" s="182"/>
      <c r="E10" s="182"/>
      <c r="F10" s="184"/>
      <c r="G10" s="138" t="s">
        <v>26</v>
      </c>
      <c r="H10" s="138" t="s">
        <v>27</v>
      </c>
      <c r="I10" s="138" t="s">
        <v>28</v>
      </c>
      <c r="J10" s="138" t="s">
        <v>29</v>
      </c>
      <c r="K10" s="184"/>
      <c r="L10" s="209"/>
      <c r="M10" s="139" t="s">
        <v>30</v>
      </c>
      <c r="N10" s="139" t="s">
        <v>31</v>
      </c>
      <c r="O10" s="139" t="s">
        <v>32</v>
      </c>
      <c r="P10" s="139" t="s">
        <v>33</v>
      </c>
      <c r="Q10" s="139" t="s">
        <v>34</v>
      </c>
      <c r="R10" s="139" t="s">
        <v>35</v>
      </c>
      <c r="S10" s="139" t="s">
        <v>36</v>
      </c>
      <c r="T10" s="139" t="s">
        <v>37</v>
      </c>
      <c r="U10" s="139" t="s">
        <v>38</v>
      </c>
      <c r="V10" s="139" t="s">
        <v>39</v>
      </c>
      <c r="W10" s="139" t="s">
        <v>40</v>
      </c>
      <c r="X10" s="139" t="s">
        <v>41</v>
      </c>
      <c r="Y10" s="139" t="s">
        <v>42</v>
      </c>
      <c r="Z10" s="139" t="s">
        <v>43</v>
      </c>
      <c r="AA10" s="139" t="s">
        <v>44</v>
      </c>
      <c r="AB10" s="139" t="s">
        <v>45</v>
      </c>
      <c r="AC10" s="139" t="s">
        <v>46</v>
      </c>
      <c r="AD10" s="139" t="s">
        <v>47</v>
      </c>
      <c r="AE10" s="139" t="s">
        <v>48</v>
      </c>
      <c r="AF10" s="139" t="s">
        <v>49</v>
      </c>
      <c r="AG10" s="139" t="s">
        <v>50</v>
      </c>
      <c r="AH10" s="139" t="s">
        <v>51</v>
      </c>
      <c r="AI10" s="139" t="s">
        <v>52</v>
      </c>
      <c r="AJ10" s="139" t="s">
        <v>31</v>
      </c>
      <c r="AK10" s="209"/>
      <c r="AL10" s="209"/>
      <c r="AM10" s="143" t="s">
        <v>53</v>
      </c>
      <c r="AN10" s="143" t="s">
        <v>468</v>
      </c>
      <c r="AO10" s="141" t="s">
        <v>54</v>
      </c>
      <c r="AP10" s="144" t="s">
        <v>55</v>
      </c>
      <c r="AQ10" s="144" t="s">
        <v>56</v>
      </c>
      <c r="AR10" s="144" t="s">
        <v>57</v>
      </c>
      <c r="AS10" s="144" t="s">
        <v>58</v>
      </c>
      <c r="AT10" s="144" t="s">
        <v>59</v>
      </c>
      <c r="AU10" s="144" t="s">
        <v>60</v>
      </c>
      <c r="AV10" s="144" t="s">
        <v>61</v>
      </c>
      <c r="AW10" s="214" t="s">
        <v>62</v>
      </c>
      <c r="AX10" s="214"/>
      <c r="AY10" s="204"/>
      <c r="AZ10" s="204"/>
      <c r="BA10" s="204"/>
      <c r="BB10" s="205"/>
      <c r="BC10" s="205"/>
      <c r="BD10" s="204"/>
      <c r="BE10" s="204"/>
      <c r="BF10" s="202"/>
      <c r="BG10" s="202"/>
      <c r="BH10" s="202"/>
      <c r="BI10" s="202"/>
      <c r="BJ10" s="213"/>
      <c r="BK10" s="213"/>
      <c r="BL10" s="213"/>
      <c r="BM10" s="213"/>
      <c r="BN10" s="142" t="s">
        <v>63</v>
      </c>
      <c r="BO10" s="142" t="s">
        <v>469</v>
      </c>
      <c r="BP10" s="213"/>
    </row>
    <row r="11" spans="1:68" ht="262.5" customHeight="1" x14ac:dyDescent="0.2">
      <c r="A11" s="78" t="s">
        <v>64</v>
      </c>
      <c r="B11" s="58" t="s">
        <v>65</v>
      </c>
      <c r="C11" s="30" t="s">
        <v>66</v>
      </c>
      <c r="D11" s="8" t="s">
        <v>67</v>
      </c>
      <c r="E11" s="9" t="s">
        <v>68</v>
      </c>
      <c r="F11" s="8" t="s">
        <v>69</v>
      </c>
      <c r="G11" s="16" t="s">
        <v>70</v>
      </c>
      <c r="H11" s="16" t="s">
        <v>70</v>
      </c>
      <c r="I11" s="16" t="s">
        <v>70</v>
      </c>
      <c r="J11" s="16" t="s">
        <v>70</v>
      </c>
      <c r="K11" s="8" t="s">
        <v>71</v>
      </c>
      <c r="L11" s="11" t="s">
        <v>470</v>
      </c>
      <c r="M11" s="79">
        <v>3</v>
      </c>
      <c r="N11" s="80" t="s">
        <v>72</v>
      </c>
      <c r="O11" s="58" t="s">
        <v>70</v>
      </c>
      <c r="P11" s="58" t="s">
        <v>70</v>
      </c>
      <c r="Q11" s="58" t="s">
        <v>70</v>
      </c>
      <c r="R11" s="58"/>
      <c r="S11" s="58" t="s">
        <v>70</v>
      </c>
      <c r="T11" s="58" t="s">
        <v>70</v>
      </c>
      <c r="U11" s="58" t="s">
        <v>70</v>
      </c>
      <c r="V11" s="58" t="s">
        <v>70</v>
      </c>
      <c r="W11" s="58"/>
      <c r="X11" s="58" t="s">
        <v>70</v>
      </c>
      <c r="Y11" s="58" t="s">
        <v>70</v>
      </c>
      <c r="Z11" s="58" t="s">
        <v>70</v>
      </c>
      <c r="AA11" s="58" t="s">
        <v>70</v>
      </c>
      <c r="AB11" s="58"/>
      <c r="AC11" s="58"/>
      <c r="AD11" s="58"/>
      <c r="AE11" s="58"/>
      <c r="AF11" s="58"/>
      <c r="AG11" s="58"/>
      <c r="AH11" s="58">
        <f>COUNTIF(O11:AG11,"X")</f>
        <v>11</v>
      </c>
      <c r="AI11" s="79">
        <v>4</v>
      </c>
      <c r="AJ11" s="81" t="s">
        <v>73</v>
      </c>
      <c r="AK11" s="1">
        <f>+M11*AI11</f>
        <v>12</v>
      </c>
      <c r="AL11" s="82" t="s">
        <v>74</v>
      </c>
      <c r="AM11" s="8" t="s">
        <v>75</v>
      </c>
      <c r="AN11" s="164" t="s">
        <v>76</v>
      </c>
      <c r="AO11" s="147" t="s">
        <v>77</v>
      </c>
      <c r="AP11" s="147">
        <v>15</v>
      </c>
      <c r="AQ11" s="147">
        <v>15</v>
      </c>
      <c r="AR11" s="147">
        <v>15</v>
      </c>
      <c r="AS11" s="147">
        <v>15</v>
      </c>
      <c r="AT11" s="147">
        <v>15</v>
      </c>
      <c r="AU11" s="147">
        <v>15</v>
      </c>
      <c r="AV11" s="147">
        <v>10</v>
      </c>
      <c r="AW11" s="147">
        <f>SUM(AP11:AV11)</f>
        <v>100</v>
      </c>
      <c r="AX11" s="147" t="s">
        <v>78</v>
      </c>
      <c r="AY11" s="147" t="s">
        <v>79</v>
      </c>
      <c r="AZ11" s="147" t="s">
        <v>78</v>
      </c>
      <c r="BA11" s="147" t="s">
        <v>78</v>
      </c>
      <c r="BB11" s="148">
        <v>100</v>
      </c>
      <c r="BC11" s="83" t="s">
        <v>80</v>
      </c>
      <c r="BD11" s="10">
        <v>100</v>
      </c>
      <c r="BE11" s="10" t="s">
        <v>80</v>
      </c>
      <c r="BF11" s="84">
        <v>1</v>
      </c>
      <c r="BG11" s="84">
        <v>4</v>
      </c>
      <c r="BH11" s="85">
        <f>+BF11*BG11</f>
        <v>4</v>
      </c>
      <c r="BI11" s="86" t="s">
        <v>81</v>
      </c>
      <c r="BJ11" s="36" t="s">
        <v>82</v>
      </c>
      <c r="BK11" s="37" t="s">
        <v>83</v>
      </c>
      <c r="BL11" s="37" t="s">
        <v>84</v>
      </c>
      <c r="BM11" s="37" t="s">
        <v>85</v>
      </c>
      <c r="BN11" s="46">
        <v>45048</v>
      </c>
      <c r="BO11" s="46">
        <v>45275</v>
      </c>
      <c r="BP11" s="37" t="s">
        <v>86</v>
      </c>
    </row>
    <row r="12" spans="1:68" ht="225" customHeight="1" x14ac:dyDescent="0.2">
      <c r="A12" s="78" t="s">
        <v>87</v>
      </c>
      <c r="B12" s="59" t="s">
        <v>65</v>
      </c>
      <c r="C12" s="30" t="s">
        <v>66</v>
      </c>
      <c r="D12" s="8" t="s">
        <v>88</v>
      </c>
      <c r="E12" s="12" t="s">
        <v>89</v>
      </c>
      <c r="F12" s="8" t="s">
        <v>90</v>
      </c>
      <c r="G12" s="30" t="s">
        <v>70</v>
      </c>
      <c r="H12" s="30" t="s">
        <v>70</v>
      </c>
      <c r="I12" s="30" t="s">
        <v>70</v>
      </c>
      <c r="J12" s="30" t="s">
        <v>70</v>
      </c>
      <c r="K12" s="8" t="s">
        <v>91</v>
      </c>
      <c r="L12" s="13" t="s">
        <v>470</v>
      </c>
      <c r="M12" s="79">
        <v>3</v>
      </c>
      <c r="N12" s="80" t="s">
        <v>72</v>
      </c>
      <c r="O12" s="58" t="s">
        <v>70</v>
      </c>
      <c r="P12" s="58" t="s">
        <v>70</v>
      </c>
      <c r="Q12" s="58" t="s">
        <v>70</v>
      </c>
      <c r="R12" s="58" t="s">
        <v>70</v>
      </c>
      <c r="S12" s="58" t="s">
        <v>70</v>
      </c>
      <c r="T12" s="58" t="s">
        <v>70</v>
      </c>
      <c r="U12" s="58" t="s">
        <v>70</v>
      </c>
      <c r="V12" s="58"/>
      <c r="W12" s="58"/>
      <c r="X12" s="58" t="s">
        <v>70</v>
      </c>
      <c r="Y12" s="58"/>
      <c r="Z12" s="58" t="s">
        <v>70</v>
      </c>
      <c r="AA12" s="58" t="s">
        <v>70</v>
      </c>
      <c r="AB12" s="58"/>
      <c r="AC12" s="147" t="s">
        <v>70</v>
      </c>
      <c r="AD12" s="58"/>
      <c r="AE12" s="58" t="s">
        <v>70</v>
      </c>
      <c r="AF12" s="58"/>
      <c r="AG12" s="58" t="s">
        <v>70</v>
      </c>
      <c r="AH12" s="58">
        <f t="shared" ref="AH12:AH13" si="0">COUNTIF(O12:AG12,"X")</f>
        <v>13</v>
      </c>
      <c r="AI12" s="87">
        <v>5</v>
      </c>
      <c r="AJ12" s="87" t="s">
        <v>471</v>
      </c>
      <c r="AK12" s="2">
        <f>+AI12*M12</f>
        <v>15</v>
      </c>
      <c r="AL12" s="82" t="s">
        <v>74</v>
      </c>
      <c r="AM12" s="8" t="s">
        <v>92</v>
      </c>
      <c r="AN12" s="165" t="s">
        <v>93</v>
      </c>
      <c r="AO12" s="147" t="s">
        <v>77</v>
      </c>
      <c r="AP12" s="147">
        <v>15</v>
      </c>
      <c r="AQ12" s="147">
        <v>15</v>
      </c>
      <c r="AR12" s="147">
        <v>15</v>
      </c>
      <c r="AS12" s="147">
        <v>15</v>
      </c>
      <c r="AT12" s="147">
        <v>15</v>
      </c>
      <c r="AU12" s="147">
        <v>15</v>
      </c>
      <c r="AV12" s="147">
        <v>10</v>
      </c>
      <c r="AW12" s="147">
        <f>SUM(AP12:AV12)</f>
        <v>100</v>
      </c>
      <c r="AX12" s="147" t="s">
        <v>78</v>
      </c>
      <c r="AY12" s="147" t="s">
        <v>79</v>
      </c>
      <c r="AZ12" s="147" t="s">
        <v>78</v>
      </c>
      <c r="BA12" s="147" t="s">
        <v>78</v>
      </c>
      <c r="BB12" s="148">
        <v>100</v>
      </c>
      <c r="BC12" s="83" t="str">
        <f>VLOOKUP(BB12,CLASIFICACIÓNCONTROLES,2)</f>
        <v>FUERTE</v>
      </c>
      <c r="BD12" s="10">
        <f>ROUND(AVERAGE(BB12:BB12),0)</f>
        <v>100</v>
      </c>
      <c r="BE12" s="10" t="s">
        <v>80</v>
      </c>
      <c r="BF12" s="84">
        <v>1</v>
      </c>
      <c r="BG12" s="84">
        <f>+AI12</f>
        <v>5</v>
      </c>
      <c r="BH12" s="88">
        <f>+BF12*BG12</f>
        <v>5</v>
      </c>
      <c r="BI12" s="89" t="s">
        <v>74</v>
      </c>
      <c r="BJ12" s="10" t="s">
        <v>82</v>
      </c>
      <c r="BK12" s="38" t="s">
        <v>94</v>
      </c>
      <c r="BL12" s="38" t="s">
        <v>95</v>
      </c>
      <c r="BM12" s="38" t="s">
        <v>96</v>
      </c>
      <c r="BN12" s="46">
        <v>44929</v>
      </c>
      <c r="BO12" s="46">
        <v>45291</v>
      </c>
      <c r="BP12" s="41" t="s">
        <v>97</v>
      </c>
    </row>
    <row r="13" spans="1:68" ht="336" customHeight="1" x14ac:dyDescent="0.2">
      <c r="A13" s="78" t="s">
        <v>98</v>
      </c>
      <c r="B13" s="59" t="s">
        <v>99</v>
      </c>
      <c r="C13" s="23" t="s">
        <v>100</v>
      </c>
      <c r="D13" s="69" t="s">
        <v>101</v>
      </c>
      <c r="E13" s="14" t="s">
        <v>102</v>
      </c>
      <c r="F13" s="8" t="s">
        <v>103</v>
      </c>
      <c r="G13" s="15" t="s">
        <v>70</v>
      </c>
      <c r="H13" s="15" t="s">
        <v>70</v>
      </c>
      <c r="I13" s="15" t="s">
        <v>70</v>
      </c>
      <c r="J13" s="15" t="s">
        <v>70</v>
      </c>
      <c r="K13" s="15" t="s">
        <v>104</v>
      </c>
      <c r="L13" s="11" t="s">
        <v>472</v>
      </c>
      <c r="M13" s="90">
        <v>2</v>
      </c>
      <c r="N13" s="90" t="s">
        <v>105</v>
      </c>
      <c r="O13" s="161" t="s">
        <v>70</v>
      </c>
      <c r="P13" s="161" t="s">
        <v>70</v>
      </c>
      <c r="Q13" s="161" t="s">
        <v>70</v>
      </c>
      <c r="R13" s="161" t="s">
        <v>70</v>
      </c>
      <c r="S13" s="161" t="s">
        <v>106</v>
      </c>
      <c r="T13" s="161" t="s">
        <v>70</v>
      </c>
      <c r="U13" s="161" t="s">
        <v>70</v>
      </c>
      <c r="V13" s="161" t="s">
        <v>70</v>
      </c>
      <c r="W13" s="161" t="s">
        <v>70</v>
      </c>
      <c r="X13" s="161" t="s">
        <v>70</v>
      </c>
      <c r="Y13" s="161" t="s">
        <v>70</v>
      </c>
      <c r="Z13" s="161" t="s">
        <v>70</v>
      </c>
      <c r="AA13" s="161"/>
      <c r="AB13" s="161" t="s">
        <v>70</v>
      </c>
      <c r="AC13" s="161"/>
      <c r="AD13" s="161"/>
      <c r="AE13" s="161"/>
      <c r="AF13" s="161"/>
      <c r="AG13" s="161"/>
      <c r="AH13" s="58">
        <f t="shared" si="0"/>
        <v>12</v>
      </c>
      <c r="AI13" s="87">
        <v>5</v>
      </c>
      <c r="AJ13" s="87" t="s">
        <v>471</v>
      </c>
      <c r="AK13" s="3">
        <f>+M13*AI13</f>
        <v>10</v>
      </c>
      <c r="AL13" s="82" t="s">
        <v>74</v>
      </c>
      <c r="AM13" s="29" t="s">
        <v>107</v>
      </c>
      <c r="AN13" s="165" t="s">
        <v>108</v>
      </c>
      <c r="AO13" s="149" t="s">
        <v>77</v>
      </c>
      <c r="AP13" s="147">
        <v>15</v>
      </c>
      <c r="AQ13" s="147">
        <v>15</v>
      </c>
      <c r="AR13" s="147">
        <v>15</v>
      </c>
      <c r="AS13" s="147">
        <v>15</v>
      </c>
      <c r="AT13" s="147">
        <v>15</v>
      </c>
      <c r="AU13" s="147">
        <v>15</v>
      </c>
      <c r="AV13" s="147">
        <v>10</v>
      </c>
      <c r="AW13" s="147">
        <f>SUM(AP13:AV13)</f>
        <v>100</v>
      </c>
      <c r="AX13" s="147" t="s">
        <v>78</v>
      </c>
      <c r="AY13" s="147" t="s">
        <v>79</v>
      </c>
      <c r="AZ13" s="147" t="s">
        <v>78</v>
      </c>
      <c r="BA13" s="147" t="s">
        <v>78</v>
      </c>
      <c r="BB13" s="150">
        <v>100</v>
      </c>
      <c r="BC13" s="91" t="s">
        <v>80</v>
      </c>
      <c r="BD13" s="155">
        <v>100</v>
      </c>
      <c r="BE13" s="25" t="s">
        <v>80</v>
      </c>
      <c r="BF13" s="92">
        <v>1</v>
      </c>
      <c r="BG13" s="88">
        <v>5</v>
      </c>
      <c r="BH13" s="88">
        <f>+BF13*BG13</f>
        <v>5</v>
      </c>
      <c r="BI13" s="89" t="s">
        <v>74</v>
      </c>
      <c r="BJ13" s="25" t="s">
        <v>82</v>
      </c>
      <c r="BK13" s="55" t="s">
        <v>109</v>
      </c>
      <c r="BL13" s="39" t="s">
        <v>110</v>
      </c>
      <c r="BM13" s="39" t="s">
        <v>111</v>
      </c>
      <c r="BN13" s="46">
        <v>45048</v>
      </c>
      <c r="BO13" s="46">
        <v>45275</v>
      </c>
      <c r="BP13" s="63" t="s">
        <v>112</v>
      </c>
    </row>
    <row r="14" spans="1:68" ht="262.5" customHeight="1" x14ac:dyDescent="0.2">
      <c r="A14" s="78" t="s">
        <v>113</v>
      </c>
      <c r="B14" s="60" t="s">
        <v>114</v>
      </c>
      <c r="C14" s="16" t="s">
        <v>100</v>
      </c>
      <c r="D14" s="16" t="s">
        <v>115</v>
      </c>
      <c r="E14" s="17" t="s">
        <v>116</v>
      </c>
      <c r="F14" s="8" t="s">
        <v>117</v>
      </c>
      <c r="G14" s="16" t="s">
        <v>70</v>
      </c>
      <c r="H14" s="16" t="s">
        <v>70</v>
      </c>
      <c r="I14" s="16" t="s">
        <v>70</v>
      </c>
      <c r="J14" s="16" t="s">
        <v>70</v>
      </c>
      <c r="K14" s="18" t="s">
        <v>118</v>
      </c>
      <c r="L14" s="11" t="s">
        <v>472</v>
      </c>
      <c r="M14" s="93">
        <v>3</v>
      </c>
      <c r="N14" s="94" t="s">
        <v>72</v>
      </c>
      <c r="O14" s="60" t="s">
        <v>70</v>
      </c>
      <c r="P14" s="60" t="s">
        <v>70</v>
      </c>
      <c r="Q14" s="60" t="s">
        <v>70</v>
      </c>
      <c r="R14" s="60" t="s">
        <v>70</v>
      </c>
      <c r="S14" s="60" t="s">
        <v>70</v>
      </c>
      <c r="T14" s="60"/>
      <c r="U14" s="60" t="s">
        <v>70</v>
      </c>
      <c r="V14" s="60" t="s">
        <v>70</v>
      </c>
      <c r="W14" s="60" t="s">
        <v>70</v>
      </c>
      <c r="X14" s="60" t="s">
        <v>70</v>
      </c>
      <c r="Y14" s="60" t="s">
        <v>70</v>
      </c>
      <c r="Z14" s="60" t="s">
        <v>70</v>
      </c>
      <c r="AA14" s="60"/>
      <c r="AB14" s="60"/>
      <c r="AC14" s="60" t="s">
        <v>70</v>
      </c>
      <c r="AD14" s="60"/>
      <c r="AE14" s="60" t="s">
        <v>70</v>
      </c>
      <c r="AF14" s="60"/>
      <c r="AG14" s="60"/>
      <c r="AH14" s="58">
        <f>COUNTIF(O14:AG14,"X")</f>
        <v>13</v>
      </c>
      <c r="AI14" s="93">
        <v>5</v>
      </c>
      <c r="AJ14" s="95" t="s">
        <v>471</v>
      </c>
      <c r="AK14" s="4">
        <f>+AI14*M14</f>
        <v>15</v>
      </c>
      <c r="AL14" s="96" t="s">
        <v>74</v>
      </c>
      <c r="AM14" s="151" t="s">
        <v>119</v>
      </c>
      <c r="AN14" s="165" t="s">
        <v>120</v>
      </c>
      <c r="AO14" s="58" t="s">
        <v>77</v>
      </c>
      <c r="AP14" s="147">
        <v>15</v>
      </c>
      <c r="AQ14" s="147">
        <v>15</v>
      </c>
      <c r="AR14" s="147">
        <v>15</v>
      </c>
      <c r="AS14" s="147">
        <v>15</v>
      </c>
      <c r="AT14" s="147">
        <v>15</v>
      </c>
      <c r="AU14" s="147">
        <v>15</v>
      </c>
      <c r="AV14" s="147">
        <v>10</v>
      </c>
      <c r="AW14" s="152">
        <v>100</v>
      </c>
      <c r="AX14" s="134" t="s">
        <v>78</v>
      </c>
      <c r="AY14" s="147" t="s">
        <v>79</v>
      </c>
      <c r="AZ14" s="147" t="s">
        <v>78</v>
      </c>
      <c r="BA14" s="147" t="s">
        <v>78</v>
      </c>
      <c r="BB14" s="148">
        <v>100</v>
      </c>
      <c r="BC14" s="83" t="str">
        <f t="shared" ref="BC14:BC38" si="1">VLOOKUP(BB14,CLASIFICACIÓNCONTROLES,2)</f>
        <v>FUERTE</v>
      </c>
      <c r="BD14" s="155">
        <f>ROUND(AVERAGE(BB14:BB14),0)</f>
        <v>100</v>
      </c>
      <c r="BE14" s="25" t="s">
        <v>80</v>
      </c>
      <c r="BF14" s="97">
        <v>1</v>
      </c>
      <c r="BG14" s="97">
        <v>5</v>
      </c>
      <c r="BH14" s="88">
        <f>+BF14*BG14</f>
        <v>5</v>
      </c>
      <c r="BI14" s="98" t="s">
        <v>74</v>
      </c>
      <c r="BJ14" s="40" t="s">
        <v>82</v>
      </c>
      <c r="BK14" s="41" t="s">
        <v>121</v>
      </c>
      <c r="BL14" s="41" t="s">
        <v>122</v>
      </c>
      <c r="BM14" s="41" t="s">
        <v>123</v>
      </c>
      <c r="BN14" s="46">
        <v>45017</v>
      </c>
      <c r="BO14" s="46">
        <v>45077</v>
      </c>
      <c r="BP14" s="41" t="s">
        <v>124</v>
      </c>
    </row>
    <row r="15" spans="1:68" ht="168" customHeight="1" x14ac:dyDescent="0.2">
      <c r="A15" s="193" t="s">
        <v>125</v>
      </c>
      <c r="B15" s="194" t="s">
        <v>114</v>
      </c>
      <c r="C15" s="196" t="s">
        <v>100</v>
      </c>
      <c r="D15" s="196" t="s">
        <v>126</v>
      </c>
      <c r="E15" s="198" t="s">
        <v>127</v>
      </c>
      <c r="F15" s="200" t="s">
        <v>128</v>
      </c>
      <c r="G15" s="196" t="s">
        <v>70</v>
      </c>
      <c r="H15" s="196" t="s">
        <v>70</v>
      </c>
      <c r="I15" s="196" t="s">
        <v>70</v>
      </c>
      <c r="J15" s="196" t="s">
        <v>70</v>
      </c>
      <c r="K15" s="196" t="s">
        <v>129</v>
      </c>
      <c r="L15" s="211" t="s">
        <v>470</v>
      </c>
      <c r="M15" s="215">
        <v>3</v>
      </c>
      <c r="N15" s="217" t="s">
        <v>72</v>
      </c>
      <c r="O15" s="219" t="s">
        <v>70</v>
      </c>
      <c r="P15" s="219" t="s">
        <v>70</v>
      </c>
      <c r="Q15" s="194"/>
      <c r="R15" s="194"/>
      <c r="S15" s="194" t="s">
        <v>70</v>
      </c>
      <c r="T15" s="194"/>
      <c r="U15" s="194"/>
      <c r="V15" s="194"/>
      <c r="W15" s="194" t="s">
        <v>70</v>
      </c>
      <c r="X15" s="194" t="s">
        <v>70</v>
      </c>
      <c r="Y15" s="194" t="s">
        <v>70</v>
      </c>
      <c r="Z15" s="194" t="s">
        <v>70</v>
      </c>
      <c r="AA15" s="194"/>
      <c r="AB15" s="194"/>
      <c r="AC15" s="194" t="s">
        <v>70</v>
      </c>
      <c r="AD15" s="194"/>
      <c r="AE15" s="194" t="s">
        <v>70</v>
      </c>
      <c r="AF15" s="194"/>
      <c r="AG15" s="194"/>
      <c r="AH15" s="221">
        <f>COUNTIF(O15:AG15,"X")</f>
        <v>9</v>
      </c>
      <c r="AI15" s="215">
        <f>IF(AH15&lt;=5,3,IF(AND(AH15&gt;=6,AH15&lt;=11),4,5))</f>
        <v>4</v>
      </c>
      <c r="AJ15" s="223" t="s">
        <v>73</v>
      </c>
      <c r="AK15" s="227">
        <f>+M15*AI15</f>
        <v>12</v>
      </c>
      <c r="AL15" s="229" t="s">
        <v>74</v>
      </c>
      <c r="AM15" s="231" t="s">
        <v>130</v>
      </c>
      <c r="AN15" s="233" t="s">
        <v>131</v>
      </c>
      <c r="AO15" s="221" t="s">
        <v>77</v>
      </c>
      <c r="AP15" s="225">
        <v>15</v>
      </c>
      <c r="AQ15" s="225">
        <v>15</v>
      </c>
      <c r="AR15" s="225">
        <v>15</v>
      </c>
      <c r="AS15" s="225">
        <v>15</v>
      </c>
      <c r="AT15" s="225">
        <v>15</v>
      </c>
      <c r="AU15" s="225">
        <v>15</v>
      </c>
      <c r="AV15" s="225">
        <v>10</v>
      </c>
      <c r="AW15" s="225">
        <f>SUM(AP15:AV16)</f>
        <v>100</v>
      </c>
      <c r="AX15" s="225" t="s">
        <v>78</v>
      </c>
      <c r="AY15" s="225" t="s">
        <v>79</v>
      </c>
      <c r="AZ15" s="225" t="s">
        <v>78</v>
      </c>
      <c r="BA15" s="225" t="s">
        <v>78</v>
      </c>
      <c r="BB15" s="241">
        <v>100</v>
      </c>
      <c r="BC15" s="262" t="str">
        <f t="shared" si="1"/>
        <v>FUERTE</v>
      </c>
      <c r="BD15" s="241">
        <f>ROUND(AVERAGE(BB15:BB15),0)</f>
        <v>100</v>
      </c>
      <c r="BE15" s="235" t="s">
        <v>80</v>
      </c>
      <c r="BF15" s="237">
        <v>1</v>
      </c>
      <c r="BG15" s="237">
        <f>+AI15</f>
        <v>4</v>
      </c>
      <c r="BH15" s="239">
        <f>+BF15*BG15</f>
        <v>4</v>
      </c>
      <c r="BI15" s="256" t="s">
        <v>81</v>
      </c>
      <c r="BJ15" s="258" t="s">
        <v>82</v>
      </c>
      <c r="BK15" s="260" t="s">
        <v>132</v>
      </c>
      <c r="BL15" s="260" t="s">
        <v>133</v>
      </c>
      <c r="BM15" s="260" t="s">
        <v>134</v>
      </c>
      <c r="BN15" s="251">
        <v>44958</v>
      </c>
      <c r="BO15" s="251">
        <v>45107</v>
      </c>
      <c r="BP15" s="253" t="s">
        <v>135</v>
      </c>
    </row>
    <row r="16" spans="1:68" ht="168" customHeight="1" x14ac:dyDescent="0.2">
      <c r="A16" s="193"/>
      <c r="B16" s="195"/>
      <c r="C16" s="197"/>
      <c r="D16" s="197"/>
      <c r="E16" s="199"/>
      <c r="F16" s="201"/>
      <c r="G16" s="197"/>
      <c r="H16" s="197"/>
      <c r="I16" s="197"/>
      <c r="J16" s="197"/>
      <c r="K16" s="197"/>
      <c r="L16" s="212"/>
      <c r="M16" s="216"/>
      <c r="N16" s="218"/>
      <c r="O16" s="220"/>
      <c r="P16" s="220"/>
      <c r="Q16" s="195"/>
      <c r="R16" s="195"/>
      <c r="S16" s="195"/>
      <c r="T16" s="195"/>
      <c r="U16" s="195"/>
      <c r="V16" s="195"/>
      <c r="W16" s="195"/>
      <c r="X16" s="195"/>
      <c r="Y16" s="195"/>
      <c r="Z16" s="195"/>
      <c r="AA16" s="195"/>
      <c r="AB16" s="195"/>
      <c r="AC16" s="195"/>
      <c r="AD16" s="195"/>
      <c r="AE16" s="195"/>
      <c r="AF16" s="195"/>
      <c r="AG16" s="195"/>
      <c r="AH16" s="222"/>
      <c r="AI16" s="216"/>
      <c r="AJ16" s="224"/>
      <c r="AK16" s="228"/>
      <c r="AL16" s="230"/>
      <c r="AM16" s="232"/>
      <c r="AN16" s="234"/>
      <c r="AO16" s="222"/>
      <c r="AP16" s="226"/>
      <c r="AQ16" s="226"/>
      <c r="AR16" s="226"/>
      <c r="AS16" s="226"/>
      <c r="AT16" s="226"/>
      <c r="AU16" s="226"/>
      <c r="AV16" s="226"/>
      <c r="AW16" s="226"/>
      <c r="AX16" s="226"/>
      <c r="AY16" s="226"/>
      <c r="AZ16" s="226"/>
      <c r="BA16" s="226"/>
      <c r="BB16" s="242"/>
      <c r="BC16" s="263"/>
      <c r="BD16" s="242"/>
      <c r="BE16" s="236"/>
      <c r="BF16" s="238"/>
      <c r="BG16" s="238"/>
      <c r="BH16" s="240"/>
      <c r="BI16" s="257"/>
      <c r="BJ16" s="259"/>
      <c r="BK16" s="261"/>
      <c r="BL16" s="261"/>
      <c r="BM16" s="261"/>
      <c r="BN16" s="252"/>
      <c r="BO16" s="252"/>
      <c r="BP16" s="253"/>
    </row>
    <row r="17" spans="1:69" ht="283.5" customHeight="1" x14ac:dyDescent="0.2">
      <c r="A17" s="254" t="s">
        <v>136</v>
      </c>
      <c r="B17" s="194" t="s">
        <v>137</v>
      </c>
      <c r="C17" s="243" t="s">
        <v>66</v>
      </c>
      <c r="D17" s="196" t="s">
        <v>479</v>
      </c>
      <c r="E17" s="198" t="s">
        <v>138</v>
      </c>
      <c r="F17" s="200" t="s">
        <v>139</v>
      </c>
      <c r="G17" s="243" t="s">
        <v>70</v>
      </c>
      <c r="H17" s="243" t="s">
        <v>70</v>
      </c>
      <c r="I17" s="243" t="s">
        <v>70</v>
      </c>
      <c r="J17" s="243" t="s">
        <v>70</v>
      </c>
      <c r="K17" s="245" t="s">
        <v>140</v>
      </c>
      <c r="L17" s="211" t="s">
        <v>480</v>
      </c>
      <c r="M17" s="247">
        <v>3</v>
      </c>
      <c r="N17" s="249" t="s">
        <v>72</v>
      </c>
      <c r="O17" s="264" t="s">
        <v>70</v>
      </c>
      <c r="P17" s="264" t="s">
        <v>70</v>
      </c>
      <c r="Q17" s="264" t="s">
        <v>70</v>
      </c>
      <c r="R17" s="264"/>
      <c r="S17" s="264" t="s">
        <v>70</v>
      </c>
      <c r="T17" s="264" t="s">
        <v>70</v>
      </c>
      <c r="U17" s="264"/>
      <c r="V17" s="264"/>
      <c r="W17" s="264"/>
      <c r="X17" s="264" t="s">
        <v>70</v>
      </c>
      <c r="Y17" s="264" t="s">
        <v>70</v>
      </c>
      <c r="Z17" s="264" t="s">
        <v>70</v>
      </c>
      <c r="AA17" s="264" t="s">
        <v>70</v>
      </c>
      <c r="AB17" s="264" t="s">
        <v>70</v>
      </c>
      <c r="AC17" s="264"/>
      <c r="AD17" s="264"/>
      <c r="AE17" s="264"/>
      <c r="AF17" s="264"/>
      <c r="AG17" s="264"/>
      <c r="AH17" s="264">
        <f>COUNTIF(O17:AG17,"X")</f>
        <v>10</v>
      </c>
      <c r="AI17" s="266">
        <v>4</v>
      </c>
      <c r="AJ17" s="268" t="s">
        <v>73</v>
      </c>
      <c r="AK17" s="227">
        <f>+M17*AI17</f>
        <v>12</v>
      </c>
      <c r="AL17" s="270" t="s">
        <v>74</v>
      </c>
      <c r="AM17" s="274" t="s">
        <v>141</v>
      </c>
      <c r="AN17" s="276" t="s">
        <v>142</v>
      </c>
      <c r="AO17" s="272" t="s">
        <v>77</v>
      </c>
      <c r="AP17" s="225">
        <v>15</v>
      </c>
      <c r="AQ17" s="225">
        <v>15</v>
      </c>
      <c r="AR17" s="225">
        <v>15</v>
      </c>
      <c r="AS17" s="225">
        <v>15</v>
      </c>
      <c r="AT17" s="225">
        <v>15</v>
      </c>
      <c r="AU17" s="225">
        <v>15</v>
      </c>
      <c r="AV17" s="225">
        <v>10</v>
      </c>
      <c r="AW17" s="272">
        <f t="shared" ref="AW17" si="2">SUM(AP17:AV17)</f>
        <v>100</v>
      </c>
      <c r="AX17" s="272" t="s">
        <v>78</v>
      </c>
      <c r="AY17" s="272" t="s">
        <v>79</v>
      </c>
      <c r="AZ17" s="272" t="s">
        <v>78</v>
      </c>
      <c r="BA17" s="272" t="s">
        <v>78</v>
      </c>
      <c r="BB17" s="286">
        <v>100</v>
      </c>
      <c r="BC17" s="288" t="str">
        <f t="shared" ref="BC17" si="3">VLOOKUP(BB17,CLASIFICACIÓNCONTROLES,2)</f>
        <v>FUERTE</v>
      </c>
      <c r="BD17" s="278">
        <f>ROUND(AVERAGE(BB17:BB17),0)</f>
        <v>100</v>
      </c>
      <c r="BE17" s="278" t="s">
        <v>80</v>
      </c>
      <c r="BF17" s="280">
        <v>1</v>
      </c>
      <c r="BG17" s="280">
        <f>+AI17</f>
        <v>4</v>
      </c>
      <c r="BH17" s="282">
        <f>+BF17*BG17</f>
        <v>4</v>
      </c>
      <c r="BI17" s="284" t="s">
        <v>81</v>
      </c>
      <c r="BJ17" s="258" t="s">
        <v>82</v>
      </c>
      <c r="BK17" s="177" t="s">
        <v>143</v>
      </c>
      <c r="BL17" s="42" t="s">
        <v>144</v>
      </c>
      <c r="BM17" s="42" t="s">
        <v>145</v>
      </c>
      <c r="BN17" s="178">
        <v>44927</v>
      </c>
      <c r="BO17" s="178">
        <v>45291</v>
      </c>
      <c r="BP17" s="179" t="s">
        <v>146</v>
      </c>
    </row>
    <row r="18" spans="1:69" ht="283.5" customHeight="1" x14ac:dyDescent="0.2">
      <c r="A18" s="255"/>
      <c r="B18" s="195"/>
      <c r="C18" s="244"/>
      <c r="D18" s="197"/>
      <c r="E18" s="199"/>
      <c r="F18" s="201"/>
      <c r="G18" s="244"/>
      <c r="H18" s="244"/>
      <c r="I18" s="244"/>
      <c r="J18" s="244"/>
      <c r="K18" s="246"/>
      <c r="L18" s="212"/>
      <c r="M18" s="248"/>
      <c r="N18" s="250"/>
      <c r="O18" s="265"/>
      <c r="P18" s="265"/>
      <c r="Q18" s="265"/>
      <c r="R18" s="265"/>
      <c r="S18" s="265"/>
      <c r="T18" s="265"/>
      <c r="U18" s="265"/>
      <c r="V18" s="265"/>
      <c r="W18" s="265"/>
      <c r="X18" s="265"/>
      <c r="Y18" s="265"/>
      <c r="Z18" s="265"/>
      <c r="AA18" s="265"/>
      <c r="AB18" s="265"/>
      <c r="AC18" s="265"/>
      <c r="AD18" s="265"/>
      <c r="AE18" s="265"/>
      <c r="AF18" s="265"/>
      <c r="AG18" s="265"/>
      <c r="AH18" s="265"/>
      <c r="AI18" s="267"/>
      <c r="AJ18" s="269"/>
      <c r="AK18" s="228"/>
      <c r="AL18" s="271"/>
      <c r="AM18" s="275"/>
      <c r="AN18" s="277"/>
      <c r="AO18" s="273"/>
      <c r="AP18" s="226"/>
      <c r="AQ18" s="226"/>
      <c r="AR18" s="226"/>
      <c r="AS18" s="226"/>
      <c r="AT18" s="226"/>
      <c r="AU18" s="226"/>
      <c r="AV18" s="226"/>
      <c r="AW18" s="273"/>
      <c r="AX18" s="273"/>
      <c r="AY18" s="273"/>
      <c r="AZ18" s="273"/>
      <c r="BA18" s="273"/>
      <c r="BB18" s="287"/>
      <c r="BC18" s="289"/>
      <c r="BD18" s="279"/>
      <c r="BE18" s="279"/>
      <c r="BF18" s="281"/>
      <c r="BG18" s="281"/>
      <c r="BH18" s="283"/>
      <c r="BI18" s="285"/>
      <c r="BJ18" s="259"/>
      <c r="BK18" s="180" t="s">
        <v>147</v>
      </c>
      <c r="BL18" s="42" t="s">
        <v>148</v>
      </c>
      <c r="BM18" s="42" t="s">
        <v>149</v>
      </c>
      <c r="BN18" s="178">
        <v>44927</v>
      </c>
      <c r="BO18" s="178">
        <v>45291</v>
      </c>
      <c r="BP18" s="179" t="s">
        <v>150</v>
      </c>
    </row>
    <row r="19" spans="1:69" ht="244.5" customHeight="1" x14ac:dyDescent="0.2">
      <c r="A19" s="106" t="s">
        <v>151</v>
      </c>
      <c r="B19" s="60" t="s">
        <v>152</v>
      </c>
      <c r="C19" s="24" t="s">
        <v>100</v>
      </c>
      <c r="D19" s="24" t="s">
        <v>153</v>
      </c>
      <c r="E19" s="19" t="s">
        <v>154</v>
      </c>
      <c r="F19" s="18" t="s">
        <v>155</v>
      </c>
      <c r="G19" s="26" t="s">
        <v>70</v>
      </c>
      <c r="H19" s="26" t="s">
        <v>70</v>
      </c>
      <c r="I19" s="26" t="s">
        <v>70</v>
      </c>
      <c r="J19" s="26" t="s">
        <v>70</v>
      </c>
      <c r="K19" s="56" t="s">
        <v>156</v>
      </c>
      <c r="L19" s="57" t="s">
        <v>472</v>
      </c>
      <c r="M19" s="99">
        <v>3</v>
      </c>
      <c r="N19" s="99" t="s">
        <v>72</v>
      </c>
      <c r="O19" s="60" t="s">
        <v>70</v>
      </c>
      <c r="P19" s="162"/>
      <c r="Q19" s="60" t="s">
        <v>70</v>
      </c>
      <c r="R19" s="162"/>
      <c r="S19" s="60" t="s">
        <v>70</v>
      </c>
      <c r="T19" s="162"/>
      <c r="U19" s="60" t="s">
        <v>70</v>
      </c>
      <c r="V19" s="60"/>
      <c r="W19" s="60" t="s">
        <v>70</v>
      </c>
      <c r="X19" s="162"/>
      <c r="Y19" s="60" t="s">
        <v>70</v>
      </c>
      <c r="Z19" s="162"/>
      <c r="AA19" s="162"/>
      <c r="AB19" s="162"/>
      <c r="AC19" s="162"/>
      <c r="AD19" s="162"/>
      <c r="AE19" s="162"/>
      <c r="AF19" s="162"/>
      <c r="AG19" s="162"/>
      <c r="AH19" s="60">
        <f>COUNTIF(O19:AG19,"x")</f>
        <v>6</v>
      </c>
      <c r="AI19" s="100">
        <v>4</v>
      </c>
      <c r="AJ19" s="100" t="s">
        <v>73</v>
      </c>
      <c r="AK19" s="95">
        <f t="shared" ref="AK19:AK26" si="4">+M19*AI19</f>
        <v>12</v>
      </c>
      <c r="AL19" s="107" t="s">
        <v>74</v>
      </c>
      <c r="AM19" s="18" t="s">
        <v>157</v>
      </c>
      <c r="AN19" s="166" t="s">
        <v>158</v>
      </c>
      <c r="AO19" s="60" t="s">
        <v>77</v>
      </c>
      <c r="AP19" s="60">
        <v>15</v>
      </c>
      <c r="AQ19" s="60">
        <v>15</v>
      </c>
      <c r="AR19" s="60">
        <v>15</v>
      </c>
      <c r="AS19" s="60">
        <v>15</v>
      </c>
      <c r="AT19" s="60">
        <v>15</v>
      </c>
      <c r="AU19" s="60">
        <v>15</v>
      </c>
      <c r="AV19" s="60">
        <v>10</v>
      </c>
      <c r="AW19" s="154">
        <f>SUM(AP19:AV19)</f>
        <v>100</v>
      </c>
      <c r="AX19" s="154" t="s">
        <v>78</v>
      </c>
      <c r="AY19" s="154" t="s">
        <v>79</v>
      </c>
      <c r="AZ19" s="154" t="s">
        <v>78</v>
      </c>
      <c r="BA19" s="154" t="s">
        <v>78</v>
      </c>
      <c r="BB19" s="155">
        <v>100</v>
      </c>
      <c r="BC19" s="102" t="str">
        <f>VLOOKUP(BB19,CLASIFICACIÓNCONTROLES,2)</f>
        <v>FUERTE</v>
      </c>
      <c r="BD19" s="25">
        <f t="shared" ref="BD19:BD24" si="5">ROUND(AVERAGE(BB19:BB19),0)</f>
        <v>100</v>
      </c>
      <c r="BE19" s="25" t="str">
        <f>VLOOKUP(BD19,CLASIFICACIÓNCONTROLES,2)</f>
        <v>FUERTE</v>
      </c>
      <c r="BF19" s="108">
        <v>1</v>
      </c>
      <c r="BG19" s="103">
        <v>4</v>
      </c>
      <c r="BH19" s="103">
        <f>+BF19*BG19</f>
        <v>4</v>
      </c>
      <c r="BI19" s="104" t="s">
        <v>81</v>
      </c>
      <c r="BJ19" s="43" t="s">
        <v>82</v>
      </c>
      <c r="BK19" s="71" t="s">
        <v>450</v>
      </c>
      <c r="BL19" s="44" t="s">
        <v>159</v>
      </c>
      <c r="BM19" s="42" t="s">
        <v>160</v>
      </c>
      <c r="BN19" s="105">
        <v>44941</v>
      </c>
      <c r="BO19" s="105">
        <v>45275</v>
      </c>
      <c r="BP19" s="41" t="s">
        <v>161</v>
      </c>
    </row>
    <row r="20" spans="1:69" ht="280.5" customHeight="1" x14ac:dyDescent="0.2">
      <c r="A20" s="109" t="s">
        <v>162</v>
      </c>
      <c r="B20" s="61" t="s">
        <v>163</v>
      </c>
      <c r="C20" s="30" t="s">
        <v>66</v>
      </c>
      <c r="D20" s="27" t="s">
        <v>164</v>
      </c>
      <c r="E20" s="17" t="s">
        <v>165</v>
      </c>
      <c r="F20" s="8" t="s">
        <v>166</v>
      </c>
      <c r="G20" s="30" t="s">
        <v>70</v>
      </c>
      <c r="H20" s="30" t="s">
        <v>70</v>
      </c>
      <c r="I20" s="30" t="s">
        <v>70</v>
      </c>
      <c r="J20" s="30" t="s">
        <v>70</v>
      </c>
      <c r="K20" s="21" t="s">
        <v>167</v>
      </c>
      <c r="L20" s="12" t="s">
        <v>474</v>
      </c>
      <c r="M20" s="110">
        <v>3</v>
      </c>
      <c r="N20" s="80" t="s">
        <v>72</v>
      </c>
      <c r="O20" s="34"/>
      <c r="P20" s="34" t="s">
        <v>70</v>
      </c>
      <c r="Q20" s="34" t="s">
        <v>70</v>
      </c>
      <c r="R20" s="34" t="s">
        <v>70</v>
      </c>
      <c r="S20" s="34" t="s">
        <v>70</v>
      </c>
      <c r="T20" s="34" t="s">
        <v>70</v>
      </c>
      <c r="U20" s="34" t="s">
        <v>70</v>
      </c>
      <c r="V20" s="34" t="s">
        <v>70</v>
      </c>
      <c r="W20" s="34"/>
      <c r="X20" s="34" t="s">
        <v>70</v>
      </c>
      <c r="Y20" s="34" t="s">
        <v>70</v>
      </c>
      <c r="Z20" s="34" t="s">
        <v>70</v>
      </c>
      <c r="AA20" s="34"/>
      <c r="AB20" s="34" t="s">
        <v>106</v>
      </c>
      <c r="AC20" s="34" t="s">
        <v>70</v>
      </c>
      <c r="AD20" s="34"/>
      <c r="AE20" s="34"/>
      <c r="AF20" s="34"/>
      <c r="AG20" s="34"/>
      <c r="AH20" s="34">
        <f t="shared" ref="AH20:AH26" si="6">COUNTIF(O20:AG20,"X")</f>
        <v>11</v>
      </c>
      <c r="AI20" s="93">
        <v>4</v>
      </c>
      <c r="AJ20" s="100" t="s">
        <v>73</v>
      </c>
      <c r="AK20" s="4">
        <f t="shared" si="4"/>
        <v>12</v>
      </c>
      <c r="AL20" s="101" t="s">
        <v>74</v>
      </c>
      <c r="AM20" s="8" t="s">
        <v>168</v>
      </c>
      <c r="AN20" s="167" t="s">
        <v>169</v>
      </c>
      <c r="AO20" s="134" t="s">
        <v>77</v>
      </c>
      <c r="AP20" s="134">
        <v>15</v>
      </c>
      <c r="AQ20" s="134">
        <v>15</v>
      </c>
      <c r="AR20" s="134">
        <v>15</v>
      </c>
      <c r="AS20" s="134">
        <v>15</v>
      </c>
      <c r="AT20" s="134">
        <v>15</v>
      </c>
      <c r="AU20" s="134">
        <v>15</v>
      </c>
      <c r="AV20" s="134">
        <v>10</v>
      </c>
      <c r="AW20" s="134">
        <f t="shared" ref="AW20:AW52" si="7">SUM(AP20:AV20)</f>
        <v>100</v>
      </c>
      <c r="AX20" s="134" t="s">
        <v>78</v>
      </c>
      <c r="AY20" s="134" t="s">
        <v>79</v>
      </c>
      <c r="AZ20" s="134" t="s">
        <v>78</v>
      </c>
      <c r="BA20" s="134" t="s">
        <v>78</v>
      </c>
      <c r="BB20" s="148">
        <v>100</v>
      </c>
      <c r="BC20" s="83" t="str">
        <f t="shared" si="1"/>
        <v>FUERTE</v>
      </c>
      <c r="BD20" s="25">
        <f t="shared" si="5"/>
        <v>100</v>
      </c>
      <c r="BE20" s="25" t="s">
        <v>80</v>
      </c>
      <c r="BF20" s="97">
        <v>1</v>
      </c>
      <c r="BG20" s="97">
        <v>4</v>
      </c>
      <c r="BH20" s="111">
        <f>+BF20*BG20</f>
        <v>4</v>
      </c>
      <c r="BI20" s="86" t="s">
        <v>81</v>
      </c>
      <c r="BJ20" s="45" t="s">
        <v>82</v>
      </c>
      <c r="BK20" s="44" t="s">
        <v>170</v>
      </c>
      <c r="BL20" s="44" t="s">
        <v>171</v>
      </c>
      <c r="BM20" s="41" t="s">
        <v>172</v>
      </c>
      <c r="BN20" s="46">
        <v>44958</v>
      </c>
      <c r="BO20" s="46">
        <v>45107</v>
      </c>
      <c r="BP20" s="41" t="s">
        <v>86</v>
      </c>
    </row>
    <row r="21" spans="1:69" ht="215.25" customHeight="1" x14ac:dyDescent="0.2">
      <c r="A21" s="112" t="s">
        <v>173</v>
      </c>
      <c r="B21" s="60" t="s">
        <v>174</v>
      </c>
      <c r="C21" s="16" t="s">
        <v>100</v>
      </c>
      <c r="D21" s="16" t="s">
        <v>175</v>
      </c>
      <c r="E21" s="19" t="s">
        <v>176</v>
      </c>
      <c r="F21" s="18" t="s">
        <v>177</v>
      </c>
      <c r="G21" s="16" t="s">
        <v>70</v>
      </c>
      <c r="H21" s="16" t="s">
        <v>70</v>
      </c>
      <c r="I21" s="16" t="s">
        <v>70</v>
      </c>
      <c r="J21" s="16" t="s">
        <v>70</v>
      </c>
      <c r="K21" s="16" t="s">
        <v>178</v>
      </c>
      <c r="L21" s="20" t="s">
        <v>472</v>
      </c>
      <c r="M21" s="93">
        <v>3</v>
      </c>
      <c r="N21" s="113" t="s">
        <v>72</v>
      </c>
      <c r="O21" s="60" t="s">
        <v>70</v>
      </c>
      <c r="P21" s="60" t="s">
        <v>70</v>
      </c>
      <c r="Q21" s="60" t="s">
        <v>70</v>
      </c>
      <c r="R21" s="60"/>
      <c r="S21" s="60" t="s">
        <v>70</v>
      </c>
      <c r="T21" s="60"/>
      <c r="U21" s="60" t="s">
        <v>70</v>
      </c>
      <c r="V21" s="60" t="s">
        <v>70</v>
      </c>
      <c r="W21" s="60"/>
      <c r="X21" s="60"/>
      <c r="Y21" s="60" t="s">
        <v>70</v>
      </c>
      <c r="Z21" s="60" t="s">
        <v>70</v>
      </c>
      <c r="AA21" s="60"/>
      <c r="AB21" s="60"/>
      <c r="AC21" s="60" t="s">
        <v>70</v>
      </c>
      <c r="AD21" s="60"/>
      <c r="AE21" s="60" t="s">
        <v>70</v>
      </c>
      <c r="AF21" s="60"/>
      <c r="AG21" s="60"/>
      <c r="AH21" s="60">
        <f t="shared" si="6"/>
        <v>10</v>
      </c>
      <c r="AI21" s="93">
        <f t="shared" ref="AI21:AI26" si="8">IF(AH21&lt;=5,3,IF(AND(AH21&gt;=6,AH21&lt;=11),4,5))</f>
        <v>4</v>
      </c>
      <c r="AJ21" s="100" t="s">
        <v>73</v>
      </c>
      <c r="AK21" s="4">
        <f t="shared" si="4"/>
        <v>12</v>
      </c>
      <c r="AL21" s="114" t="s">
        <v>74</v>
      </c>
      <c r="AM21" s="29" t="s">
        <v>481</v>
      </c>
      <c r="AN21" s="168" t="s">
        <v>475</v>
      </c>
      <c r="AO21" s="29" t="s">
        <v>77</v>
      </c>
      <c r="AP21" s="56">
        <v>15</v>
      </c>
      <c r="AQ21" s="56">
        <v>15</v>
      </c>
      <c r="AR21" s="56">
        <v>15</v>
      </c>
      <c r="AS21" s="56">
        <v>15</v>
      </c>
      <c r="AT21" s="56">
        <v>15</v>
      </c>
      <c r="AU21" s="56">
        <v>15</v>
      </c>
      <c r="AV21" s="56">
        <v>10</v>
      </c>
      <c r="AW21" s="56">
        <f t="shared" ref="AW21:AW24" si="9">SUM(AP21:AV21)</f>
        <v>100</v>
      </c>
      <c r="AX21" s="134" t="s">
        <v>78</v>
      </c>
      <c r="AY21" s="134" t="s">
        <v>79</v>
      </c>
      <c r="AZ21" s="134" t="s">
        <v>78</v>
      </c>
      <c r="BA21" s="134" t="s">
        <v>78</v>
      </c>
      <c r="BB21" s="148">
        <v>100</v>
      </c>
      <c r="BC21" s="83" t="str">
        <f t="shared" ref="BC21:BC24" si="10">VLOOKUP(BB21,CLASIFICACIÓNCONTROLES,2)</f>
        <v>FUERTE</v>
      </c>
      <c r="BD21" s="25">
        <f t="shared" si="5"/>
        <v>100</v>
      </c>
      <c r="BE21" s="25" t="s">
        <v>179</v>
      </c>
      <c r="BF21" s="115">
        <v>1</v>
      </c>
      <c r="BG21" s="92">
        <f t="shared" ref="BG21:BG24" si="11">+AI21</f>
        <v>4</v>
      </c>
      <c r="BH21" s="103">
        <f>+BF21*BG21</f>
        <v>4</v>
      </c>
      <c r="BI21" s="104" t="s">
        <v>81</v>
      </c>
      <c r="BJ21" s="43" t="s">
        <v>82</v>
      </c>
      <c r="BK21" s="44" t="s">
        <v>180</v>
      </c>
      <c r="BL21" s="44" t="s">
        <v>181</v>
      </c>
      <c r="BM21" s="44" t="s">
        <v>182</v>
      </c>
      <c r="BN21" s="46">
        <v>45231</v>
      </c>
      <c r="BO21" s="46">
        <v>45260</v>
      </c>
      <c r="BP21" s="44" t="s">
        <v>183</v>
      </c>
    </row>
    <row r="22" spans="1:69" ht="235.5" customHeight="1" x14ac:dyDescent="0.2">
      <c r="A22" s="116" t="s">
        <v>184</v>
      </c>
      <c r="B22" s="60" t="s">
        <v>174</v>
      </c>
      <c r="C22" s="16" t="s">
        <v>100</v>
      </c>
      <c r="D22" s="16" t="s">
        <v>185</v>
      </c>
      <c r="E22" s="19" t="s">
        <v>484</v>
      </c>
      <c r="F22" s="18" t="s">
        <v>186</v>
      </c>
      <c r="G22" s="16" t="s">
        <v>70</v>
      </c>
      <c r="H22" s="16" t="s">
        <v>70</v>
      </c>
      <c r="I22" s="16" t="s">
        <v>70</v>
      </c>
      <c r="J22" s="16" t="s">
        <v>70</v>
      </c>
      <c r="K22" s="16" t="s">
        <v>178</v>
      </c>
      <c r="L22" s="20" t="s">
        <v>474</v>
      </c>
      <c r="M22" s="93">
        <v>3</v>
      </c>
      <c r="N22" s="113" t="s">
        <v>72</v>
      </c>
      <c r="O22" s="60" t="s">
        <v>70</v>
      </c>
      <c r="P22" s="60" t="s">
        <v>70</v>
      </c>
      <c r="Q22" s="60" t="s">
        <v>70</v>
      </c>
      <c r="R22" s="60" t="s">
        <v>70</v>
      </c>
      <c r="S22" s="60" t="s">
        <v>70</v>
      </c>
      <c r="T22" s="60" t="s">
        <v>70</v>
      </c>
      <c r="U22" s="60" t="s">
        <v>70</v>
      </c>
      <c r="V22" s="60" t="s">
        <v>70</v>
      </c>
      <c r="W22" s="60" t="s">
        <v>70</v>
      </c>
      <c r="X22" s="60" t="s">
        <v>70</v>
      </c>
      <c r="Y22" s="60" t="s">
        <v>70</v>
      </c>
      <c r="Z22" s="60" t="s">
        <v>70</v>
      </c>
      <c r="AA22" s="60"/>
      <c r="AB22" s="60"/>
      <c r="AC22" s="60" t="s">
        <v>70</v>
      </c>
      <c r="AD22" s="60"/>
      <c r="AE22" s="60" t="s">
        <v>70</v>
      </c>
      <c r="AF22" s="60"/>
      <c r="AG22" s="60"/>
      <c r="AH22" s="60">
        <f t="shared" si="6"/>
        <v>14</v>
      </c>
      <c r="AI22" s="93">
        <f t="shared" si="8"/>
        <v>5</v>
      </c>
      <c r="AJ22" s="95" t="s">
        <v>471</v>
      </c>
      <c r="AK22" s="5">
        <f t="shared" si="4"/>
        <v>15</v>
      </c>
      <c r="AL22" s="96" t="str">
        <f>IF(AK22&lt;=2,"BAJO",IF(AND(AK22&gt;=2.1,AK22&lt;=6),"MODERADO",IF(AND(AK22&gt;=6.1,AK22&lt;=12),"ALTO", "EXTREMO")))</f>
        <v>EXTREMO</v>
      </c>
      <c r="AM22" s="29" t="s">
        <v>187</v>
      </c>
      <c r="AN22" s="169" t="s">
        <v>188</v>
      </c>
      <c r="AO22" s="56" t="s">
        <v>77</v>
      </c>
      <c r="AP22" s="56">
        <v>15</v>
      </c>
      <c r="AQ22" s="56">
        <v>15</v>
      </c>
      <c r="AR22" s="56">
        <v>15</v>
      </c>
      <c r="AS22" s="56">
        <v>15</v>
      </c>
      <c r="AT22" s="56">
        <v>15</v>
      </c>
      <c r="AU22" s="56">
        <v>15</v>
      </c>
      <c r="AV22" s="56">
        <v>10</v>
      </c>
      <c r="AW22" s="134">
        <f t="shared" si="9"/>
        <v>100</v>
      </c>
      <c r="AX22" s="134" t="s">
        <v>78</v>
      </c>
      <c r="AY22" s="134" t="s">
        <v>79</v>
      </c>
      <c r="AZ22" s="134" t="s">
        <v>78</v>
      </c>
      <c r="BA22" s="134" t="s">
        <v>78</v>
      </c>
      <c r="BB22" s="148">
        <v>100</v>
      </c>
      <c r="BC22" s="83" t="str">
        <f t="shared" si="10"/>
        <v>FUERTE</v>
      </c>
      <c r="BD22" s="25">
        <f t="shared" si="5"/>
        <v>100</v>
      </c>
      <c r="BE22" s="25" t="s">
        <v>80</v>
      </c>
      <c r="BF22" s="92">
        <v>1</v>
      </c>
      <c r="BG22" s="92">
        <f t="shared" si="11"/>
        <v>5</v>
      </c>
      <c r="BH22" s="117">
        <f t="shared" ref="BH22:BH24" si="12">+BF22*BG22</f>
        <v>5</v>
      </c>
      <c r="BI22" s="114" t="s">
        <v>74</v>
      </c>
      <c r="BJ22" s="43" t="s">
        <v>82</v>
      </c>
      <c r="BK22" s="44" t="s">
        <v>189</v>
      </c>
      <c r="BL22" s="44" t="s">
        <v>190</v>
      </c>
      <c r="BM22" s="44" t="s">
        <v>191</v>
      </c>
      <c r="BN22" s="46">
        <v>45078</v>
      </c>
      <c r="BO22" s="46">
        <v>45291</v>
      </c>
      <c r="BP22" s="44" t="s">
        <v>192</v>
      </c>
    </row>
    <row r="23" spans="1:69" ht="220.5" customHeight="1" x14ac:dyDescent="0.2">
      <c r="A23" s="116" t="s">
        <v>193</v>
      </c>
      <c r="B23" s="60" t="s">
        <v>174</v>
      </c>
      <c r="C23" s="16" t="s">
        <v>100</v>
      </c>
      <c r="D23" s="16" t="s">
        <v>194</v>
      </c>
      <c r="E23" s="17" t="s">
        <v>485</v>
      </c>
      <c r="F23" s="18" t="s">
        <v>195</v>
      </c>
      <c r="G23" s="16" t="s">
        <v>70</v>
      </c>
      <c r="H23" s="16" t="s">
        <v>70</v>
      </c>
      <c r="I23" s="16" t="s">
        <v>70</v>
      </c>
      <c r="J23" s="16" t="s">
        <v>70</v>
      </c>
      <c r="K23" s="16" t="s">
        <v>196</v>
      </c>
      <c r="L23" s="9" t="s">
        <v>472</v>
      </c>
      <c r="M23" s="93">
        <v>3</v>
      </c>
      <c r="N23" s="113" t="s">
        <v>72</v>
      </c>
      <c r="O23" s="60"/>
      <c r="P23" s="60" t="s">
        <v>70</v>
      </c>
      <c r="Q23" s="60" t="s">
        <v>70</v>
      </c>
      <c r="R23" s="60" t="s">
        <v>70</v>
      </c>
      <c r="S23" s="60"/>
      <c r="T23" s="60" t="s">
        <v>70</v>
      </c>
      <c r="U23" s="60" t="s">
        <v>70</v>
      </c>
      <c r="V23" s="60" t="s">
        <v>70</v>
      </c>
      <c r="W23" s="60"/>
      <c r="X23" s="60"/>
      <c r="Y23" s="60" t="s">
        <v>70</v>
      </c>
      <c r="Z23" s="60" t="s">
        <v>70</v>
      </c>
      <c r="AA23" s="60"/>
      <c r="AB23" s="60"/>
      <c r="AC23" s="60" t="s">
        <v>70</v>
      </c>
      <c r="AD23" s="60"/>
      <c r="AE23" s="60" t="s">
        <v>70</v>
      </c>
      <c r="AF23" s="60"/>
      <c r="AG23" s="60"/>
      <c r="AH23" s="60">
        <f t="shared" si="6"/>
        <v>10</v>
      </c>
      <c r="AI23" s="93">
        <f t="shared" si="8"/>
        <v>4</v>
      </c>
      <c r="AJ23" s="100" t="s">
        <v>73</v>
      </c>
      <c r="AK23" s="4">
        <f t="shared" si="4"/>
        <v>12</v>
      </c>
      <c r="AL23" s="96" t="s">
        <v>74</v>
      </c>
      <c r="AM23" s="29" t="s">
        <v>197</v>
      </c>
      <c r="AN23" s="169" t="s">
        <v>198</v>
      </c>
      <c r="AO23" s="56" t="s">
        <v>77</v>
      </c>
      <c r="AP23" s="56">
        <v>15</v>
      </c>
      <c r="AQ23" s="56">
        <v>15</v>
      </c>
      <c r="AR23" s="56">
        <v>15</v>
      </c>
      <c r="AS23" s="56">
        <v>15</v>
      </c>
      <c r="AT23" s="56">
        <v>15</v>
      </c>
      <c r="AU23" s="56">
        <v>15</v>
      </c>
      <c r="AV23" s="56">
        <v>10</v>
      </c>
      <c r="AW23" s="134">
        <f t="shared" si="9"/>
        <v>100</v>
      </c>
      <c r="AX23" s="134" t="s">
        <v>78</v>
      </c>
      <c r="AY23" s="134" t="s">
        <v>79</v>
      </c>
      <c r="AZ23" s="134" t="s">
        <v>78</v>
      </c>
      <c r="BA23" s="134" t="s">
        <v>78</v>
      </c>
      <c r="BB23" s="148">
        <v>100</v>
      </c>
      <c r="BC23" s="83" t="str">
        <f t="shared" si="10"/>
        <v>FUERTE</v>
      </c>
      <c r="BD23" s="25">
        <f t="shared" si="5"/>
        <v>100</v>
      </c>
      <c r="BE23" s="25" t="s">
        <v>80</v>
      </c>
      <c r="BF23" s="92">
        <v>1</v>
      </c>
      <c r="BG23" s="92">
        <f t="shared" si="11"/>
        <v>4</v>
      </c>
      <c r="BH23" s="103">
        <f t="shared" si="12"/>
        <v>4</v>
      </c>
      <c r="BI23" s="104" t="s">
        <v>81</v>
      </c>
      <c r="BJ23" s="43" t="s">
        <v>82</v>
      </c>
      <c r="BK23" s="44" t="s">
        <v>199</v>
      </c>
      <c r="BL23" s="44" t="s">
        <v>200</v>
      </c>
      <c r="BM23" s="44" t="s">
        <v>182</v>
      </c>
      <c r="BN23" s="46">
        <v>45231</v>
      </c>
      <c r="BO23" s="46">
        <v>45260</v>
      </c>
      <c r="BP23" s="44" t="s">
        <v>201</v>
      </c>
    </row>
    <row r="24" spans="1:69" ht="168" customHeight="1" x14ac:dyDescent="0.2">
      <c r="A24" s="116" t="s">
        <v>202</v>
      </c>
      <c r="B24" s="60" t="s">
        <v>174</v>
      </c>
      <c r="C24" s="16" t="s">
        <v>100</v>
      </c>
      <c r="D24" s="16" t="s">
        <v>203</v>
      </c>
      <c r="E24" s="22" t="s">
        <v>204</v>
      </c>
      <c r="F24" s="8" t="s">
        <v>205</v>
      </c>
      <c r="G24" s="16" t="s">
        <v>70</v>
      </c>
      <c r="H24" s="16" t="s">
        <v>70</v>
      </c>
      <c r="I24" s="16" t="s">
        <v>70</v>
      </c>
      <c r="J24" s="16" t="s">
        <v>70</v>
      </c>
      <c r="K24" s="16" t="s">
        <v>206</v>
      </c>
      <c r="L24" s="28" t="s">
        <v>472</v>
      </c>
      <c r="M24" s="93">
        <v>3</v>
      </c>
      <c r="N24" s="80" t="s">
        <v>72</v>
      </c>
      <c r="O24" s="34" t="s">
        <v>70</v>
      </c>
      <c r="P24" s="34" t="s">
        <v>70</v>
      </c>
      <c r="Q24" s="34" t="s">
        <v>70</v>
      </c>
      <c r="R24" s="34" t="s">
        <v>70</v>
      </c>
      <c r="S24" s="34" t="s">
        <v>70</v>
      </c>
      <c r="T24" s="34" t="s">
        <v>70</v>
      </c>
      <c r="U24" s="34" t="s">
        <v>70</v>
      </c>
      <c r="V24" s="34"/>
      <c r="W24" s="34" t="s">
        <v>70</v>
      </c>
      <c r="X24" s="34" t="s">
        <v>70</v>
      </c>
      <c r="Y24" s="34" t="s">
        <v>70</v>
      </c>
      <c r="Z24" s="34" t="s">
        <v>70</v>
      </c>
      <c r="AA24" s="34" t="s">
        <v>70</v>
      </c>
      <c r="AB24" s="34" t="s">
        <v>70</v>
      </c>
      <c r="AC24" s="34" t="s">
        <v>70</v>
      </c>
      <c r="AD24" s="34"/>
      <c r="AE24" s="34" t="s">
        <v>70</v>
      </c>
      <c r="AF24" s="34"/>
      <c r="AG24" s="34"/>
      <c r="AH24" s="34">
        <f t="shared" si="6"/>
        <v>15</v>
      </c>
      <c r="AI24" s="93">
        <f t="shared" si="8"/>
        <v>5</v>
      </c>
      <c r="AJ24" s="95" t="s">
        <v>471</v>
      </c>
      <c r="AK24" s="5">
        <f t="shared" si="4"/>
        <v>15</v>
      </c>
      <c r="AL24" s="96" t="str">
        <f>IF(AK24&lt;=2,"BAJO",IF(AND(AK24&gt;=2.1,AK24&lt;=6),"MODERADO",IF(AND(AK24&gt;=6.1,AK24&lt;=12),"ALTO", "EXTREMO")))</f>
        <v>EXTREMO</v>
      </c>
      <c r="AM24" s="29" t="s">
        <v>476</v>
      </c>
      <c r="AN24" s="168" t="s">
        <v>207</v>
      </c>
      <c r="AO24" s="56" t="s">
        <v>77</v>
      </c>
      <c r="AP24" s="134">
        <v>15</v>
      </c>
      <c r="AQ24" s="134">
        <v>15</v>
      </c>
      <c r="AR24" s="134">
        <v>15</v>
      </c>
      <c r="AS24" s="134">
        <v>15</v>
      </c>
      <c r="AT24" s="134">
        <v>15</v>
      </c>
      <c r="AU24" s="134">
        <v>15</v>
      </c>
      <c r="AV24" s="134">
        <v>10</v>
      </c>
      <c r="AW24" s="134">
        <f t="shared" si="9"/>
        <v>100</v>
      </c>
      <c r="AX24" s="134" t="s">
        <v>78</v>
      </c>
      <c r="AY24" s="134" t="s">
        <v>79</v>
      </c>
      <c r="AZ24" s="134" t="s">
        <v>78</v>
      </c>
      <c r="BA24" s="134" t="s">
        <v>78</v>
      </c>
      <c r="BB24" s="148">
        <v>100</v>
      </c>
      <c r="BC24" s="83" t="str">
        <f t="shared" si="10"/>
        <v>FUERTE</v>
      </c>
      <c r="BD24" s="155">
        <f t="shared" si="5"/>
        <v>100</v>
      </c>
      <c r="BE24" s="25" t="s">
        <v>80</v>
      </c>
      <c r="BF24" s="97">
        <v>1</v>
      </c>
      <c r="BG24" s="97">
        <f t="shared" si="11"/>
        <v>5</v>
      </c>
      <c r="BH24" s="118">
        <f t="shared" si="12"/>
        <v>5</v>
      </c>
      <c r="BI24" s="119" t="s">
        <v>74</v>
      </c>
      <c r="BJ24" s="43" t="s">
        <v>82</v>
      </c>
      <c r="BK24" s="44" t="s">
        <v>208</v>
      </c>
      <c r="BL24" s="44" t="s">
        <v>209</v>
      </c>
      <c r="BM24" s="44" t="s">
        <v>182</v>
      </c>
      <c r="BN24" s="46">
        <v>45231</v>
      </c>
      <c r="BO24" s="46">
        <v>45260</v>
      </c>
      <c r="BP24" s="44" t="s">
        <v>210</v>
      </c>
    </row>
    <row r="25" spans="1:69" ht="209.25" customHeight="1" x14ac:dyDescent="0.2">
      <c r="A25" s="78" t="s">
        <v>211</v>
      </c>
      <c r="B25" s="60" t="s">
        <v>174</v>
      </c>
      <c r="C25" s="30" t="s">
        <v>100</v>
      </c>
      <c r="D25" s="29" t="s">
        <v>212</v>
      </c>
      <c r="E25" s="17" t="s">
        <v>213</v>
      </c>
      <c r="F25" s="8" t="s">
        <v>214</v>
      </c>
      <c r="G25" s="30" t="s">
        <v>70</v>
      </c>
      <c r="H25" s="30" t="s">
        <v>70</v>
      </c>
      <c r="I25" s="30" t="s">
        <v>70</v>
      </c>
      <c r="J25" s="32" t="s">
        <v>70</v>
      </c>
      <c r="K25" s="30" t="s">
        <v>215</v>
      </c>
      <c r="L25" s="9" t="s">
        <v>472</v>
      </c>
      <c r="M25" s="110">
        <v>3</v>
      </c>
      <c r="N25" s="80" t="s">
        <v>72</v>
      </c>
      <c r="O25" s="60" t="s">
        <v>70</v>
      </c>
      <c r="P25" s="60" t="s">
        <v>70</v>
      </c>
      <c r="Q25" s="60"/>
      <c r="R25" s="60"/>
      <c r="S25" s="60" t="s">
        <v>70</v>
      </c>
      <c r="T25" s="60"/>
      <c r="U25" s="60" t="s">
        <v>70</v>
      </c>
      <c r="V25" s="60"/>
      <c r="W25" s="60"/>
      <c r="X25" s="60" t="s">
        <v>70</v>
      </c>
      <c r="Y25" s="60" t="s">
        <v>70</v>
      </c>
      <c r="Z25" s="60" t="s">
        <v>70</v>
      </c>
      <c r="AA25" s="60"/>
      <c r="AB25" s="60"/>
      <c r="AC25" s="60" t="s">
        <v>70</v>
      </c>
      <c r="AD25" s="60"/>
      <c r="AE25" s="60"/>
      <c r="AF25" s="60"/>
      <c r="AG25" s="60"/>
      <c r="AH25" s="34">
        <f t="shared" si="6"/>
        <v>8</v>
      </c>
      <c r="AI25" s="93">
        <f t="shared" si="8"/>
        <v>4</v>
      </c>
      <c r="AJ25" s="100" t="s">
        <v>73</v>
      </c>
      <c r="AK25" s="4">
        <f t="shared" si="4"/>
        <v>12</v>
      </c>
      <c r="AL25" s="96" t="s">
        <v>74</v>
      </c>
      <c r="AM25" s="29" t="s">
        <v>216</v>
      </c>
      <c r="AN25" s="170" t="s">
        <v>217</v>
      </c>
      <c r="AO25" s="134" t="s">
        <v>77</v>
      </c>
      <c r="AP25" s="134">
        <v>15</v>
      </c>
      <c r="AQ25" s="134">
        <v>15</v>
      </c>
      <c r="AR25" s="134">
        <v>15</v>
      </c>
      <c r="AS25" s="134">
        <v>15</v>
      </c>
      <c r="AT25" s="134">
        <v>15</v>
      </c>
      <c r="AU25" s="134">
        <v>15</v>
      </c>
      <c r="AV25" s="134">
        <v>10</v>
      </c>
      <c r="AW25" s="134">
        <f>SUM(AP25:AV25)</f>
        <v>100</v>
      </c>
      <c r="AX25" s="134" t="s">
        <v>78</v>
      </c>
      <c r="AY25" s="134" t="s">
        <v>79</v>
      </c>
      <c r="AZ25" s="134" t="s">
        <v>78</v>
      </c>
      <c r="BA25" s="134" t="s">
        <v>78</v>
      </c>
      <c r="BB25" s="148">
        <v>100</v>
      </c>
      <c r="BC25" s="83" t="str">
        <f>VLOOKUP(BB25,CLASIFICACIÓNCONTROLES,2)</f>
        <v>FUERTE</v>
      </c>
      <c r="BD25" s="25">
        <f>+BB25</f>
        <v>100</v>
      </c>
      <c r="BE25" s="25" t="s">
        <v>80</v>
      </c>
      <c r="BF25" s="97">
        <v>1</v>
      </c>
      <c r="BG25" s="97">
        <f>+AI25</f>
        <v>4</v>
      </c>
      <c r="BH25" s="111">
        <f>+BF25*BG25</f>
        <v>4</v>
      </c>
      <c r="BI25" s="86" t="s">
        <v>81</v>
      </c>
      <c r="BJ25" s="47" t="s">
        <v>82</v>
      </c>
      <c r="BK25" s="44" t="s">
        <v>218</v>
      </c>
      <c r="BL25" s="48" t="s">
        <v>219</v>
      </c>
      <c r="BM25" s="41" t="s">
        <v>220</v>
      </c>
      <c r="BN25" s="46">
        <v>44958</v>
      </c>
      <c r="BO25" s="46">
        <v>45046</v>
      </c>
      <c r="BP25" s="41" t="s">
        <v>451</v>
      </c>
    </row>
    <row r="26" spans="1:69" ht="333" customHeight="1" x14ac:dyDescent="0.2">
      <c r="A26" s="78" t="s">
        <v>221</v>
      </c>
      <c r="B26" s="60" t="s">
        <v>174</v>
      </c>
      <c r="C26" s="30" t="s">
        <v>66</v>
      </c>
      <c r="D26" s="29" t="s">
        <v>222</v>
      </c>
      <c r="E26" s="17" t="s">
        <v>223</v>
      </c>
      <c r="F26" s="8" t="s">
        <v>224</v>
      </c>
      <c r="G26" s="30" t="s">
        <v>70</v>
      </c>
      <c r="H26" s="30" t="s">
        <v>70</v>
      </c>
      <c r="I26" s="30" t="s">
        <v>70</v>
      </c>
      <c r="J26" s="32" t="s">
        <v>70</v>
      </c>
      <c r="K26" s="29" t="s">
        <v>225</v>
      </c>
      <c r="L26" s="9" t="s">
        <v>474</v>
      </c>
      <c r="M26" s="110">
        <v>3</v>
      </c>
      <c r="N26" s="80" t="s">
        <v>72</v>
      </c>
      <c r="O26" s="60" t="s">
        <v>70</v>
      </c>
      <c r="P26" s="60" t="s">
        <v>70</v>
      </c>
      <c r="Q26" s="60" t="s">
        <v>70</v>
      </c>
      <c r="R26" s="60" t="s">
        <v>70</v>
      </c>
      <c r="S26" s="60" t="s">
        <v>70</v>
      </c>
      <c r="T26" s="60" t="s">
        <v>70</v>
      </c>
      <c r="U26" s="60" t="s">
        <v>70</v>
      </c>
      <c r="V26" s="60" t="s">
        <v>70</v>
      </c>
      <c r="W26" s="60" t="s">
        <v>70</v>
      </c>
      <c r="X26" s="60" t="s">
        <v>70</v>
      </c>
      <c r="Y26" s="60" t="s">
        <v>70</v>
      </c>
      <c r="Z26" s="60" t="s">
        <v>70</v>
      </c>
      <c r="AA26" s="60"/>
      <c r="AB26" s="60"/>
      <c r="AC26" s="60" t="s">
        <v>70</v>
      </c>
      <c r="AD26" s="60" t="s">
        <v>70</v>
      </c>
      <c r="AE26" s="60" t="s">
        <v>70</v>
      </c>
      <c r="AF26" s="34"/>
      <c r="AG26" s="60" t="s">
        <v>70</v>
      </c>
      <c r="AH26" s="34">
        <f t="shared" si="6"/>
        <v>16</v>
      </c>
      <c r="AI26" s="93">
        <f t="shared" si="8"/>
        <v>5</v>
      </c>
      <c r="AJ26" s="95" t="s">
        <v>471</v>
      </c>
      <c r="AK26" s="5">
        <f t="shared" si="4"/>
        <v>15</v>
      </c>
      <c r="AL26" s="96" t="str">
        <f>IF(AK26&lt;=2,"BAJO",IF(AND(AK26&gt;=2.1,AK26&lt;=6),"MODERADO",IF(AND(AK26&gt;=6.1,AK26&lt;=12),"ALTO", "EXTREMO")))</f>
        <v>EXTREMO</v>
      </c>
      <c r="AM26" s="29" t="s">
        <v>226</v>
      </c>
      <c r="AN26" s="171" t="s">
        <v>227</v>
      </c>
      <c r="AO26" s="134" t="s">
        <v>77</v>
      </c>
      <c r="AP26" s="134">
        <v>15</v>
      </c>
      <c r="AQ26" s="134">
        <v>15</v>
      </c>
      <c r="AR26" s="134">
        <v>15</v>
      </c>
      <c r="AS26" s="134">
        <v>15</v>
      </c>
      <c r="AT26" s="134">
        <v>15</v>
      </c>
      <c r="AU26" s="134">
        <v>15</v>
      </c>
      <c r="AV26" s="134">
        <v>10</v>
      </c>
      <c r="AW26" s="134">
        <f>SUM(AP26:AV26)</f>
        <v>100</v>
      </c>
      <c r="AX26" s="134" t="s">
        <v>78</v>
      </c>
      <c r="AY26" s="134" t="s">
        <v>79</v>
      </c>
      <c r="AZ26" s="134" t="s">
        <v>78</v>
      </c>
      <c r="BA26" s="134" t="s">
        <v>78</v>
      </c>
      <c r="BB26" s="148">
        <v>100</v>
      </c>
      <c r="BC26" s="83" t="str">
        <f>VLOOKUP(BB26,CLASIFICACIÓNCONTROLES,2)</f>
        <v>FUERTE</v>
      </c>
      <c r="BD26" s="25">
        <f>+BB26</f>
        <v>100</v>
      </c>
      <c r="BE26" s="25" t="s">
        <v>80</v>
      </c>
      <c r="BF26" s="97">
        <v>1</v>
      </c>
      <c r="BG26" s="97">
        <f>+AI26</f>
        <v>5</v>
      </c>
      <c r="BH26" s="118">
        <f>+BF26*BG26</f>
        <v>5</v>
      </c>
      <c r="BI26" s="119" t="s">
        <v>74</v>
      </c>
      <c r="BJ26" s="47" t="s">
        <v>82</v>
      </c>
      <c r="BK26" s="44" t="s">
        <v>228</v>
      </c>
      <c r="BL26" s="44" t="s">
        <v>219</v>
      </c>
      <c r="BM26" s="41" t="s">
        <v>229</v>
      </c>
      <c r="BN26" s="46">
        <v>44958</v>
      </c>
      <c r="BO26" s="46">
        <v>45291</v>
      </c>
      <c r="BP26" s="41" t="s">
        <v>230</v>
      </c>
    </row>
    <row r="27" spans="1:69" ht="234.75" customHeight="1" x14ac:dyDescent="0.2">
      <c r="A27" s="193" t="s">
        <v>231</v>
      </c>
      <c r="B27" s="194" t="s">
        <v>174</v>
      </c>
      <c r="C27" s="196" t="s">
        <v>66</v>
      </c>
      <c r="D27" s="196" t="s">
        <v>232</v>
      </c>
      <c r="E27" s="198" t="s">
        <v>233</v>
      </c>
      <c r="F27" s="294" t="s">
        <v>234</v>
      </c>
      <c r="G27" s="196" t="s">
        <v>70</v>
      </c>
      <c r="H27" s="196" t="s">
        <v>70</v>
      </c>
      <c r="I27" s="196" t="s">
        <v>70</v>
      </c>
      <c r="J27" s="196" t="s">
        <v>70</v>
      </c>
      <c r="K27" s="196" t="s">
        <v>235</v>
      </c>
      <c r="L27" s="211" t="s">
        <v>472</v>
      </c>
      <c r="M27" s="215">
        <v>3</v>
      </c>
      <c r="N27" s="296" t="s">
        <v>72</v>
      </c>
      <c r="O27" s="194"/>
      <c r="P27" s="194" t="s">
        <v>70</v>
      </c>
      <c r="Q27" s="194" t="s">
        <v>70</v>
      </c>
      <c r="R27" s="194" t="s">
        <v>70</v>
      </c>
      <c r="S27" s="194" t="s">
        <v>70</v>
      </c>
      <c r="T27" s="194" t="s">
        <v>70</v>
      </c>
      <c r="U27" s="194" t="s">
        <v>70</v>
      </c>
      <c r="V27" s="194" t="s">
        <v>70</v>
      </c>
      <c r="W27" s="194"/>
      <c r="X27" s="194" t="s">
        <v>70</v>
      </c>
      <c r="Y27" s="194" t="s">
        <v>70</v>
      </c>
      <c r="Z27" s="194" t="s">
        <v>70</v>
      </c>
      <c r="AA27" s="194"/>
      <c r="AB27" s="194"/>
      <c r="AC27" s="194"/>
      <c r="AD27" s="194"/>
      <c r="AE27" s="194"/>
      <c r="AF27" s="194"/>
      <c r="AG27" s="194"/>
      <c r="AH27" s="194">
        <f>COUNTIF(O27:AG29,"X")</f>
        <v>10</v>
      </c>
      <c r="AI27" s="215">
        <v>4</v>
      </c>
      <c r="AJ27" s="223" t="s">
        <v>73</v>
      </c>
      <c r="AK27" s="227">
        <v>12</v>
      </c>
      <c r="AL27" s="314" t="s">
        <v>74</v>
      </c>
      <c r="AM27" s="29" t="s">
        <v>236</v>
      </c>
      <c r="AN27" s="170" t="s">
        <v>237</v>
      </c>
      <c r="AO27" s="134" t="s">
        <v>77</v>
      </c>
      <c r="AP27" s="134">
        <v>15</v>
      </c>
      <c r="AQ27" s="134">
        <v>15</v>
      </c>
      <c r="AR27" s="134">
        <v>15</v>
      </c>
      <c r="AS27" s="134">
        <v>15</v>
      </c>
      <c r="AT27" s="134">
        <v>15</v>
      </c>
      <c r="AU27" s="134">
        <v>15</v>
      </c>
      <c r="AV27" s="134">
        <v>10</v>
      </c>
      <c r="AW27" s="134">
        <f t="shared" si="7"/>
        <v>100</v>
      </c>
      <c r="AX27" s="134" t="s">
        <v>78</v>
      </c>
      <c r="AY27" s="134" t="s">
        <v>79</v>
      </c>
      <c r="AZ27" s="134" t="s">
        <v>78</v>
      </c>
      <c r="BA27" s="134" t="s">
        <v>78</v>
      </c>
      <c r="BB27" s="148">
        <v>100</v>
      </c>
      <c r="BC27" s="83" t="str">
        <f t="shared" si="1"/>
        <v>FUERTE</v>
      </c>
      <c r="BD27" s="241">
        <f>+(100+100+50)/3</f>
        <v>83.333333333333329</v>
      </c>
      <c r="BE27" s="235" t="s">
        <v>179</v>
      </c>
      <c r="BF27" s="319">
        <v>2</v>
      </c>
      <c r="BG27" s="237">
        <f>+AI27</f>
        <v>4</v>
      </c>
      <c r="BH27" s="239">
        <f>+BF27*BG27</f>
        <v>8</v>
      </c>
      <c r="BI27" s="256" t="s">
        <v>81</v>
      </c>
      <c r="BJ27" s="305" t="s">
        <v>82</v>
      </c>
      <c r="BK27" s="308" t="s">
        <v>238</v>
      </c>
      <c r="BL27" s="310" t="s">
        <v>239</v>
      </c>
      <c r="BM27" s="312" t="s">
        <v>240</v>
      </c>
      <c r="BN27" s="300">
        <v>44958</v>
      </c>
      <c r="BO27" s="300">
        <v>45016</v>
      </c>
      <c r="BP27" s="301" t="s">
        <v>241</v>
      </c>
    </row>
    <row r="28" spans="1:69" ht="234.75" customHeight="1" x14ac:dyDescent="0.2">
      <c r="A28" s="193"/>
      <c r="B28" s="292"/>
      <c r="C28" s="290"/>
      <c r="D28" s="290"/>
      <c r="E28" s="293"/>
      <c r="F28" s="294"/>
      <c r="G28" s="290"/>
      <c r="H28" s="290"/>
      <c r="I28" s="290"/>
      <c r="J28" s="290"/>
      <c r="K28" s="290"/>
      <c r="L28" s="291"/>
      <c r="M28" s="295"/>
      <c r="N28" s="297"/>
      <c r="O28" s="292"/>
      <c r="P28" s="292"/>
      <c r="Q28" s="292"/>
      <c r="R28" s="292"/>
      <c r="S28" s="292"/>
      <c r="T28" s="292"/>
      <c r="U28" s="292"/>
      <c r="V28" s="292"/>
      <c r="W28" s="292"/>
      <c r="X28" s="292"/>
      <c r="Y28" s="292"/>
      <c r="Z28" s="292"/>
      <c r="AA28" s="292"/>
      <c r="AB28" s="292"/>
      <c r="AC28" s="292"/>
      <c r="AD28" s="292"/>
      <c r="AE28" s="292"/>
      <c r="AF28" s="292"/>
      <c r="AG28" s="292"/>
      <c r="AH28" s="292"/>
      <c r="AI28" s="295"/>
      <c r="AJ28" s="299"/>
      <c r="AK28" s="313"/>
      <c r="AL28" s="315"/>
      <c r="AM28" s="29" t="s">
        <v>242</v>
      </c>
      <c r="AN28" s="170" t="s">
        <v>243</v>
      </c>
      <c r="AO28" s="134" t="s">
        <v>77</v>
      </c>
      <c r="AP28" s="134">
        <v>15</v>
      </c>
      <c r="AQ28" s="134">
        <v>15</v>
      </c>
      <c r="AR28" s="134">
        <v>15</v>
      </c>
      <c r="AS28" s="134">
        <v>15</v>
      </c>
      <c r="AT28" s="134">
        <v>15</v>
      </c>
      <c r="AU28" s="134">
        <v>15</v>
      </c>
      <c r="AV28" s="134">
        <v>10</v>
      </c>
      <c r="AW28" s="134">
        <f t="shared" ref="AW28" si="13">SUM(AP28:AV28)</f>
        <v>100</v>
      </c>
      <c r="AX28" s="134" t="s">
        <v>78</v>
      </c>
      <c r="AY28" s="134" t="s">
        <v>79</v>
      </c>
      <c r="AZ28" s="134" t="s">
        <v>78</v>
      </c>
      <c r="BA28" s="134" t="s">
        <v>78</v>
      </c>
      <c r="BB28" s="148">
        <v>100</v>
      </c>
      <c r="BC28" s="83" t="s">
        <v>80</v>
      </c>
      <c r="BD28" s="317"/>
      <c r="BE28" s="318"/>
      <c r="BF28" s="320"/>
      <c r="BG28" s="322"/>
      <c r="BH28" s="303"/>
      <c r="BI28" s="304"/>
      <c r="BJ28" s="306"/>
      <c r="BK28" s="308"/>
      <c r="BL28" s="310"/>
      <c r="BM28" s="301"/>
      <c r="BN28" s="300"/>
      <c r="BO28" s="300"/>
      <c r="BP28" s="301"/>
    </row>
    <row r="29" spans="1:69" ht="234.75" customHeight="1" x14ac:dyDescent="0.2">
      <c r="A29" s="193"/>
      <c r="B29" s="195"/>
      <c r="C29" s="197"/>
      <c r="D29" s="197"/>
      <c r="E29" s="199"/>
      <c r="F29" s="201"/>
      <c r="G29" s="197"/>
      <c r="H29" s="197"/>
      <c r="I29" s="197"/>
      <c r="J29" s="197"/>
      <c r="K29" s="197"/>
      <c r="L29" s="212"/>
      <c r="M29" s="216"/>
      <c r="N29" s="298"/>
      <c r="O29" s="195"/>
      <c r="P29" s="195"/>
      <c r="Q29" s="195"/>
      <c r="R29" s="195"/>
      <c r="S29" s="195"/>
      <c r="T29" s="195"/>
      <c r="U29" s="195"/>
      <c r="V29" s="195"/>
      <c r="W29" s="195"/>
      <c r="X29" s="195"/>
      <c r="Y29" s="195"/>
      <c r="Z29" s="195"/>
      <c r="AA29" s="195"/>
      <c r="AB29" s="195"/>
      <c r="AC29" s="195"/>
      <c r="AD29" s="195"/>
      <c r="AE29" s="195"/>
      <c r="AF29" s="195"/>
      <c r="AG29" s="195"/>
      <c r="AH29" s="195"/>
      <c r="AI29" s="216"/>
      <c r="AJ29" s="224"/>
      <c r="AK29" s="228"/>
      <c r="AL29" s="316"/>
      <c r="AM29" s="29" t="s">
        <v>244</v>
      </c>
      <c r="AN29" s="170" t="s">
        <v>245</v>
      </c>
      <c r="AO29" s="134" t="s">
        <v>477</v>
      </c>
      <c r="AP29" s="134">
        <v>15</v>
      </c>
      <c r="AQ29" s="134">
        <v>15</v>
      </c>
      <c r="AR29" s="134">
        <v>15</v>
      </c>
      <c r="AS29" s="134">
        <v>10</v>
      </c>
      <c r="AT29" s="134">
        <v>15</v>
      </c>
      <c r="AU29" s="134">
        <v>15</v>
      </c>
      <c r="AV29" s="134">
        <v>10</v>
      </c>
      <c r="AW29" s="134">
        <f t="shared" si="7"/>
        <v>95</v>
      </c>
      <c r="AX29" s="134" t="s">
        <v>246</v>
      </c>
      <c r="AY29" s="134" t="s">
        <v>79</v>
      </c>
      <c r="AZ29" s="134" t="s">
        <v>78</v>
      </c>
      <c r="BA29" s="134" t="s">
        <v>246</v>
      </c>
      <c r="BB29" s="148">
        <v>50</v>
      </c>
      <c r="BC29" s="83" t="s">
        <v>179</v>
      </c>
      <c r="BD29" s="242"/>
      <c r="BE29" s="236"/>
      <c r="BF29" s="321"/>
      <c r="BG29" s="238"/>
      <c r="BH29" s="240"/>
      <c r="BI29" s="257"/>
      <c r="BJ29" s="307"/>
      <c r="BK29" s="309"/>
      <c r="BL29" s="311"/>
      <c r="BM29" s="301"/>
      <c r="BN29" s="252"/>
      <c r="BO29" s="252"/>
      <c r="BP29" s="301"/>
    </row>
    <row r="30" spans="1:69" ht="168" customHeight="1" x14ac:dyDescent="0.2">
      <c r="A30" s="78" t="s">
        <v>247</v>
      </c>
      <c r="B30" s="34" t="s">
        <v>174</v>
      </c>
      <c r="C30" s="30" t="s">
        <v>100</v>
      </c>
      <c r="D30" s="30" t="s">
        <v>248</v>
      </c>
      <c r="E30" s="17" t="s">
        <v>249</v>
      </c>
      <c r="F30" s="8" t="s">
        <v>250</v>
      </c>
      <c r="G30" s="30" t="s">
        <v>70</v>
      </c>
      <c r="H30" s="30" t="s">
        <v>70</v>
      </c>
      <c r="I30" s="30" t="s">
        <v>70</v>
      </c>
      <c r="J30" s="32" t="s">
        <v>70</v>
      </c>
      <c r="K30" s="32" t="s">
        <v>251</v>
      </c>
      <c r="L30" s="9" t="s">
        <v>472</v>
      </c>
      <c r="M30" s="120">
        <v>3</v>
      </c>
      <c r="N30" s="80" t="s">
        <v>72</v>
      </c>
      <c r="O30" s="34" t="s">
        <v>70</v>
      </c>
      <c r="P30" s="34" t="s">
        <v>70</v>
      </c>
      <c r="Q30" s="34" t="s">
        <v>70</v>
      </c>
      <c r="R30" s="34"/>
      <c r="S30" s="34" t="s">
        <v>70</v>
      </c>
      <c r="T30" s="34"/>
      <c r="U30" s="34" t="s">
        <v>70</v>
      </c>
      <c r="V30" s="34"/>
      <c r="W30" s="34"/>
      <c r="X30" s="34" t="s">
        <v>70</v>
      </c>
      <c r="Y30" s="34" t="s">
        <v>70</v>
      </c>
      <c r="Z30" s="34" t="s">
        <v>70</v>
      </c>
      <c r="AA30" s="34"/>
      <c r="AB30" s="34" t="s">
        <v>70</v>
      </c>
      <c r="AC30" s="34"/>
      <c r="AD30" s="34" t="s">
        <v>70</v>
      </c>
      <c r="AE30" s="34" t="s">
        <v>70</v>
      </c>
      <c r="AF30" s="34"/>
      <c r="AG30" s="34"/>
      <c r="AH30" s="34">
        <f t="shared" ref="AH30:AH35" si="14">COUNTIF(O30:AG30,"X")</f>
        <v>11</v>
      </c>
      <c r="AI30" s="5">
        <v>5</v>
      </c>
      <c r="AJ30" s="4" t="s">
        <v>471</v>
      </c>
      <c r="AK30" s="4">
        <f t="shared" ref="AK30:AK35" si="15">+M30*AI30</f>
        <v>15</v>
      </c>
      <c r="AL30" s="96" t="s">
        <v>74</v>
      </c>
      <c r="AM30" s="29" t="s">
        <v>252</v>
      </c>
      <c r="AN30" s="168" t="s">
        <v>253</v>
      </c>
      <c r="AO30" s="134" t="s">
        <v>77</v>
      </c>
      <c r="AP30" s="134">
        <v>15</v>
      </c>
      <c r="AQ30" s="134">
        <v>15</v>
      </c>
      <c r="AR30" s="134">
        <v>15</v>
      </c>
      <c r="AS30" s="134">
        <v>15</v>
      </c>
      <c r="AT30" s="134">
        <v>15</v>
      </c>
      <c r="AU30" s="134">
        <v>15</v>
      </c>
      <c r="AV30" s="134">
        <v>10</v>
      </c>
      <c r="AW30" s="134">
        <f t="shared" si="7"/>
        <v>100</v>
      </c>
      <c r="AX30" s="134" t="s">
        <v>78</v>
      </c>
      <c r="AY30" s="134" t="s">
        <v>79</v>
      </c>
      <c r="AZ30" s="134" t="s">
        <v>78</v>
      </c>
      <c r="BA30" s="134" t="s">
        <v>78</v>
      </c>
      <c r="BB30" s="148">
        <v>100</v>
      </c>
      <c r="BC30" s="83" t="s">
        <v>80</v>
      </c>
      <c r="BD30" s="25">
        <v>100</v>
      </c>
      <c r="BE30" s="25" t="s">
        <v>80</v>
      </c>
      <c r="BF30" s="97">
        <v>1</v>
      </c>
      <c r="BG30" s="97">
        <f t="shared" ref="BG30:BG36" si="16">+AI30</f>
        <v>5</v>
      </c>
      <c r="BH30" s="118">
        <f t="shared" ref="BH30:BH36" si="17">+BF30*BG30</f>
        <v>5</v>
      </c>
      <c r="BI30" s="119" t="s">
        <v>74</v>
      </c>
      <c r="BJ30" s="45" t="s">
        <v>82</v>
      </c>
      <c r="BK30" s="44" t="s">
        <v>254</v>
      </c>
      <c r="BL30" s="44" t="s">
        <v>255</v>
      </c>
      <c r="BM30" s="41" t="s">
        <v>256</v>
      </c>
      <c r="BN30" s="46">
        <v>45047</v>
      </c>
      <c r="BO30" s="46">
        <v>45291</v>
      </c>
      <c r="BP30" s="41" t="s">
        <v>257</v>
      </c>
      <c r="BQ30" s="67" t="s">
        <v>106</v>
      </c>
    </row>
    <row r="31" spans="1:69" ht="168" customHeight="1" x14ac:dyDescent="0.2">
      <c r="A31" s="78" t="s">
        <v>258</v>
      </c>
      <c r="B31" s="34" t="s">
        <v>174</v>
      </c>
      <c r="C31" s="30" t="s">
        <v>100</v>
      </c>
      <c r="D31" s="30" t="s">
        <v>259</v>
      </c>
      <c r="E31" s="17" t="s">
        <v>260</v>
      </c>
      <c r="F31" s="8" t="s">
        <v>261</v>
      </c>
      <c r="G31" s="30" t="s">
        <v>70</v>
      </c>
      <c r="H31" s="30" t="s">
        <v>70</v>
      </c>
      <c r="I31" s="30" t="s">
        <v>70</v>
      </c>
      <c r="J31" s="32" t="s">
        <v>70</v>
      </c>
      <c r="K31" s="32" t="s">
        <v>251</v>
      </c>
      <c r="L31" s="12" t="s">
        <v>470</v>
      </c>
      <c r="M31" s="120">
        <v>3</v>
      </c>
      <c r="N31" s="80" t="s">
        <v>72</v>
      </c>
      <c r="O31" s="34" t="s">
        <v>70</v>
      </c>
      <c r="P31" s="34" t="s">
        <v>70</v>
      </c>
      <c r="Q31" s="34" t="s">
        <v>70</v>
      </c>
      <c r="R31" s="34"/>
      <c r="S31" s="34" t="s">
        <v>70</v>
      </c>
      <c r="T31" s="34"/>
      <c r="U31" s="34" t="s">
        <v>70</v>
      </c>
      <c r="V31" s="34"/>
      <c r="W31" s="34"/>
      <c r="X31" s="34" t="s">
        <v>70</v>
      </c>
      <c r="Y31" s="34" t="s">
        <v>70</v>
      </c>
      <c r="Z31" s="34" t="s">
        <v>70</v>
      </c>
      <c r="AA31" s="34"/>
      <c r="AB31" s="34" t="s">
        <v>70</v>
      </c>
      <c r="AC31" s="34"/>
      <c r="AD31" s="34" t="s">
        <v>70</v>
      </c>
      <c r="AE31" s="34" t="s">
        <v>70</v>
      </c>
      <c r="AF31" s="34"/>
      <c r="AG31" s="34"/>
      <c r="AH31" s="34">
        <f t="shared" si="14"/>
        <v>11</v>
      </c>
      <c r="AI31" s="4">
        <v>5</v>
      </c>
      <c r="AJ31" s="4" t="s">
        <v>471</v>
      </c>
      <c r="AK31" s="4">
        <f t="shared" si="15"/>
        <v>15</v>
      </c>
      <c r="AL31" s="96" t="s">
        <v>74</v>
      </c>
      <c r="AM31" s="29" t="s">
        <v>242</v>
      </c>
      <c r="AN31" s="168" t="s">
        <v>262</v>
      </c>
      <c r="AO31" s="134" t="s">
        <v>77</v>
      </c>
      <c r="AP31" s="134">
        <v>15</v>
      </c>
      <c r="AQ31" s="134">
        <v>15</v>
      </c>
      <c r="AR31" s="134">
        <v>15</v>
      </c>
      <c r="AS31" s="134">
        <v>15</v>
      </c>
      <c r="AT31" s="134">
        <v>15</v>
      </c>
      <c r="AU31" s="134">
        <v>15</v>
      </c>
      <c r="AV31" s="134">
        <v>10</v>
      </c>
      <c r="AW31" s="134">
        <f t="shared" si="7"/>
        <v>100</v>
      </c>
      <c r="AX31" s="134" t="s">
        <v>78</v>
      </c>
      <c r="AY31" s="134" t="s">
        <v>79</v>
      </c>
      <c r="AZ31" s="134" t="s">
        <v>78</v>
      </c>
      <c r="BA31" s="134" t="s">
        <v>78</v>
      </c>
      <c r="BB31" s="148">
        <v>100</v>
      </c>
      <c r="BC31" s="83" t="s">
        <v>80</v>
      </c>
      <c r="BD31" s="10">
        <v>100</v>
      </c>
      <c r="BE31" s="10" t="s">
        <v>80</v>
      </c>
      <c r="BF31" s="97">
        <v>1</v>
      </c>
      <c r="BG31" s="97">
        <f t="shared" si="16"/>
        <v>5</v>
      </c>
      <c r="BH31" s="118">
        <f t="shared" si="17"/>
        <v>5</v>
      </c>
      <c r="BI31" s="119" t="s">
        <v>74</v>
      </c>
      <c r="BJ31" s="45" t="s">
        <v>82</v>
      </c>
      <c r="BK31" s="44" t="s">
        <v>263</v>
      </c>
      <c r="BL31" s="44" t="s">
        <v>255</v>
      </c>
      <c r="BM31" s="41" t="s">
        <v>264</v>
      </c>
      <c r="BN31" s="46">
        <v>45078</v>
      </c>
      <c r="BO31" s="46">
        <v>45107</v>
      </c>
      <c r="BP31" s="41" t="s">
        <v>265</v>
      </c>
    </row>
    <row r="32" spans="1:69" ht="211.5" customHeight="1" x14ac:dyDescent="0.2">
      <c r="A32" s="78" t="s">
        <v>266</v>
      </c>
      <c r="B32" s="34" t="s">
        <v>174</v>
      </c>
      <c r="C32" s="30" t="s">
        <v>100</v>
      </c>
      <c r="D32" s="29" t="s">
        <v>267</v>
      </c>
      <c r="E32" s="17" t="s">
        <v>268</v>
      </c>
      <c r="F32" s="8" t="s">
        <v>269</v>
      </c>
      <c r="G32" s="30" t="s">
        <v>70</v>
      </c>
      <c r="H32" s="30" t="s">
        <v>70</v>
      </c>
      <c r="I32" s="30" t="s">
        <v>70</v>
      </c>
      <c r="J32" s="30" t="s">
        <v>70</v>
      </c>
      <c r="K32" s="32" t="s">
        <v>270</v>
      </c>
      <c r="L32" s="9" t="s">
        <v>472</v>
      </c>
      <c r="M32" s="110">
        <v>5</v>
      </c>
      <c r="N32" s="121" t="s">
        <v>271</v>
      </c>
      <c r="O32" s="60" t="s">
        <v>70</v>
      </c>
      <c r="P32" s="34" t="s">
        <v>70</v>
      </c>
      <c r="Q32" s="34" t="s">
        <v>70</v>
      </c>
      <c r="R32" s="34" t="s">
        <v>70</v>
      </c>
      <c r="S32" s="34" t="s">
        <v>70</v>
      </c>
      <c r="T32" s="34" t="s">
        <v>70</v>
      </c>
      <c r="U32" s="34" t="s">
        <v>70</v>
      </c>
      <c r="V32" s="34" t="s">
        <v>70</v>
      </c>
      <c r="W32" s="34"/>
      <c r="X32" s="34" t="s">
        <v>70</v>
      </c>
      <c r="Y32" s="34"/>
      <c r="Z32" s="34" t="s">
        <v>70</v>
      </c>
      <c r="AA32" s="34"/>
      <c r="AB32" s="34"/>
      <c r="AC32" s="34" t="s">
        <v>70</v>
      </c>
      <c r="AD32" s="34"/>
      <c r="AE32" s="34" t="s">
        <v>70</v>
      </c>
      <c r="AF32" s="34"/>
      <c r="AG32" s="34"/>
      <c r="AH32" s="34">
        <f t="shared" si="14"/>
        <v>12</v>
      </c>
      <c r="AI32" s="93">
        <f t="shared" ref="AI32:AI34" si="18">IF(AH32&lt;=5,3,IF(AND(AH32&gt;=6,AH32&lt;=11),4,5))</f>
        <v>5</v>
      </c>
      <c r="AJ32" s="95" t="s">
        <v>471</v>
      </c>
      <c r="AK32" s="5">
        <f t="shared" si="15"/>
        <v>25</v>
      </c>
      <c r="AL32" s="96" t="str">
        <f>IF(AK32&lt;=2,"BAJO",IF(AND(AK32&gt;=2.1,AK32&lt;=6),"MODERADO",IF(AND(AK32&gt;=6.1,AK32&lt;=12),"ALTO", "EXTREMO")))</f>
        <v>EXTREMO</v>
      </c>
      <c r="AM32" s="156" t="s">
        <v>272</v>
      </c>
      <c r="AN32" s="172" t="s">
        <v>273</v>
      </c>
      <c r="AO32" s="134" t="s">
        <v>77</v>
      </c>
      <c r="AP32" s="134">
        <v>15</v>
      </c>
      <c r="AQ32" s="134">
        <v>15</v>
      </c>
      <c r="AR32" s="134">
        <v>15</v>
      </c>
      <c r="AS32" s="134">
        <v>15</v>
      </c>
      <c r="AT32" s="134">
        <v>15</v>
      </c>
      <c r="AU32" s="134">
        <v>15</v>
      </c>
      <c r="AV32" s="134">
        <v>10</v>
      </c>
      <c r="AW32" s="134">
        <f t="shared" ref="AW32" si="19">SUM(AP32:AV32)</f>
        <v>100</v>
      </c>
      <c r="AX32" s="134" t="s">
        <v>78</v>
      </c>
      <c r="AY32" s="134" t="s">
        <v>79</v>
      </c>
      <c r="AZ32" s="134" t="s">
        <v>78</v>
      </c>
      <c r="BA32" s="134" t="s">
        <v>78</v>
      </c>
      <c r="BB32" s="148">
        <v>100</v>
      </c>
      <c r="BC32" s="83" t="str">
        <f t="shared" ref="BC32" si="20">VLOOKUP(BB32,CLASIFICACIÓNCONTROLES,2)</f>
        <v>FUERTE</v>
      </c>
      <c r="BD32" s="25">
        <f>ROUND(AVERAGE(BB32:BB32),0)</f>
        <v>100</v>
      </c>
      <c r="BE32" s="25" t="s">
        <v>80</v>
      </c>
      <c r="BF32" s="97">
        <v>3</v>
      </c>
      <c r="BG32" s="97">
        <f t="shared" si="16"/>
        <v>5</v>
      </c>
      <c r="BH32" s="118">
        <f t="shared" si="17"/>
        <v>15</v>
      </c>
      <c r="BI32" s="122" t="s">
        <v>74</v>
      </c>
      <c r="BJ32" s="47" t="s">
        <v>82</v>
      </c>
      <c r="BK32" s="44" t="s">
        <v>274</v>
      </c>
      <c r="BL32" s="44" t="s">
        <v>255</v>
      </c>
      <c r="BM32" s="41" t="s">
        <v>264</v>
      </c>
      <c r="BN32" s="46">
        <v>44927</v>
      </c>
      <c r="BO32" s="46">
        <v>45291</v>
      </c>
      <c r="BP32" s="41" t="s">
        <v>275</v>
      </c>
    </row>
    <row r="33" spans="1:69" ht="211.5" customHeight="1" x14ac:dyDescent="0.2">
      <c r="A33" s="78" t="s">
        <v>276</v>
      </c>
      <c r="B33" s="60" t="s">
        <v>277</v>
      </c>
      <c r="C33" s="30" t="s">
        <v>278</v>
      </c>
      <c r="D33" s="29" t="s">
        <v>279</v>
      </c>
      <c r="E33" s="17" t="s">
        <v>280</v>
      </c>
      <c r="F33" s="8" t="s">
        <v>281</v>
      </c>
      <c r="G33" s="30" t="s">
        <v>70</v>
      </c>
      <c r="H33" s="30" t="s">
        <v>70</v>
      </c>
      <c r="I33" s="30" t="s">
        <v>70</v>
      </c>
      <c r="J33" s="30" t="s">
        <v>70</v>
      </c>
      <c r="K33" s="32" t="s">
        <v>282</v>
      </c>
      <c r="L33" s="9" t="s">
        <v>472</v>
      </c>
      <c r="M33" s="110">
        <v>3</v>
      </c>
      <c r="N33" s="80" t="s">
        <v>72</v>
      </c>
      <c r="O33" s="60" t="s">
        <v>70</v>
      </c>
      <c r="P33" s="34" t="s">
        <v>70</v>
      </c>
      <c r="Q33" s="34"/>
      <c r="R33" s="34"/>
      <c r="S33" s="34" t="s">
        <v>70</v>
      </c>
      <c r="T33" s="34" t="s">
        <v>70</v>
      </c>
      <c r="U33" s="34"/>
      <c r="V33" s="34"/>
      <c r="W33" s="34"/>
      <c r="X33" s="34" t="s">
        <v>70</v>
      </c>
      <c r="Y33" s="34" t="s">
        <v>70</v>
      </c>
      <c r="Z33" s="34" t="s">
        <v>70</v>
      </c>
      <c r="AA33" s="34"/>
      <c r="AB33" s="34"/>
      <c r="AC33" s="34"/>
      <c r="AD33" s="34"/>
      <c r="AE33" s="34"/>
      <c r="AF33" s="34"/>
      <c r="AG33" s="34"/>
      <c r="AH33" s="34">
        <f t="shared" si="14"/>
        <v>7</v>
      </c>
      <c r="AI33" s="93">
        <f t="shared" si="18"/>
        <v>4</v>
      </c>
      <c r="AJ33" s="100" t="s">
        <v>73</v>
      </c>
      <c r="AK33" s="4">
        <f t="shared" si="15"/>
        <v>12</v>
      </c>
      <c r="AL33" s="96" t="s">
        <v>74</v>
      </c>
      <c r="AM33" s="156" t="s">
        <v>283</v>
      </c>
      <c r="AN33" s="172" t="s">
        <v>284</v>
      </c>
      <c r="AO33" s="134" t="s">
        <v>77</v>
      </c>
      <c r="AP33" s="134">
        <v>15</v>
      </c>
      <c r="AQ33" s="134">
        <v>15</v>
      </c>
      <c r="AR33" s="134">
        <v>15</v>
      </c>
      <c r="AS33" s="134">
        <v>15</v>
      </c>
      <c r="AT33" s="134">
        <v>15</v>
      </c>
      <c r="AU33" s="134">
        <v>15</v>
      </c>
      <c r="AV33" s="134">
        <v>10</v>
      </c>
      <c r="AW33" s="134">
        <f t="shared" si="7"/>
        <v>100</v>
      </c>
      <c r="AX33" s="134" t="s">
        <v>78</v>
      </c>
      <c r="AY33" s="134" t="s">
        <v>79</v>
      </c>
      <c r="AZ33" s="134" t="s">
        <v>78</v>
      </c>
      <c r="BA33" s="134" t="s">
        <v>78</v>
      </c>
      <c r="BB33" s="148">
        <v>100</v>
      </c>
      <c r="BC33" s="83" t="str">
        <f t="shared" si="1"/>
        <v>FUERTE</v>
      </c>
      <c r="BD33" s="25">
        <f>ROUND(AVERAGE(BB33:BB33),0)</f>
        <v>100</v>
      </c>
      <c r="BE33" s="25" t="s">
        <v>80</v>
      </c>
      <c r="BF33" s="97">
        <v>1</v>
      </c>
      <c r="BG33" s="97">
        <f t="shared" si="16"/>
        <v>4</v>
      </c>
      <c r="BH33" s="111">
        <f t="shared" si="17"/>
        <v>4</v>
      </c>
      <c r="BI33" s="86" t="s">
        <v>81</v>
      </c>
      <c r="BJ33" s="47" t="s">
        <v>82</v>
      </c>
      <c r="BK33" s="44" t="s">
        <v>285</v>
      </c>
      <c r="BL33" s="44" t="s">
        <v>286</v>
      </c>
      <c r="BM33" s="41" t="s">
        <v>287</v>
      </c>
      <c r="BN33" s="46">
        <v>45017</v>
      </c>
      <c r="BO33" s="46">
        <v>45280</v>
      </c>
      <c r="BP33" s="41" t="s">
        <v>288</v>
      </c>
    </row>
    <row r="34" spans="1:69" ht="190.5" customHeight="1" x14ac:dyDescent="0.2">
      <c r="A34" s="78" t="s">
        <v>289</v>
      </c>
      <c r="B34" s="60" t="s">
        <v>277</v>
      </c>
      <c r="C34" s="30" t="s">
        <v>100</v>
      </c>
      <c r="D34" s="33" t="s">
        <v>290</v>
      </c>
      <c r="E34" s="17" t="s">
        <v>291</v>
      </c>
      <c r="F34" s="8" t="s">
        <v>292</v>
      </c>
      <c r="G34" s="30" t="s">
        <v>70</v>
      </c>
      <c r="H34" s="30" t="s">
        <v>70</v>
      </c>
      <c r="I34" s="30" t="s">
        <v>70</v>
      </c>
      <c r="J34" s="30" t="s">
        <v>70</v>
      </c>
      <c r="K34" s="33" t="s">
        <v>293</v>
      </c>
      <c r="L34" s="9" t="s">
        <v>474</v>
      </c>
      <c r="M34" s="110">
        <v>3</v>
      </c>
      <c r="N34" s="80" t="s">
        <v>72</v>
      </c>
      <c r="O34" s="34" t="s">
        <v>70</v>
      </c>
      <c r="P34" s="34" t="s">
        <v>70</v>
      </c>
      <c r="Q34" s="34"/>
      <c r="R34" s="34"/>
      <c r="S34" s="34" t="s">
        <v>70</v>
      </c>
      <c r="T34" s="34" t="s">
        <v>70</v>
      </c>
      <c r="U34" s="34"/>
      <c r="V34" s="34"/>
      <c r="W34" s="34"/>
      <c r="X34" s="34" t="s">
        <v>70</v>
      </c>
      <c r="Y34" s="34" t="s">
        <v>70</v>
      </c>
      <c r="Z34" s="34" t="s">
        <v>70</v>
      </c>
      <c r="AA34" s="34"/>
      <c r="AB34" s="34"/>
      <c r="AC34" s="34"/>
      <c r="AD34" s="34"/>
      <c r="AE34" s="34"/>
      <c r="AF34" s="34"/>
      <c r="AG34" s="34"/>
      <c r="AH34" s="34">
        <f t="shared" si="14"/>
        <v>7</v>
      </c>
      <c r="AI34" s="93">
        <f t="shared" si="18"/>
        <v>4</v>
      </c>
      <c r="AJ34" s="100" t="s">
        <v>73</v>
      </c>
      <c r="AK34" s="4">
        <f t="shared" si="15"/>
        <v>12</v>
      </c>
      <c r="AL34" s="96" t="s">
        <v>74</v>
      </c>
      <c r="AM34" s="156" t="s">
        <v>294</v>
      </c>
      <c r="AN34" s="168" t="s">
        <v>295</v>
      </c>
      <c r="AO34" s="134" t="s">
        <v>77</v>
      </c>
      <c r="AP34" s="134">
        <v>15</v>
      </c>
      <c r="AQ34" s="134">
        <v>15</v>
      </c>
      <c r="AR34" s="134">
        <v>15</v>
      </c>
      <c r="AS34" s="134">
        <v>15</v>
      </c>
      <c r="AT34" s="134">
        <v>15</v>
      </c>
      <c r="AU34" s="134">
        <v>15</v>
      </c>
      <c r="AV34" s="134">
        <v>10</v>
      </c>
      <c r="AW34" s="134">
        <f t="shared" si="7"/>
        <v>100</v>
      </c>
      <c r="AX34" s="134" t="s">
        <v>78</v>
      </c>
      <c r="AY34" s="134" t="s">
        <v>79</v>
      </c>
      <c r="AZ34" s="134" t="s">
        <v>78</v>
      </c>
      <c r="BA34" s="134" t="s">
        <v>78</v>
      </c>
      <c r="BB34" s="148">
        <v>100</v>
      </c>
      <c r="BC34" s="83" t="str">
        <f t="shared" si="1"/>
        <v>FUERTE</v>
      </c>
      <c r="BD34" s="155">
        <f>ROUND(AVERAGE(BB34:BB34),0)</f>
        <v>100</v>
      </c>
      <c r="BE34" s="25" t="s">
        <v>80</v>
      </c>
      <c r="BF34" s="97">
        <v>1</v>
      </c>
      <c r="BG34" s="97">
        <f t="shared" si="16"/>
        <v>4</v>
      </c>
      <c r="BH34" s="111">
        <f t="shared" si="17"/>
        <v>4</v>
      </c>
      <c r="BI34" s="86" t="s">
        <v>81</v>
      </c>
      <c r="BJ34" s="47" t="s">
        <v>82</v>
      </c>
      <c r="BK34" s="44" t="s">
        <v>296</v>
      </c>
      <c r="BL34" s="44" t="s">
        <v>297</v>
      </c>
      <c r="BM34" s="41" t="s">
        <v>298</v>
      </c>
      <c r="BN34" s="46">
        <v>44956</v>
      </c>
      <c r="BO34" s="46">
        <v>45291</v>
      </c>
      <c r="BP34" s="41" t="s">
        <v>299</v>
      </c>
    </row>
    <row r="35" spans="1:69" ht="168" customHeight="1" x14ac:dyDescent="0.2">
      <c r="A35" s="78" t="s">
        <v>300</v>
      </c>
      <c r="B35" s="34" t="s">
        <v>277</v>
      </c>
      <c r="C35" s="30" t="s">
        <v>66</v>
      </c>
      <c r="D35" s="29" t="s">
        <v>301</v>
      </c>
      <c r="E35" s="22" t="s">
        <v>302</v>
      </c>
      <c r="F35" s="8" t="s">
        <v>303</v>
      </c>
      <c r="G35" s="30" t="s">
        <v>70</v>
      </c>
      <c r="H35" s="30" t="s">
        <v>70</v>
      </c>
      <c r="I35" s="30" t="s">
        <v>70</v>
      </c>
      <c r="J35" s="30" t="s">
        <v>70</v>
      </c>
      <c r="K35" s="29" t="s">
        <v>304</v>
      </c>
      <c r="L35" s="9" t="s">
        <v>474</v>
      </c>
      <c r="M35" s="123">
        <v>3</v>
      </c>
      <c r="N35" s="123" t="s">
        <v>72</v>
      </c>
      <c r="O35" s="34" t="s">
        <v>70</v>
      </c>
      <c r="P35" s="34" t="s">
        <v>70</v>
      </c>
      <c r="Q35" s="34" t="s">
        <v>106</v>
      </c>
      <c r="R35" s="34"/>
      <c r="S35" s="34"/>
      <c r="T35" s="34" t="s">
        <v>70</v>
      </c>
      <c r="U35" s="34" t="s">
        <v>106</v>
      </c>
      <c r="V35" s="34"/>
      <c r="W35" s="34"/>
      <c r="X35" s="34"/>
      <c r="Y35" s="34" t="s">
        <v>70</v>
      </c>
      <c r="Z35" s="34" t="s">
        <v>70</v>
      </c>
      <c r="AA35" s="34"/>
      <c r="AB35" s="34"/>
      <c r="AC35" s="34"/>
      <c r="AD35" s="34"/>
      <c r="AE35" s="34"/>
      <c r="AF35" s="34"/>
      <c r="AG35" s="34"/>
      <c r="AH35" s="34">
        <f t="shared" si="14"/>
        <v>5</v>
      </c>
      <c r="AI35" s="110">
        <v>3</v>
      </c>
      <c r="AJ35" s="94" t="s">
        <v>179</v>
      </c>
      <c r="AK35" s="5">
        <f t="shared" si="15"/>
        <v>9</v>
      </c>
      <c r="AL35" s="86" t="s">
        <v>81</v>
      </c>
      <c r="AM35" s="156" t="s">
        <v>305</v>
      </c>
      <c r="AN35" s="168" t="s">
        <v>306</v>
      </c>
      <c r="AO35" s="157" t="s">
        <v>77</v>
      </c>
      <c r="AP35" s="134">
        <v>15</v>
      </c>
      <c r="AQ35" s="134">
        <v>15</v>
      </c>
      <c r="AR35" s="134">
        <v>15</v>
      </c>
      <c r="AS35" s="134">
        <v>15</v>
      </c>
      <c r="AT35" s="134">
        <v>15</v>
      </c>
      <c r="AU35" s="134">
        <v>15</v>
      </c>
      <c r="AV35" s="134">
        <v>10</v>
      </c>
      <c r="AW35" s="134">
        <f t="shared" si="7"/>
        <v>100</v>
      </c>
      <c r="AX35" s="134" t="s">
        <v>78</v>
      </c>
      <c r="AY35" s="134" t="s">
        <v>79</v>
      </c>
      <c r="AZ35" s="134" t="s">
        <v>78</v>
      </c>
      <c r="BA35" s="134" t="s">
        <v>78</v>
      </c>
      <c r="BB35" s="148">
        <v>100</v>
      </c>
      <c r="BC35" s="83" t="str">
        <f>VLOOKUP(BB35,CLASIFICACIÓNCONTROLES,2)</f>
        <v>FUERTE</v>
      </c>
      <c r="BD35" s="10">
        <f>ROUND(AVERAGE(BB35:BB35),0)</f>
        <v>100</v>
      </c>
      <c r="BE35" s="10" t="s">
        <v>80</v>
      </c>
      <c r="BF35" s="97">
        <v>1</v>
      </c>
      <c r="BG35" s="97">
        <f t="shared" si="16"/>
        <v>3</v>
      </c>
      <c r="BH35" s="124">
        <f t="shared" si="17"/>
        <v>3</v>
      </c>
      <c r="BI35" s="125" t="s">
        <v>179</v>
      </c>
      <c r="BJ35" s="47" t="s">
        <v>82</v>
      </c>
      <c r="BK35" s="44" t="s">
        <v>307</v>
      </c>
      <c r="BL35" s="44" t="s">
        <v>308</v>
      </c>
      <c r="BM35" s="49" t="s">
        <v>309</v>
      </c>
      <c r="BN35" s="46">
        <v>44958</v>
      </c>
      <c r="BO35" s="46">
        <v>45031</v>
      </c>
      <c r="BP35" s="41" t="s">
        <v>310</v>
      </c>
    </row>
    <row r="36" spans="1:69" ht="228" customHeight="1" x14ac:dyDescent="0.2">
      <c r="A36" s="193" t="s">
        <v>311</v>
      </c>
      <c r="B36" s="194" t="s">
        <v>312</v>
      </c>
      <c r="C36" s="196" t="s">
        <v>66</v>
      </c>
      <c r="D36" s="219" t="s">
        <v>313</v>
      </c>
      <c r="E36" s="198" t="s">
        <v>314</v>
      </c>
      <c r="F36" s="200" t="s">
        <v>315</v>
      </c>
      <c r="G36" s="196" t="s">
        <v>70</v>
      </c>
      <c r="H36" s="196" t="s">
        <v>70</v>
      </c>
      <c r="I36" s="196" t="s">
        <v>70</v>
      </c>
      <c r="J36" s="196" t="s">
        <v>70</v>
      </c>
      <c r="K36" s="219" t="s">
        <v>316</v>
      </c>
      <c r="L36" s="211" t="s">
        <v>472</v>
      </c>
      <c r="M36" s="215">
        <v>3</v>
      </c>
      <c r="N36" s="217" t="s">
        <v>72</v>
      </c>
      <c r="O36" s="194" t="s">
        <v>70</v>
      </c>
      <c r="P36" s="194" t="s">
        <v>70</v>
      </c>
      <c r="Q36" s="194" t="s">
        <v>70</v>
      </c>
      <c r="R36" s="194"/>
      <c r="S36" s="194" t="s">
        <v>70</v>
      </c>
      <c r="T36" s="194" t="s">
        <v>70</v>
      </c>
      <c r="U36" s="194"/>
      <c r="V36" s="194"/>
      <c r="W36" s="194"/>
      <c r="X36" s="194"/>
      <c r="Y36" s="194" t="s">
        <v>70</v>
      </c>
      <c r="Z36" s="194" t="s">
        <v>70</v>
      </c>
      <c r="AA36" s="194" t="s">
        <v>70</v>
      </c>
      <c r="AB36" s="194" t="s">
        <v>70</v>
      </c>
      <c r="AC36" s="194"/>
      <c r="AD36" s="194"/>
      <c r="AE36" s="194" t="s">
        <v>70</v>
      </c>
      <c r="AF36" s="194" t="s">
        <v>70</v>
      </c>
      <c r="AG36" s="194"/>
      <c r="AH36" s="194">
        <f>COUNTIF(O36:AG38,"X")</f>
        <v>11</v>
      </c>
      <c r="AI36" s="215">
        <v>4</v>
      </c>
      <c r="AJ36" s="223" t="s">
        <v>73</v>
      </c>
      <c r="AK36" s="227">
        <f>+M36*AI36</f>
        <v>12</v>
      </c>
      <c r="AL36" s="314" t="s">
        <v>74</v>
      </c>
      <c r="AM36" s="8" t="s">
        <v>317</v>
      </c>
      <c r="AN36" s="167" t="s">
        <v>318</v>
      </c>
      <c r="AO36" s="134" t="s">
        <v>77</v>
      </c>
      <c r="AP36" s="134">
        <v>15</v>
      </c>
      <c r="AQ36" s="134">
        <v>15</v>
      </c>
      <c r="AR36" s="134">
        <v>15</v>
      </c>
      <c r="AS36" s="134">
        <v>15</v>
      </c>
      <c r="AT36" s="134">
        <v>15</v>
      </c>
      <c r="AU36" s="134">
        <v>15</v>
      </c>
      <c r="AV36" s="134">
        <v>10</v>
      </c>
      <c r="AW36" s="134">
        <f t="shared" si="7"/>
        <v>100</v>
      </c>
      <c r="AX36" s="134" t="s">
        <v>78</v>
      </c>
      <c r="AY36" s="134" t="s">
        <v>79</v>
      </c>
      <c r="AZ36" s="134" t="s">
        <v>78</v>
      </c>
      <c r="BA36" s="134" t="s">
        <v>78</v>
      </c>
      <c r="BB36" s="148">
        <v>100</v>
      </c>
      <c r="BC36" s="83" t="str">
        <f t="shared" si="1"/>
        <v>FUERTE</v>
      </c>
      <c r="BD36" s="235">
        <f>ROUND(AVERAGE(BB36:BB38),0)</f>
        <v>100</v>
      </c>
      <c r="BE36" s="235" t="s">
        <v>80</v>
      </c>
      <c r="BF36" s="324">
        <v>1</v>
      </c>
      <c r="BG36" s="237">
        <f t="shared" si="16"/>
        <v>4</v>
      </c>
      <c r="BH36" s="239">
        <f t="shared" si="17"/>
        <v>4</v>
      </c>
      <c r="BI36" s="239" t="s">
        <v>81</v>
      </c>
      <c r="BJ36" s="332" t="s">
        <v>82</v>
      </c>
      <c r="BK36" s="335" t="s">
        <v>319</v>
      </c>
      <c r="BL36" s="335" t="s">
        <v>320</v>
      </c>
      <c r="BM36" s="336" t="s">
        <v>321</v>
      </c>
      <c r="BN36" s="329">
        <v>45078</v>
      </c>
      <c r="BO36" s="329">
        <v>45199</v>
      </c>
      <c r="BP36" s="301" t="s">
        <v>322</v>
      </c>
    </row>
    <row r="37" spans="1:69" ht="210.75" customHeight="1" x14ac:dyDescent="0.2">
      <c r="A37" s="193"/>
      <c r="B37" s="292"/>
      <c r="C37" s="290"/>
      <c r="D37" s="302"/>
      <c r="E37" s="293"/>
      <c r="F37" s="294"/>
      <c r="G37" s="290"/>
      <c r="H37" s="290"/>
      <c r="I37" s="290"/>
      <c r="J37" s="290"/>
      <c r="K37" s="302"/>
      <c r="L37" s="291"/>
      <c r="M37" s="295"/>
      <c r="N37" s="323"/>
      <c r="O37" s="292"/>
      <c r="P37" s="292"/>
      <c r="Q37" s="292"/>
      <c r="R37" s="292"/>
      <c r="S37" s="292"/>
      <c r="T37" s="292"/>
      <c r="U37" s="292"/>
      <c r="V37" s="292"/>
      <c r="W37" s="292"/>
      <c r="X37" s="292"/>
      <c r="Y37" s="292"/>
      <c r="Z37" s="292"/>
      <c r="AA37" s="292"/>
      <c r="AB37" s="292"/>
      <c r="AC37" s="292"/>
      <c r="AD37" s="292"/>
      <c r="AE37" s="292"/>
      <c r="AF37" s="292"/>
      <c r="AG37" s="292"/>
      <c r="AH37" s="292"/>
      <c r="AI37" s="295"/>
      <c r="AJ37" s="299"/>
      <c r="AK37" s="313"/>
      <c r="AL37" s="315"/>
      <c r="AM37" s="8" t="s">
        <v>323</v>
      </c>
      <c r="AN37" s="173" t="s">
        <v>324</v>
      </c>
      <c r="AO37" s="134" t="s">
        <v>77</v>
      </c>
      <c r="AP37" s="134">
        <v>15</v>
      </c>
      <c r="AQ37" s="134">
        <v>15</v>
      </c>
      <c r="AR37" s="134">
        <v>15</v>
      </c>
      <c r="AS37" s="134">
        <v>15</v>
      </c>
      <c r="AT37" s="134">
        <v>15</v>
      </c>
      <c r="AU37" s="134">
        <v>15</v>
      </c>
      <c r="AV37" s="134">
        <v>10</v>
      </c>
      <c r="AW37" s="134">
        <f t="shared" ref="AW37" si="21">SUM(AP37:AV37)</f>
        <v>100</v>
      </c>
      <c r="AX37" s="134" t="s">
        <v>78</v>
      </c>
      <c r="AY37" s="134" t="s">
        <v>79</v>
      </c>
      <c r="AZ37" s="134" t="s">
        <v>78</v>
      </c>
      <c r="BA37" s="134" t="s">
        <v>78</v>
      </c>
      <c r="BB37" s="148">
        <v>100</v>
      </c>
      <c r="BC37" s="83" t="str">
        <f t="shared" ref="BC37" si="22">VLOOKUP(BB37,CLASIFICACIÓNCONTROLES,2)</f>
        <v>FUERTE</v>
      </c>
      <c r="BD37" s="318"/>
      <c r="BE37" s="318"/>
      <c r="BF37" s="325"/>
      <c r="BG37" s="322"/>
      <c r="BH37" s="303"/>
      <c r="BI37" s="303"/>
      <c r="BJ37" s="333"/>
      <c r="BK37" s="308"/>
      <c r="BL37" s="308"/>
      <c r="BM37" s="337"/>
      <c r="BN37" s="330"/>
      <c r="BO37" s="330"/>
      <c r="BP37" s="301"/>
    </row>
    <row r="38" spans="1:69" ht="168" customHeight="1" x14ac:dyDescent="0.2">
      <c r="A38" s="193"/>
      <c r="B38" s="195"/>
      <c r="C38" s="197"/>
      <c r="D38" s="220"/>
      <c r="E38" s="199"/>
      <c r="F38" s="201"/>
      <c r="G38" s="197"/>
      <c r="H38" s="197"/>
      <c r="I38" s="197"/>
      <c r="J38" s="197"/>
      <c r="K38" s="220"/>
      <c r="L38" s="212"/>
      <c r="M38" s="216"/>
      <c r="N38" s="218"/>
      <c r="O38" s="195"/>
      <c r="P38" s="195"/>
      <c r="Q38" s="195"/>
      <c r="R38" s="195"/>
      <c r="S38" s="195"/>
      <c r="T38" s="195"/>
      <c r="U38" s="195"/>
      <c r="V38" s="195"/>
      <c r="W38" s="195"/>
      <c r="X38" s="195"/>
      <c r="Y38" s="195"/>
      <c r="Z38" s="195"/>
      <c r="AA38" s="195"/>
      <c r="AB38" s="195"/>
      <c r="AC38" s="195"/>
      <c r="AD38" s="195"/>
      <c r="AE38" s="195"/>
      <c r="AF38" s="195"/>
      <c r="AG38" s="195"/>
      <c r="AH38" s="195"/>
      <c r="AI38" s="216"/>
      <c r="AJ38" s="224"/>
      <c r="AK38" s="228"/>
      <c r="AL38" s="316"/>
      <c r="AM38" s="8" t="s">
        <v>325</v>
      </c>
      <c r="AN38" s="173" t="s">
        <v>478</v>
      </c>
      <c r="AO38" s="134" t="s">
        <v>77</v>
      </c>
      <c r="AP38" s="134">
        <v>15</v>
      </c>
      <c r="AQ38" s="134">
        <v>15</v>
      </c>
      <c r="AR38" s="134">
        <v>15</v>
      </c>
      <c r="AS38" s="134">
        <v>15</v>
      </c>
      <c r="AT38" s="134">
        <v>15</v>
      </c>
      <c r="AU38" s="134">
        <v>15</v>
      </c>
      <c r="AV38" s="134">
        <v>10</v>
      </c>
      <c r="AW38" s="134">
        <f t="shared" si="7"/>
        <v>100</v>
      </c>
      <c r="AX38" s="134" t="s">
        <v>78</v>
      </c>
      <c r="AY38" s="134" t="s">
        <v>79</v>
      </c>
      <c r="AZ38" s="134" t="s">
        <v>78</v>
      </c>
      <c r="BA38" s="134" t="s">
        <v>78</v>
      </c>
      <c r="BB38" s="148">
        <v>100</v>
      </c>
      <c r="BC38" s="83" t="str">
        <f t="shared" si="1"/>
        <v>FUERTE</v>
      </c>
      <c r="BD38" s="236"/>
      <c r="BE38" s="236"/>
      <c r="BF38" s="326"/>
      <c r="BG38" s="238"/>
      <c r="BH38" s="240"/>
      <c r="BI38" s="240"/>
      <c r="BJ38" s="334"/>
      <c r="BK38" s="309"/>
      <c r="BL38" s="309"/>
      <c r="BM38" s="312"/>
      <c r="BN38" s="331"/>
      <c r="BO38" s="331"/>
      <c r="BP38" s="301"/>
    </row>
    <row r="39" spans="1:69" ht="168" customHeight="1" x14ac:dyDescent="0.2">
      <c r="A39" s="193" t="s">
        <v>326</v>
      </c>
      <c r="B39" s="194" t="s">
        <v>327</v>
      </c>
      <c r="C39" s="196" t="s">
        <v>100</v>
      </c>
      <c r="D39" s="245" t="s">
        <v>328</v>
      </c>
      <c r="E39" s="198" t="s">
        <v>329</v>
      </c>
      <c r="F39" s="200" t="s">
        <v>330</v>
      </c>
      <c r="G39" s="196" t="s">
        <v>70</v>
      </c>
      <c r="H39" s="196" t="s">
        <v>70</v>
      </c>
      <c r="I39" s="196" t="s">
        <v>70</v>
      </c>
      <c r="J39" s="196" t="s">
        <v>70</v>
      </c>
      <c r="K39" s="245" t="s">
        <v>316</v>
      </c>
      <c r="L39" s="211" t="s">
        <v>473</v>
      </c>
      <c r="M39" s="327">
        <v>3</v>
      </c>
      <c r="N39" s="296" t="s">
        <v>72</v>
      </c>
      <c r="O39" s="219" t="s">
        <v>70</v>
      </c>
      <c r="P39" s="219" t="s">
        <v>70</v>
      </c>
      <c r="Q39" s="219" t="s">
        <v>70</v>
      </c>
      <c r="R39" s="219" t="s">
        <v>70</v>
      </c>
      <c r="S39" s="219" t="s">
        <v>70</v>
      </c>
      <c r="T39" s="219" t="s">
        <v>70</v>
      </c>
      <c r="U39" s="219" t="s">
        <v>70</v>
      </c>
      <c r="V39" s="219"/>
      <c r="W39" s="219"/>
      <c r="X39" s="219" t="s">
        <v>70</v>
      </c>
      <c r="Y39" s="219" t="s">
        <v>70</v>
      </c>
      <c r="Z39" s="219" t="s">
        <v>70</v>
      </c>
      <c r="AA39" s="219" t="s">
        <v>70</v>
      </c>
      <c r="AB39" s="219" t="s">
        <v>70</v>
      </c>
      <c r="AC39" s="219" t="s">
        <v>70</v>
      </c>
      <c r="AD39" s="219"/>
      <c r="AE39" s="219"/>
      <c r="AF39" s="219"/>
      <c r="AG39" s="219"/>
      <c r="AH39" s="194">
        <f>COUNTIF(O39:AG40,"X")</f>
        <v>13</v>
      </c>
      <c r="AI39" s="327">
        <v>5</v>
      </c>
      <c r="AJ39" s="338" t="s">
        <v>471</v>
      </c>
      <c r="AK39" s="227">
        <f>+M39*AI39</f>
        <v>15</v>
      </c>
      <c r="AL39" s="314" t="s">
        <v>74</v>
      </c>
      <c r="AM39" s="29" t="s">
        <v>331</v>
      </c>
      <c r="AN39" s="174" t="s">
        <v>332</v>
      </c>
      <c r="AO39" s="158" t="s">
        <v>77</v>
      </c>
      <c r="AP39" s="134">
        <v>15</v>
      </c>
      <c r="AQ39" s="134">
        <v>15</v>
      </c>
      <c r="AR39" s="134">
        <v>15</v>
      </c>
      <c r="AS39" s="134">
        <v>15</v>
      </c>
      <c r="AT39" s="134">
        <v>15</v>
      </c>
      <c r="AU39" s="134">
        <v>15</v>
      </c>
      <c r="AV39" s="134">
        <v>10</v>
      </c>
      <c r="AW39" s="134">
        <f t="shared" si="7"/>
        <v>100</v>
      </c>
      <c r="AX39" s="134" t="s">
        <v>78</v>
      </c>
      <c r="AY39" s="134" t="s">
        <v>79</v>
      </c>
      <c r="AZ39" s="134" t="s">
        <v>78</v>
      </c>
      <c r="BA39" s="134" t="s">
        <v>78</v>
      </c>
      <c r="BB39" s="148">
        <v>100</v>
      </c>
      <c r="BC39" s="83" t="str">
        <f t="shared" ref="BC39:BC52" si="23">VLOOKUP(BB39,CLASIFICACIÓNCONTROLES,2)</f>
        <v>FUERTE</v>
      </c>
      <c r="BD39" s="235">
        <f>ROUND(AVERAGE(BB39:BB40),0)</f>
        <v>100</v>
      </c>
      <c r="BE39" s="235" t="s">
        <v>80</v>
      </c>
      <c r="BF39" s="319">
        <v>1</v>
      </c>
      <c r="BG39" s="237">
        <f>+AI39</f>
        <v>5</v>
      </c>
      <c r="BH39" s="343">
        <f>+BF39*BG39</f>
        <v>5</v>
      </c>
      <c r="BI39" s="345" t="s">
        <v>74</v>
      </c>
      <c r="BJ39" s="305" t="s">
        <v>82</v>
      </c>
      <c r="BK39" s="335" t="s">
        <v>333</v>
      </c>
      <c r="BL39" s="335" t="s">
        <v>334</v>
      </c>
      <c r="BM39" s="336" t="s">
        <v>335</v>
      </c>
      <c r="BN39" s="251">
        <v>44929</v>
      </c>
      <c r="BO39" s="251">
        <v>45291</v>
      </c>
      <c r="BP39" s="301" t="s">
        <v>336</v>
      </c>
    </row>
    <row r="40" spans="1:69" ht="168" customHeight="1" x14ac:dyDescent="0.2">
      <c r="A40" s="193"/>
      <c r="B40" s="195"/>
      <c r="C40" s="197"/>
      <c r="D40" s="246"/>
      <c r="E40" s="199"/>
      <c r="F40" s="201"/>
      <c r="G40" s="197"/>
      <c r="H40" s="197"/>
      <c r="I40" s="197"/>
      <c r="J40" s="197"/>
      <c r="K40" s="246"/>
      <c r="L40" s="212"/>
      <c r="M40" s="328"/>
      <c r="N40" s="298"/>
      <c r="O40" s="220"/>
      <c r="P40" s="220"/>
      <c r="Q40" s="220"/>
      <c r="R40" s="220"/>
      <c r="S40" s="220"/>
      <c r="T40" s="220"/>
      <c r="U40" s="220"/>
      <c r="V40" s="220"/>
      <c r="W40" s="220"/>
      <c r="X40" s="220"/>
      <c r="Y40" s="220"/>
      <c r="Z40" s="220"/>
      <c r="AA40" s="220"/>
      <c r="AB40" s="220"/>
      <c r="AC40" s="220"/>
      <c r="AD40" s="220"/>
      <c r="AE40" s="220"/>
      <c r="AF40" s="220"/>
      <c r="AG40" s="220"/>
      <c r="AH40" s="195"/>
      <c r="AI40" s="328"/>
      <c r="AJ40" s="339"/>
      <c r="AK40" s="228"/>
      <c r="AL40" s="316"/>
      <c r="AM40" s="29" t="s">
        <v>337</v>
      </c>
      <c r="AN40" s="174" t="s">
        <v>338</v>
      </c>
      <c r="AO40" s="158" t="s">
        <v>77</v>
      </c>
      <c r="AP40" s="134">
        <v>15</v>
      </c>
      <c r="AQ40" s="134">
        <v>15</v>
      </c>
      <c r="AR40" s="134">
        <v>15</v>
      </c>
      <c r="AS40" s="134">
        <v>15</v>
      </c>
      <c r="AT40" s="134">
        <v>15</v>
      </c>
      <c r="AU40" s="134">
        <v>15</v>
      </c>
      <c r="AV40" s="134">
        <v>10</v>
      </c>
      <c r="AW40" s="134">
        <f t="shared" si="7"/>
        <v>100</v>
      </c>
      <c r="AX40" s="134" t="s">
        <v>78</v>
      </c>
      <c r="AY40" s="134" t="s">
        <v>79</v>
      </c>
      <c r="AZ40" s="134" t="s">
        <v>78</v>
      </c>
      <c r="BA40" s="134" t="s">
        <v>78</v>
      </c>
      <c r="BB40" s="148">
        <v>100</v>
      </c>
      <c r="BC40" s="83" t="str">
        <f t="shared" si="23"/>
        <v>FUERTE</v>
      </c>
      <c r="BD40" s="236"/>
      <c r="BE40" s="236"/>
      <c r="BF40" s="321"/>
      <c r="BG40" s="238"/>
      <c r="BH40" s="344"/>
      <c r="BI40" s="346"/>
      <c r="BJ40" s="307"/>
      <c r="BK40" s="341"/>
      <c r="BL40" s="341"/>
      <c r="BM40" s="342"/>
      <c r="BN40" s="252"/>
      <c r="BO40" s="252"/>
      <c r="BP40" s="340"/>
    </row>
    <row r="41" spans="1:69" ht="204" customHeight="1" x14ac:dyDescent="0.2">
      <c r="A41" s="78" t="s">
        <v>339</v>
      </c>
      <c r="B41" s="60" t="s">
        <v>327</v>
      </c>
      <c r="C41" s="30" t="s">
        <v>100</v>
      </c>
      <c r="D41" s="8" t="s">
        <v>340</v>
      </c>
      <c r="E41" s="17" t="s">
        <v>341</v>
      </c>
      <c r="F41" s="8" t="s">
        <v>342</v>
      </c>
      <c r="G41" s="30" t="s">
        <v>70</v>
      </c>
      <c r="H41" s="30" t="s">
        <v>70</v>
      </c>
      <c r="I41" s="30" t="s">
        <v>70</v>
      </c>
      <c r="J41" s="30" t="s">
        <v>70</v>
      </c>
      <c r="K41" s="30" t="s">
        <v>343</v>
      </c>
      <c r="L41" s="9" t="s">
        <v>474</v>
      </c>
      <c r="M41" s="127">
        <v>2</v>
      </c>
      <c r="N41" s="128" t="s">
        <v>105</v>
      </c>
      <c r="O41" s="27" t="s">
        <v>70</v>
      </c>
      <c r="P41" s="27" t="s">
        <v>70</v>
      </c>
      <c r="Q41" s="27" t="s">
        <v>70</v>
      </c>
      <c r="R41" s="27"/>
      <c r="S41" s="27" t="s">
        <v>70</v>
      </c>
      <c r="T41" s="27" t="s">
        <v>70</v>
      </c>
      <c r="U41" s="27"/>
      <c r="V41" s="27"/>
      <c r="W41" s="27"/>
      <c r="X41" s="27" t="s">
        <v>70</v>
      </c>
      <c r="Y41" s="27" t="s">
        <v>70</v>
      </c>
      <c r="Z41" s="27" t="s">
        <v>70</v>
      </c>
      <c r="AA41" s="27" t="s">
        <v>70</v>
      </c>
      <c r="AB41" s="27"/>
      <c r="AC41" s="27"/>
      <c r="AD41" s="27"/>
      <c r="AE41" s="27"/>
      <c r="AF41" s="27"/>
      <c r="AG41" s="27"/>
      <c r="AH41" s="27">
        <f>COUNTIF(O41:AG41,"X")</f>
        <v>9</v>
      </c>
      <c r="AI41" s="126">
        <v>4</v>
      </c>
      <c r="AJ41" s="129" t="s">
        <v>73</v>
      </c>
      <c r="AK41" s="129">
        <f>+M41*AI41</f>
        <v>8</v>
      </c>
      <c r="AL41" s="86" t="s">
        <v>81</v>
      </c>
      <c r="AM41" s="8" t="s">
        <v>344</v>
      </c>
      <c r="AN41" s="173" t="s">
        <v>345</v>
      </c>
      <c r="AO41" s="56" t="s">
        <v>77</v>
      </c>
      <c r="AP41" s="134">
        <v>15</v>
      </c>
      <c r="AQ41" s="134">
        <v>15</v>
      </c>
      <c r="AR41" s="134">
        <v>15</v>
      </c>
      <c r="AS41" s="56">
        <v>15</v>
      </c>
      <c r="AT41" s="134">
        <v>15</v>
      </c>
      <c r="AU41" s="134">
        <v>15</v>
      </c>
      <c r="AV41" s="134">
        <v>10</v>
      </c>
      <c r="AW41" s="134">
        <f t="shared" si="7"/>
        <v>100</v>
      </c>
      <c r="AX41" s="134" t="s">
        <v>78</v>
      </c>
      <c r="AY41" s="134" t="s">
        <v>79</v>
      </c>
      <c r="AZ41" s="134" t="s">
        <v>78</v>
      </c>
      <c r="BA41" s="134" t="s">
        <v>78</v>
      </c>
      <c r="BB41" s="148">
        <v>100</v>
      </c>
      <c r="BC41" s="83" t="s">
        <v>80</v>
      </c>
      <c r="BD41" s="155">
        <f>+BB41</f>
        <v>100</v>
      </c>
      <c r="BE41" s="10" t="s">
        <v>80</v>
      </c>
      <c r="BF41" s="97">
        <v>1</v>
      </c>
      <c r="BG41" s="97">
        <f>+AI41</f>
        <v>4</v>
      </c>
      <c r="BH41" s="111">
        <f>+BF41*BG41</f>
        <v>4</v>
      </c>
      <c r="BI41" s="86" t="s">
        <v>81</v>
      </c>
      <c r="BJ41" s="45" t="s">
        <v>82</v>
      </c>
      <c r="BK41" s="51" t="s">
        <v>346</v>
      </c>
      <c r="BL41" s="51" t="s">
        <v>347</v>
      </c>
      <c r="BM41" s="51" t="s">
        <v>348</v>
      </c>
      <c r="BN41" s="46">
        <v>44929</v>
      </c>
      <c r="BO41" s="46">
        <v>45291</v>
      </c>
      <c r="BP41" s="51" t="s">
        <v>349</v>
      </c>
    </row>
    <row r="42" spans="1:69" ht="168" customHeight="1" x14ac:dyDescent="0.2">
      <c r="A42" s="78" t="s">
        <v>350</v>
      </c>
      <c r="B42" s="60" t="s">
        <v>351</v>
      </c>
      <c r="C42" s="16" t="s">
        <v>66</v>
      </c>
      <c r="D42" s="18" t="s">
        <v>352</v>
      </c>
      <c r="E42" s="19" t="s">
        <v>353</v>
      </c>
      <c r="F42" s="8" t="s">
        <v>354</v>
      </c>
      <c r="G42" s="30" t="s">
        <v>70</v>
      </c>
      <c r="H42" s="30" t="s">
        <v>70</v>
      </c>
      <c r="I42" s="30" t="s">
        <v>70</v>
      </c>
      <c r="J42" s="30" t="s">
        <v>70</v>
      </c>
      <c r="K42" s="18" t="s">
        <v>355</v>
      </c>
      <c r="L42" s="20" t="s">
        <v>472</v>
      </c>
      <c r="M42" s="93">
        <v>3</v>
      </c>
      <c r="N42" s="113" t="s">
        <v>72</v>
      </c>
      <c r="O42" s="60" t="s">
        <v>70</v>
      </c>
      <c r="P42" s="60" t="s">
        <v>70</v>
      </c>
      <c r="Q42" s="60" t="s">
        <v>70</v>
      </c>
      <c r="R42" s="60" t="s">
        <v>70</v>
      </c>
      <c r="S42" s="60" t="s">
        <v>70</v>
      </c>
      <c r="T42" s="60" t="s">
        <v>70</v>
      </c>
      <c r="U42" s="60" t="s">
        <v>70</v>
      </c>
      <c r="V42" s="60" t="s">
        <v>70</v>
      </c>
      <c r="W42" s="60"/>
      <c r="X42" s="60" t="s">
        <v>70</v>
      </c>
      <c r="Y42" s="60" t="s">
        <v>70</v>
      </c>
      <c r="Z42" s="60" t="s">
        <v>70</v>
      </c>
      <c r="AA42" s="60" t="s">
        <v>70</v>
      </c>
      <c r="AB42" s="60" t="s">
        <v>70</v>
      </c>
      <c r="AC42" s="60" t="s">
        <v>70</v>
      </c>
      <c r="AD42" s="60"/>
      <c r="AE42" s="60" t="s">
        <v>70</v>
      </c>
      <c r="AF42" s="60" t="s">
        <v>70</v>
      </c>
      <c r="AG42" s="60"/>
      <c r="AH42" s="60">
        <f>COUNTIF(O42:AG42,"X")</f>
        <v>16</v>
      </c>
      <c r="AI42" s="93">
        <v>5</v>
      </c>
      <c r="AJ42" s="95" t="s">
        <v>471</v>
      </c>
      <c r="AK42" s="5">
        <f>+M42*AI42</f>
        <v>15</v>
      </c>
      <c r="AL42" s="96" t="s">
        <v>74</v>
      </c>
      <c r="AM42" s="153" t="s">
        <v>356</v>
      </c>
      <c r="AN42" s="175" t="s">
        <v>357</v>
      </c>
      <c r="AO42" s="154" t="s">
        <v>77</v>
      </c>
      <c r="AP42" s="134">
        <v>15</v>
      </c>
      <c r="AQ42" s="134">
        <v>15</v>
      </c>
      <c r="AR42" s="134">
        <v>15</v>
      </c>
      <c r="AS42" s="134">
        <v>15</v>
      </c>
      <c r="AT42" s="134">
        <v>15</v>
      </c>
      <c r="AU42" s="134">
        <v>15</v>
      </c>
      <c r="AV42" s="134">
        <v>10</v>
      </c>
      <c r="AW42" s="134">
        <f t="shared" si="7"/>
        <v>100</v>
      </c>
      <c r="AX42" s="134" t="s">
        <v>78</v>
      </c>
      <c r="AY42" s="134" t="s">
        <v>79</v>
      </c>
      <c r="AZ42" s="134" t="s">
        <v>78</v>
      </c>
      <c r="BA42" s="134" t="s">
        <v>78</v>
      </c>
      <c r="BB42" s="155">
        <v>100</v>
      </c>
      <c r="BC42" s="102" t="s">
        <v>80</v>
      </c>
      <c r="BD42" s="155">
        <v>100</v>
      </c>
      <c r="BE42" s="25" t="s">
        <v>80</v>
      </c>
      <c r="BF42" s="92">
        <v>1</v>
      </c>
      <c r="BG42" s="92">
        <v>5</v>
      </c>
      <c r="BH42" s="117">
        <v>5</v>
      </c>
      <c r="BI42" s="114" t="s">
        <v>74</v>
      </c>
      <c r="BJ42" s="50" t="s">
        <v>82</v>
      </c>
      <c r="BK42" s="70" t="s">
        <v>358</v>
      </c>
      <c r="BL42" s="44" t="s">
        <v>359</v>
      </c>
      <c r="BM42" s="52" t="s">
        <v>360</v>
      </c>
      <c r="BN42" s="130">
        <v>44958</v>
      </c>
      <c r="BO42" s="130">
        <v>45015</v>
      </c>
      <c r="BP42" s="53" t="s">
        <v>361</v>
      </c>
    </row>
    <row r="43" spans="1:69" ht="409.6" customHeight="1" x14ac:dyDescent="0.2">
      <c r="A43" s="78" t="s">
        <v>362</v>
      </c>
      <c r="B43" s="62" t="s">
        <v>351</v>
      </c>
      <c r="C43" s="16" t="s">
        <v>66</v>
      </c>
      <c r="D43" s="16" t="s">
        <v>363</v>
      </c>
      <c r="E43" s="19" t="s">
        <v>364</v>
      </c>
      <c r="F43" s="8" t="s">
        <v>365</v>
      </c>
      <c r="G43" s="24" t="s">
        <v>70</v>
      </c>
      <c r="H43" s="24" t="s">
        <v>70</v>
      </c>
      <c r="I43" s="24" t="s">
        <v>70</v>
      </c>
      <c r="J43" s="24" t="s">
        <v>70</v>
      </c>
      <c r="K43" s="24" t="s">
        <v>366</v>
      </c>
      <c r="L43" s="10" t="s">
        <v>472</v>
      </c>
      <c r="M43" s="93">
        <v>3</v>
      </c>
      <c r="N43" s="113" t="s">
        <v>72</v>
      </c>
      <c r="O43" s="60" t="s">
        <v>70</v>
      </c>
      <c r="P43" s="60" t="s">
        <v>70</v>
      </c>
      <c r="Q43" s="60" t="s">
        <v>70</v>
      </c>
      <c r="R43" s="60"/>
      <c r="S43" s="60" t="s">
        <v>70</v>
      </c>
      <c r="T43" s="60" t="s">
        <v>70</v>
      </c>
      <c r="U43" s="60"/>
      <c r="V43" s="60"/>
      <c r="W43" s="60"/>
      <c r="X43" s="60" t="s">
        <v>70</v>
      </c>
      <c r="Y43" s="60"/>
      <c r="Z43" s="60" t="s">
        <v>70</v>
      </c>
      <c r="AA43" s="60" t="s">
        <v>70</v>
      </c>
      <c r="AB43" s="60" t="s">
        <v>70</v>
      </c>
      <c r="AC43" s="60" t="s">
        <v>70</v>
      </c>
      <c r="AD43" s="60"/>
      <c r="AE43" s="60" t="s">
        <v>70</v>
      </c>
      <c r="AF43" s="60" t="s">
        <v>106</v>
      </c>
      <c r="AG43" s="60"/>
      <c r="AH43" s="60">
        <f>COUNTIF(O43:AG43,"X")</f>
        <v>11</v>
      </c>
      <c r="AI43" s="93">
        <v>4</v>
      </c>
      <c r="AJ43" s="100" t="s">
        <v>73</v>
      </c>
      <c r="AK43" s="4">
        <f>+M43*AI43</f>
        <v>12</v>
      </c>
      <c r="AL43" s="96" t="s">
        <v>74</v>
      </c>
      <c r="AM43" s="153" t="s">
        <v>367</v>
      </c>
      <c r="AN43" s="175" t="s">
        <v>368</v>
      </c>
      <c r="AO43" s="154" t="s">
        <v>77</v>
      </c>
      <c r="AP43" s="159">
        <v>15</v>
      </c>
      <c r="AQ43" s="159">
        <v>15</v>
      </c>
      <c r="AR43" s="159">
        <v>15</v>
      </c>
      <c r="AS43" s="159">
        <v>15</v>
      </c>
      <c r="AT43" s="159">
        <v>15</v>
      </c>
      <c r="AU43" s="159">
        <v>15</v>
      </c>
      <c r="AV43" s="159">
        <v>10</v>
      </c>
      <c r="AW43" s="159">
        <f t="shared" si="7"/>
        <v>100</v>
      </c>
      <c r="AX43" s="154" t="s">
        <v>78</v>
      </c>
      <c r="AY43" s="154" t="s">
        <v>79</v>
      </c>
      <c r="AZ43" s="154" t="s">
        <v>78</v>
      </c>
      <c r="BA43" s="154" t="s">
        <v>78</v>
      </c>
      <c r="BB43" s="154">
        <v>100</v>
      </c>
      <c r="BC43" s="102" t="str">
        <f t="shared" si="23"/>
        <v>FUERTE</v>
      </c>
      <c r="BD43" s="25">
        <f>ROUND(AVERAGE(BB43:BB43),0)</f>
        <v>100</v>
      </c>
      <c r="BE43" s="25" t="s">
        <v>80</v>
      </c>
      <c r="BF43" s="92">
        <v>1</v>
      </c>
      <c r="BG43" s="92">
        <v>4</v>
      </c>
      <c r="BH43" s="103">
        <v>4</v>
      </c>
      <c r="BI43" s="104" t="s">
        <v>81</v>
      </c>
      <c r="BJ43" s="50" t="s">
        <v>82</v>
      </c>
      <c r="BK43" s="54" t="s">
        <v>369</v>
      </c>
      <c r="BL43" s="54" t="s">
        <v>370</v>
      </c>
      <c r="BM43" s="55" t="s">
        <v>371</v>
      </c>
      <c r="BN43" s="46">
        <v>44927</v>
      </c>
      <c r="BO43" s="130">
        <v>45291</v>
      </c>
      <c r="BP43" s="64" t="s">
        <v>372</v>
      </c>
    </row>
    <row r="44" spans="1:69" ht="269.25" customHeight="1" x14ac:dyDescent="0.2">
      <c r="A44" s="193" t="s">
        <v>373</v>
      </c>
      <c r="B44" s="194" t="s">
        <v>374</v>
      </c>
      <c r="C44" s="16" t="s">
        <v>100</v>
      </c>
      <c r="D44" s="29" t="s">
        <v>375</v>
      </c>
      <c r="E44" s="198" t="s">
        <v>376</v>
      </c>
      <c r="F44" s="200" t="s">
        <v>377</v>
      </c>
      <c r="G44" s="196" t="s">
        <v>70</v>
      </c>
      <c r="H44" s="196" t="s">
        <v>70</v>
      </c>
      <c r="I44" s="196" t="s">
        <v>70</v>
      </c>
      <c r="J44" s="196" t="s">
        <v>70</v>
      </c>
      <c r="K44" s="245" t="s">
        <v>366</v>
      </c>
      <c r="L44" s="211" t="s">
        <v>472</v>
      </c>
      <c r="M44" s="215">
        <v>3</v>
      </c>
      <c r="N44" s="347" t="s">
        <v>72</v>
      </c>
      <c r="O44" s="194" t="s">
        <v>70</v>
      </c>
      <c r="P44" s="194"/>
      <c r="Q44" s="194"/>
      <c r="R44" s="194"/>
      <c r="S44" s="194" t="s">
        <v>70</v>
      </c>
      <c r="T44" s="194" t="s">
        <v>70</v>
      </c>
      <c r="U44" s="194"/>
      <c r="V44" s="194"/>
      <c r="W44" s="194"/>
      <c r="X44" s="194" t="s">
        <v>70</v>
      </c>
      <c r="Y44" s="194"/>
      <c r="Z44" s="194" t="s">
        <v>70</v>
      </c>
      <c r="AA44" s="194" t="s">
        <v>70</v>
      </c>
      <c r="AB44" s="194" t="s">
        <v>70</v>
      </c>
      <c r="AC44" s="194"/>
      <c r="AD44" s="194"/>
      <c r="AE44" s="194"/>
      <c r="AF44" s="194"/>
      <c r="AG44" s="194"/>
      <c r="AH44" s="194">
        <f>COUNTIF(O44:AG44,"X")</f>
        <v>7</v>
      </c>
      <c r="AI44" s="215">
        <v>4</v>
      </c>
      <c r="AJ44" s="223" t="s">
        <v>73</v>
      </c>
      <c r="AK44" s="357">
        <f>+M44*AI44</f>
        <v>12</v>
      </c>
      <c r="AL44" s="229" t="s">
        <v>74</v>
      </c>
      <c r="AM44" s="37" t="s">
        <v>378</v>
      </c>
      <c r="AN44" s="172" t="s">
        <v>379</v>
      </c>
      <c r="AO44" s="134" t="s">
        <v>77</v>
      </c>
      <c r="AP44" s="134">
        <v>15</v>
      </c>
      <c r="AQ44" s="134">
        <v>15</v>
      </c>
      <c r="AR44" s="134">
        <v>15</v>
      </c>
      <c r="AS44" s="134">
        <v>15</v>
      </c>
      <c r="AT44" s="134">
        <v>15</v>
      </c>
      <c r="AU44" s="134">
        <v>15</v>
      </c>
      <c r="AV44" s="134">
        <v>10</v>
      </c>
      <c r="AW44" s="134">
        <f t="shared" si="7"/>
        <v>100</v>
      </c>
      <c r="AX44" s="134" t="s">
        <v>78</v>
      </c>
      <c r="AY44" s="134" t="s">
        <v>79</v>
      </c>
      <c r="AZ44" s="134" t="s">
        <v>78</v>
      </c>
      <c r="BA44" s="134" t="s">
        <v>78</v>
      </c>
      <c r="BB44" s="148">
        <v>100</v>
      </c>
      <c r="BC44" s="83" t="str">
        <f t="shared" si="23"/>
        <v>FUERTE</v>
      </c>
      <c r="BD44" s="241">
        <f>+BB44</f>
        <v>100</v>
      </c>
      <c r="BE44" s="235" t="s">
        <v>80</v>
      </c>
      <c r="BF44" s="237">
        <v>1</v>
      </c>
      <c r="BG44" s="237">
        <f>+AI44</f>
        <v>4</v>
      </c>
      <c r="BH44" s="239">
        <f t="shared" ref="BH44:BH50" si="24">+BF44*BG44</f>
        <v>4</v>
      </c>
      <c r="BI44" s="256" t="s">
        <v>81</v>
      </c>
      <c r="BJ44" s="353" t="s">
        <v>82</v>
      </c>
      <c r="BK44" s="355" t="s">
        <v>380</v>
      </c>
      <c r="BL44" s="355" t="s">
        <v>381</v>
      </c>
      <c r="BM44" s="253" t="s">
        <v>382</v>
      </c>
      <c r="BN44" s="251">
        <v>45170</v>
      </c>
      <c r="BO44" s="251">
        <v>45260</v>
      </c>
      <c r="BP44" s="253" t="s">
        <v>383</v>
      </c>
    </row>
    <row r="45" spans="1:69" ht="312" customHeight="1" x14ac:dyDescent="0.2">
      <c r="A45" s="193"/>
      <c r="B45" s="195"/>
      <c r="C45" s="16" t="s">
        <v>100</v>
      </c>
      <c r="D45" s="8" t="s">
        <v>384</v>
      </c>
      <c r="E45" s="199"/>
      <c r="F45" s="201"/>
      <c r="G45" s="197"/>
      <c r="H45" s="197"/>
      <c r="I45" s="197"/>
      <c r="J45" s="197"/>
      <c r="K45" s="246"/>
      <c r="L45" s="212"/>
      <c r="M45" s="216"/>
      <c r="N45" s="348"/>
      <c r="O45" s="195"/>
      <c r="P45" s="195"/>
      <c r="Q45" s="195"/>
      <c r="R45" s="195"/>
      <c r="S45" s="195"/>
      <c r="T45" s="195"/>
      <c r="U45" s="195"/>
      <c r="V45" s="195"/>
      <c r="W45" s="195"/>
      <c r="X45" s="195"/>
      <c r="Y45" s="195"/>
      <c r="Z45" s="195"/>
      <c r="AA45" s="195"/>
      <c r="AB45" s="195"/>
      <c r="AC45" s="195"/>
      <c r="AD45" s="195"/>
      <c r="AE45" s="195"/>
      <c r="AF45" s="195"/>
      <c r="AG45" s="195"/>
      <c r="AH45" s="195"/>
      <c r="AI45" s="216"/>
      <c r="AJ45" s="224"/>
      <c r="AK45" s="358"/>
      <c r="AL45" s="230"/>
      <c r="AM45" s="37" t="s">
        <v>378</v>
      </c>
      <c r="AN45" s="172" t="s">
        <v>379</v>
      </c>
      <c r="AO45" s="134" t="s">
        <v>77</v>
      </c>
      <c r="AP45" s="134">
        <v>15</v>
      </c>
      <c r="AQ45" s="134">
        <v>15</v>
      </c>
      <c r="AR45" s="134">
        <v>15</v>
      </c>
      <c r="AS45" s="134">
        <v>15</v>
      </c>
      <c r="AT45" s="134">
        <v>15</v>
      </c>
      <c r="AU45" s="134">
        <v>15</v>
      </c>
      <c r="AV45" s="134">
        <v>10</v>
      </c>
      <c r="AW45" s="134">
        <f t="shared" si="7"/>
        <v>100</v>
      </c>
      <c r="AX45" s="134" t="s">
        <v>78</v>
      </c>
      <c r="AY45" s="134" t="s">
        <v>79</v>
      </c>
      <c r="AZ45" s="134" t="s">
        <v>78</v>
      </c>
      <c r="BA45" s="134" t="s">
        <v>78</v>
      </c>
      <c r="BB45" s="148">
        <v>100</v>
      </c>
      <c r="BC45" s="83" t="str">
        <f t="shared" si="23"/>
        <v>FUERTE</v>
      </c>
      <c r="BD45" s="242"/>
      <c r="BE45" s="236"/>
      <c r="BF45" s="238"/>
      <c r="BG45" s="238"/>
      <c r="BH45" s="240"/>
      <c r="BI45" s="257"/>
      <c r="BJ45" s="354"/>
      <c r="BK45" s="356"/>
      <c r="BL45" s="356"/>
      <c r="BM45" s="349"/>
      <c r="BN45" s="252"/>
      <c r="BO45" s="252"/>
      <c r="BP45" s="349"/>
    </row>
    <row r="46" spans="1:69" ht="157.5" customHeight="1" x14ac:dyDescent="0.2">
      <c r="A46" s="78" t="s">
        <v>385</v>
      </c>
      <c r="B46" s="34" t="s">
        <v>386</v>
      </c>
      <c r="C46" s="34" t="s">
        <v>100</v>
      </c>
      <c r="D46" s="34" t="s">
        <v>387</v>
      </c>
      <c r="E46" s="31" t="s">
        <v>388</v>
      </c>
      <c r="F46" s="34" t="s">
        <v>389</v>
      </c>
      <c r="G46" s="30" t="s">
        <v>70</v>
      </c>
      <c r="H46" s="30" t="s">
        <v>70</v>
      </c>
      <c r="I46" s="30" t="s">
        <v>70</v>
      </c>
      <c r="J46" s="30" t="s">
        <v>70</v>
      </c>
      <c r="K46" s="29" t="s">
        <v>390</v>
      </c>
      <c r="L46" s="35" t="s">
        <v>472</v>
      </c>
      <c r="M46" s="94">
        <v>3</v>
      </c>
      <c r="N46" s="94" t="s">
        <v>72</v>
      </c>
      <c r="O46" s="34" t="s">
        <v>70</v>
      </c>
      <c r="P46" s="34" t="s">
        <v>70</v>
      </c>
      <c r="Q46" s="34"/>
      <c r="R46" s="34"/>
      <c r="S46" s="34" t="s">
        <v>70</v>
      </c>
      <c r="T46" s="34" t="s">
        <v>70</v>
      </c>
      <c r="U46" s="34" t="s">
        <v>70</v>
      </c>
      <c r="V46" s="34"/>
      <c r="W46" s="34"/>
      <c r="X46" s="34" t="s">
        <v>70</v>
      </c>
      <c r="Y46" s="34" t="s">
        <v>70</v>
      </c>
      <c r="Z46" s="34" t="s">
        <v>70</v>
      </c>
      <c r="AA46" s="34" t="s">
        <v>70</v>
      </c>
      <c r="AB46" s="34" t="s">
        <v>70</v>
      </c>
      <c r="AC46" s="34"/>
      <c r="AD46" s="34"/>
      <c r="AE46" s="34"/>
      <c r="AF46" s="34"/>
      <c r="AG46" s="34"/>
      <c r="AH46" s="34">
        <f>COUNTIF(O46:AG46,"X")</f>
        <v>10</v>
      </c>
      <c r="AI46" s="131">
        <v>4</v>
      </c>
      <c r="AJ46" s="131" t="s">
        <v>73</v>
      </c>
      <c r="AK46" s="4">
        <f>+M46*AI46</f>
        <v>12</v>
      </c>
      <c r="AL46" s="132" t="s">
        <v>74</v>
      </c>
      <c r="AM46" s="18" t="s">
        <v>391</v>
      </c>
      <c r="AN46" s="168" t="s">
        <v>392</v>
      </c>
      <c r="AO46" s="34" t="s">
        <v>77</v>
      </c>
      <c r="AP46" s="34">
        <v>15</v>
      </c>
      <c r="AQ46" s="34">
        <v>15</v>
      </c>
      <c r="AR46" s="34">
        <v>15</v>
      </c>
      <c r="AS46" s="34">
        <v>15</v>
      </c>
      <c r="AT46" s="34">
        <v>15</v>
      </c>
      <c r="AU46" s="34">
        <v>15</v>
      </c>
      <c r="AV46" s="34">
        <v>10</v>
      </c>
      <c r="AW46" s="134">
        <f t="shared" si="7"/>
        <v>100</v>
      </c>
      <c r="AX46" s="134" t="s">
        <v>78</v>
      </c>
      <c r="AY46" s="134" t="s">
        <v>79</v>
      </c>
      <c r="AZ46" s="134" t="s">
        <v>78</v>
      </c>
      <c r="BA46" s="134" t="s">
        <v>78</v>
      </c>
      <c r="BB46" s="160">
        <v>100</v>
      </c>
      <c r="BC46" s="83" t="s">
        <v>80</v>
      </c>
      <c r="BD46" s="10">
        <v>100</v>
      </c>
      <c r="BE46" s="10" t="s">
        <v>80</v>
      </c>
      <c r="BF46" s="133">
        <v>1</v>
      </c>
      <c r="BG46" s="111">
        <v>4</v>
      </c>
      <c r="BH46" s="111">
        <v>4</v>
      </c>
      <c r="BI46" s="86" t="s">
        <v>81</v>
      </c>
      <c r="BJ46" s="43" t="s">
        <v>82</v>
      </c>
      <c r="BK46" s="44" t="s">
        <v>393</v>
      </c>
      <c r="BL46" s="44" t="s">
        <v>394</v>
      </c>
      <c r="BM46" s="41" t="s">
        <v>395</v>
      </c>
      <c r="BN46" s="46">
        <v>44927</v>
      </c>
      <c r="BO46" s="46">
        <v>45291</v>
      </c>
      <c r="BP46" s="41" t="s">
        <v>396</v>
      </c>
    </row>
    <row r="47" spans="1:69" ht="213" customHeight="1" x14ac:dyDescent="0.2">
      <c r="A47" s="78" t="s">
        <v>397</v>
      </c>
      <c r="B47" s="60" t="s">
        <v>386</v>
      </c>
      <c r="C47" s="30" t="s">
        <v>100</v>
      </c>
      <c r="D47" s="29" t="s">
        <v>340</v>
      </c>
      <c r="E47" s="17" t="s">
        <v>398</v>
      </c>
      <c r="F47" s="8" t="s">
        <v>399</v>
      </c>
      <c r="G47" s="30" t="s">
        <v>70</v>
      </c>
      <c r="H47" s="30" t="s">
        <v>70</v>
      </c>
      <c r="I47" s="30" t="s">
        <v>70</v>
      </c>
      <c r="J47" s="30" t="s">
        <v>70</v>
      </c>
      <c r="K47" s="29" t="s">
        <v>400</v>
      </c>
      <c r="L47" s="9" t="s">
        <v>473</v>
      </c>
      <c r="M47" s="127">
        <v>1</v>
      </c>
      <c r="N47" s="128" t="s">
        <v>401</v>
      </c>
      <c r="O47" s="27" t="s">
        <v>70</v>
      </c>
      <c r="P47" s="27" t="s">
        <v>70</v>
      </c>
      <c r="Q47" s="27"/>
      <c r="R47" s="27"/>
      <c r="S47" s="27" t="s">
        <v>70</v>
      </c>
      <c r="T47" s="27" t="s">
        <v>70</v>
      </c>
      <c r="U47" s="27"/>
      <c r="V47" s="27"/>
      <c r="W47" s="27"/>
      <c r="X47" s="27"/>
      <c r="Y47" s="27" t="s">
        <v>70</v>
      </c>
      <c r="Z47" s="27" t="s">
        <v>70</v>
      </c>
      <c r="AA47" s="27" t="s">
        <v>70</v>
      </c>
      <c r="AB47" s="27"/>
      <c r="AC47" s="27"/>
      <c r="AD47" s="27"/>
      <c r="AE47" s="27"/>
      <c r="AF47" s="27"/>
      <c r="AG47" s="27"/>
      <c r="AH47" s="60">
        <f>COUNTIF(O47:AG47,"X")</f>
        <v>7</v>
      </c>
      <c r="AI47" s="93">
        <f>IF(AH47&lt;=5,3,IF(AND(AH47&gt;=6,AH47&lt;=11),4,5))</f>
        <v>4</v>
      </c>
      <c r="AJ47" s="100" t="s">
        <v>73</v>
      </c>
      <c r="AK47" s="6">
        <f>+M47*AI47</f>
        <v>4</v>
      </c>
      <c r="AL47" s="86" t="s">
        <v>81</v>
      </c>
      <c r="AM47" s="37" t="s">
        <v>402</v>
      </c>
      <c r="AN47" s="168" t="s">
        <v>403</v>
      </c>
      <c r="AO47" s="134" t="s">
        <v>77</v>
      </c>
      <c r="AP47" s="134">
        <v>15</v>
      </c>
      <c r="AQ47" s="134">
        <v>15</v>
      </c>
      <c r="AR47" s="134">
        <v>15</v>
      </c>
      <c r="AS47" s="134">
        <v>15</v>
      </c>
      <c r="AT47" s="134">
        <v>15</v>
      </c>
      <c r="AU47" s="134">
        <v>15</v>
      </c>
      <c r="AV47" s="134">
        <v>10</v>
      </c>
      <c r="AW47" s="134">
        <f t="shared" si="7"/>
        <v>100</v>
      </c>
      <c r="AX47" s="134" t="s">
        <v>78</v>
      </c>
      <c r="AY47" s="134" t="s">
        <v>79</v>
      </c>
      <c r="AZ47" s="134" t="s">
        <v>78</v>
      </c>
      <c r="BA47" s="134" t="s">
        <v>78</v>
      </c>
      <c r="BB47" s="148">
        <v>100</v>
      </c>
      <c r="BC47" s="83" t="str">
        <f t="shared" si="23"/>
        <v>FUERTE</v>
      </c>
      <c r="BD47" s="155">
        <f>+BB47</f>
        <v>100</v>
      </c>
      <c r="BE47" s="25" t="s">
        <v>80</v>
      </c>
      <c r="BF47" s="97">
        <v>1</v>
      </c>
      <c r="BG47" s="97">
        <f>+AI47</f>
        <v>4</v>
      </c>
      <c r="BH47" s="111">
        <f t="shared" si="24"/>
        <v>4</v>
      </c>
      <c r="BI47" s="86" t="s">
        <v>81</v>
      </c>
      <c r="BJ47" s="47" t="s">
        <v>82</v>
      </c>
      <c r="BK47" s="51" t="s">
        <v>404</v>
      </c>
      <c r="BL47" s="51" t="s">
        <v>405</v>
      </c>
      <c r="BM47" s="51" t="s">
        <v>406</v>
      </c>
      <c r="BN47" s="46">
        <v>44928</v>
      </c>
      <c r="BO47" s="46">
        <v>45291</v>
      </c>
      <c r="BP47" s="51" t="s">
        <v>407</v>
      </c>
      <c r="BQ47" s="67" t="s">
        <v>106</v>
      </c>
    </row>
    <row r="48" spans="1:69" ht="168" customHeight="1" x14ac:dyDescent="0.2">
      <c r="A48" s="350" t="s">
        <v>408</v>
      </c>
      <c r="B48" s="194" t="s">
        <v>386</v>
      </c>
      <c r="C48" s="196" t="s">
        <v>100</v>
      </c>
      <c r="D48" s="23" t="s">
        <v>409</v>
      </c>
      <c r="E48" s="198" t="s">
        <v>410</v>
      </c>
      <c r="F48" s="200" t="s">
        <v>411</v>
      </c>
      <c r="G48" s="196" t="s">
        <v>70</v>
      </c>
      <c r="H48" s="196" t="s">
        <v>70</v>
      </c>
      <c r="I48" s="196" t="s">
        <v>70</v>
      </c>
      <c r="J48" s="196" t="s">
        <v>70</v>
      </c>
      <c r="K48" s="219" t="s">
        <v>412</v>
      </c>
      <c r="L48" s="211" t="s">
        <v>472</v>
      </c>
      <c r="M48" s="215">
        <v>3</v>
      </c>
      <c r="N48" s="347" t="s">
        <v>72</v>
      </c>
      <c r="O48" s="219" t="s">
        <v>70</v>
      </c>
      <c r="P48" s="219" t="s">
        <v>70</v>
      </c>
      <c r="Q48" s="219"/>
      <c r="R48" s="219"/>
      <c r="S48" s="219" t="s">
        <v>70</v>
      </c>
      <c r="T48" s="219" t="s">
        <v>70</v>
      </c>
      <c r="U48" s="219"/>
      <c r="V48" s="219"/>
      <c r="W48" s="219" t="s">
        <v>70</v>
      </c>
      <c r="X48" s="219" t="s">
        <v>70</v>
      </c>
      <c r="Y48" s="219" t="s">
        <v>70</v>
      </c>
      <c r="Z48" s="219" t="s">
        <v>70</v>
      </c>
      <c r="AA48" s="219"/>
      <c r="AB48" s="219"/>
      <c r="AC48" s="219"/>
      <c r="AD48" s="219"/>
      <c r="AE48" s="219"/>
      <c r="AF48" s="219"/>
      <c r="AG48" s="219"/>
      <c r="AH48" s="194">
        <f>COUNTIF(O48:AG49,"x")</f>
        <v>8</v>
      </c>
      <c r="AI48" s="215">
        <f>IF(AH48&lt;=5,3,IF(AND(AH48&gt;=6,AH48&lt;=11),4,5))</f>
        <v>4</v>
      </c>
      <c r="AJ48" s="223" t="s">
        <v>73</v>
      </c>
      <c r="AK48" s="338">
        <f>+M48*AI48</f>
        <v>12</v>
      </c>
      <c r="AL48" s="314" t="s">
        <v>74</v>
      </c>
      <c r="AM48" s="29" t="s">
        <v>413</v>
      </c>
      <c r="AN48" s="168" t="s">
        <v>414</v>
      </c>
      <c r="AO48" s="56" t="s">
        <v>77</v>
      </c>
      <c r="AP48" s="134">
        <v>15</v>
      </c>
      <c r="AQ48" s="134">
        <v>15</v>
      </c>
      <c r="AR48" s="134">
        <v>15</v>
      </c>
      <c r="AS48" s="134">
        <v>15</v>
      </c>
      <c r="AT48" s="134">
        <v>15</v>
      </c>
      <c r="AU48" s="134">
        <v>15</v>
      </c>
      <c r="AV48" s="134">
        <v>10</v>
      </c>
      <c r="AW48" s="134">
        <f t="shared" si="7"/>
        <v>100</v>
      </c>
      <c r="AX48" s="134" t="s">
        <v>78</v>
      </c>
      <c r="AY48" s="134" t="s">
        <v>79</v>
      </c>
      <c r="AZ48" s="134" t="s">
        <v>78</v>
      </c>
      <c r="BA48" s="134" t="s">
        <v>78</v>
      </c>
      <c r="BB48" s="241">
        <v>100</v>
      </c>
      <c r="BC48" s="262" t="s">
        <v>80</v>
      </c>
      <c r="BD48" s="360">
        <v>100</v>
      </c>
      <c r="BE48" s="25" t="s">
        <v>80</v>
      </c>
      <c r="BF48" s="237">
        <v>1</v>
      </c>
      <c r="BG48" s="237">
        <f>+AI48</f>
        <v>4</v>
      </c>
      <c r="BH48" s="239">
        <f t="shared" si="24"/>
        <v>4</v>
      </c>
      <c r="BI48" s="256" t="s">
        <v>81</v>
      </c>
      <c r="BJ48" s="305" t="s">
        <v>82</v>
      </c>
      <c r="BK48" s="355" t="s">
        <v>415</v>
      </c>
      <c r="BL48" s="355" t="s">
        <v>416</v>
      </c>
      <c r="BM48" s="260" t="s">
        <v>417</v>
      </c>
      <c r="BN48" s="251">
        <v>45048</v>
      </c>
      <c r="BO48" s="251">
        <v>45275</v>
      </c>
      <c r="BP48" s="253" t="s">
        <v>418</v>
      </c>
    </row>
    <row r="49" spans="1:68" ht="220.5" customHeight="1" x14ac:dyDescent="0.2">
      <c r="A49" s="351"/>
      <c r="B49" s="195"/>
      <c r="C49" s="246"/>
      <c r="D49" s="23" t="s">
        <v>419</v>
      </c>
      <c r="E49" s="352"/>
      <c r="F49" s="201"/>
      <c r="G49" s="197"/>
      <c r="H49" s="197"/>
      <c r="I49" s="197"/>
      <c r="J49" s="197"/>
      <c r="K49" s="246"/>
      <c r="L49" s="212"/>
      <c r="M49" s="216"/>
      <c r="N49" s="348"/>
      <c r="O49" s="246"/>
      <c r="P49" s="246"/>
      <c r="Q49" s="246"/>
      <c r="R49" s="246"/>
      <c r="S49" s="246"/>
      <c r="T49" s="246"/>
      <c r="U49" s="246"/>
      <c r="V49" s="246"/>
      <c r="W49" s="246"/>
      <c r="X49" s="246"/>
      <c r="Y49" s="246"/>
      <c r="Z49" s="246"/>
      <c r="AA49" s="246"/>
      <c r="AB49" s="246"/>
      <c r="AC49" s="246"/>
      <c r="AD49" s="246"/>
      <c r="AE49" s="246"/>
      <c r="AF49" s="246"/>
      <c r="AG49" s="246"/>
      <c r="AH49" s="195"/>
      <c r="AI49" s="216"/>
      <c r="AJ49" s="224"/>
      <c r="AK49" s="361"/>
      <c r="AL49" s="316"/>
      <c r="AM49" s="29" t="s">
        <v>420</v>
      </c>
      <c r="AN49" s="168" t="s">
        <v>421</v>
      </c>
      <c r="AO49" s="56" t="s">
        <v>77</v>
      </c>
      <c r="AP49" s="134">
        <v>15</v>
      </c>
      <c r="AQ49" s="134">
        <v>15</v>
      </c>
      <c r="AR49" s="134">
        <v>15</v>
      </c>
      <c r="AS49" s="134">
        <v>15</v>
      </c>
      <c r="AT49" s="134">
        <v>15</v>
      </c>
      <c r="AU49" s="134">
        <v>15</v>
      </c>
      <c r="AV49" s="134">
        <v>10</v>
      </c>
      <c r="AW49" s="134">
        <f t="shared" si="7"/>
        <v>100</v>
      </c>
      <c r="AX49" s="134" t="s">
        <v>78</v>
      </c>
      <c r="AY49" s="134" t="s">
        <v>79</v>
      </c>
      <c r="AZ49" s="134" t="s">
        <v>78</v>
      </c>
      <c r="BA49" s="134" t="s">
        <v>78</v>
      </c>
      <c r="BB49" s="246"/>
      <c r="BC49" s="359"/>
      <c r="BD49" s="246"/>
      <c r="BE49" s="25" t="s">
        <v>80</v>
      </c>
      <c r="BF49" s="238"/>
      <c r="BG49" s="238"/>
      <c r="BH49" s="240"/>
      <c r="BI49" s="257"/>
      <c r="BJ49" s="307"/>
      <c r="BK49" s="355"/>
      <c r="BL49" s="355"/>
      <c r="BM49" s="261"/>
      <c r="BN49" s="252"/>
      <c r="BO49" s="252"/>
      <c r="BP49" s="253"/>
    </row>
    <row r="50" spans="1:68" ht="246" customHeight="1" x14ac:dyDescent="0.2">
      <c r="A50" s="193" t="s">
        <v>422</v>
      </c>
      <c r="B50" s="194" t="s">
        <v>423</v>
      </c>
      <c r="C50" s="196" t="s">
        <v>100</v>
      </c>
      <c r="D50" s="200" t="s">
        <v>424</v>
      </c>
      <c r="E50" s="198" t="s">
        <v>425</v>
      </c>
      <c r="F50" s="200" t="s">
        <v>426</v>
      </c>
      <c r="G50" s="196" t="s">
        <v>70</v>
      </c>
      <c r="H50" s="196" t="s">
        <v>70</v>
      </c>
      <c r="I50" s="196" t="s">
        <v>70</v>
      </c>
      <c r="J50" s="196" t="s">
        <v>70</v>
      </c>
      <c r="K50" s="196" t="s">
        <v>427</v>
      </c>
      <c r="L50" s="211" t="s">
        <v>472</v>
      </c>
      <c r="M50" s="215">
        <v>1</v>
      </c>
      <c r="N50" s="362" t="s">
        <v>401</v>
      </c>
      <c r="O50" s="194" t="s">
        <v>70</v>
      </c>
      <c r="P50" s="194" t="s">
        <v>70</v>
      </c>
      <c r="Q50" s="194" t="s">
        <v>70</v>
      </c>
      <c r="R50" s="194" t="s">
        <v>70</v>
      </c>
      <c r="S50" s="194" t="s">
        <v>70</v>
      </c>
      <c r="T50" s="194" t="s">
        <v>70</v>
      </c>
      <c r="U50" s="194" t="s">
        <v>70</v>
      </c>
      <c r="V50" s="194" t="s">
        <v>70</v>
      </c>
      <c r="W50" s="194" t="s">
        <v>70</v>
      </c>
      <c r="X50" s="194" t="s">
        <v>70</v>
      </c>
      <c r="Y50" s="194" t="s">
        <v>70</v>
      </c>
      <c r="Z50" s="194" t="s">
        <v>70</v>
      </c>
      <c r="AA50" s="194" t="s">
        <v>70</v>
      </c>
      <c r="AB50" s="194" t="s">
        <v>70</v>
      </c>
      <c r="AC50" s="194" t="s">
        <v>70</v>
      </c>
      <c r="AD50" s="194"/>
      <c r="AE50" s="194"/>
      <c r="AF50" s="194"/>
      <c r="AG50" s="194"/>
      <c r="AH50" s="194">
        <f>COUNTIF(O50:AG50,"x")</f>
        <v>15</v>
      </c>
      <c r="AI50" s="215">
        <v>5</v>
      </c>
      <c r="AJ50" s="338" t="s">
        <v>471</v>
      </c>
      <c r="AK50" s="338">
        <f>+M50*AI50</f>
        <v>5</v>
      </c>
      <c r="AL50" s="367" t="s">
        <v>74</v>
      </c>
      <c r="AM50" s="29" t="s">
        <v>428</v>
      </c>
      <c r="AN50" s="168" t="s">
        <v>429</v>
      </c>
      <c r="AO50" s="134" t="s">
        <v>77</v>
      </c>
      <c r="AP50" s="56">
        <v>15</v>
      </c>
      <c r="AQ50" s="56">
        <v>15</v>
      </c>
      <c r="AR50" s="56">
        <v>15</v>
      </c>
      <c r="AS50" s="56">
        <v>15</v>
      </c>
      <c r="AT50" s="56">
        <v>15</v>
      </c>
      <c r="AU50" s="56">
        <v>15</v>
      </c>
      <c r="AV50" s="134">
        <v>10</v>
      </c>
      <c r="AW50" s="134">
        <f t="shared" si="7"/>
        <v>100</v>
      </c>
      <c r="AX50" s="134" t="s">
        <v>78</v>
      </c>
      <c r="AY50" s="134" t="s">
        <v>79</v>
      </c>
      <c r="AZ50" s="134" t="s">
        <v>78</v>
      </c>
      <c r="BA50" s="134" t="s">
        <v>78</v>
      </c>
      <c r="BB50" s="148">
        <v>100</v>
      </c>
      <c r="BC50" s="83" t="str">
        <f t="shared" si="23"/>
        <v>FUERTE</v>
      </c>
      <c r="BD50" s="235">
        <f>ROUND(AVERAGE(BB50:BB50),0)</f>
        <v>100</v>
      </c>
      <c r="BE50" s="235" t="s">
        <v>80</v>
      </c>
      <c r="BF50" s="237">
        <v>1</v>
      </c>
      <c r="BG50" s="237">
        <f>+AI50</f>
        <v>5</v>
      </c>
      <c r="BH50" s="343">
        <f t="shared" si="24"/>
        <v>5</v>
      </c>
      <c r="BI50" s="345" t="s">
        <v>74</v>
      </c>
      <c r="BJ50" s="305" t="s">
        <v>82</v>
      </c>
      <c r="BK50" s="355" t="s">
        <v>430</v>
      </c>
      <c r="BL50" s="355" t="s">
        <v>431</v>
      </c>
      <c r="BM50" s="301" t="s">
        <v>432</v>
      </c>
      <c r="BN50" s="364">
        <v>44928</v>
      </c>
      <c r="BO50" s="364">
        <v>45291</v>
      </c>
      <c r="BP50" s="253" t="s">
        <v>433</v>
      </c>
    </row>
    <row r="51" spans="1:68" ht="246" customHeight="1" x14ac:dyDescent="0.2">
      <c r="A51" s="193"/>
      <c r="B51" s="292"/>
      <c r="C51" s="290"/>
      <c r="D51" s="294"/>
      <c r="E51" s="293"/>
      <c r="F51" s="294"/>
      <c r="G51" s="290"/>
      <c r="H51" s="290"/>
      <c r="I51" s="290"/>
      <c r="J51" s="290"/>
      <c r="K51" s="290"/>
      <c r="L51" s="291"/>
      <c r="M51" s="295"/>
      <c r="N51" s="363"/>
      <c r="O51" s="292"/>
      <c r="P51" s="292"/>
      <c r="Q51" s="292"/>
      <c r="R51" s="292"/>
      <c r="S51" s="292"/>
      <c r="T51" s="292"/>
      <c r="U51" s="292"/>
      <c r="V51" s="292"/>
      <c r="W51" s="292"/>
      <c r="X51" s="292"/>
      <c r="Y51" s="292"/>
      <c r="Z51" s="292"/>
      <c r="AA51" s="292"/>
      <c r="AB51" s="292"/>
      <c r="AC51" s="292"/>
      <c r="AD51" s="292"/>
      <c r="AE51" s="292"/>
      <c r="AF51" s="292"/>
      <c r="AG51" s="292"/>
      <c r="AH51" s="292"/>
      <c r="AI51" s="295"/>
      <c r="AJ51" s="361"/>
      <c r="AK51" s="361"/>
      <c r="AL51" s="368"/>
      <c r="AM51" s="29" t="s">
        <v>434</v>
      </c>
      <c r="AN51" s="168" t="s">
        <v>435</v>
      </c>
      <c r="AO51" s="134" t="s">
        <v>77</v>
      </c>
      <c r="AP51" s="56">
        <v>15</v>
      </c>
      <c r="AQ51" s="56">
        <v>15</v>
      </c>
      <c r="AR51" s="56">
        <v>15</v>
      </c>
      <c r="AS51" s="56">
        <v>15</v>
      </c>
      <c r="AT51" s="56">
        <v>15</v>
      </c>
      <c r="AU51" s="56">
        <v>15</v>
      </c>
      <c r="AV51" s="134">
        <v>10</v>
      </c>
      <c r="AW51" s="134">
        <f t="shared" ref="AW51" si="25">SUM(AP51:AV51)</f>
        <v>100</v>
      </c>
      <c r="AX51" s="134" t="s">
        <v>78</v>
      </c>
      <c r="AY51" s="134" t="s">
        <v>79</v>
      </c>
      <c r="AZ51" s="134" t="s">
        <v>78</v>
      </c>
      <c r="BA51" s="134" t="s">
        <v>78</v>
      </c>
      <c r="BB51" s="148">
        <v>100</v>
      </c>
      <c r="BC51" s="83" t="s">
        <v>80</v>
      </c>
      <c r="BD51" s="318"/>
      <c r="BE51" s="318"/>
      <c r="BF51" s="322"/>
      <c r="BG51" s="322"/>
      <c r="BH51" s="369"/>
      <c r="BI51" s="365"/>
      <c r="BJ51" s="306"/>
      <c r="BK51" s="355"/>
      <c r="BL51" s="355"/>
      <c r="BM51" s="301"/>
      <c r="BN51" s="364"/>
      <c r="BO51" s="364"/>
      <c r="BP51" s="253"/>
    </row>
    <row r="52" spans="1:68" ht="265.5" customHeight="1" x14ac:dyDescent="0.2">
      <c r="A52" s="193"/>
      <c r="B52" s="292"/>
      <c r="C52" s="197"/>
      <c r="D52" s="201"/>
      <c r="E52" s="293"/>
      <c r="F52" s="201"/>
      <c r="G52" s="290"/>
      <c r="H52" s="290"/>
      <c r="I52" s="290"/>
      <c r="J52" s="290"/>
      <c r="K52" s="290"/>
      <c r="L52" s="212"/>
      <c r="M52" s="295"/>
      <c r="N52" s="363"/>
      <c r="O52" s="195"/>
      <c r="P52" s="195"/>
      <c r="Q52" s="195"/>
      <c r="R52" s="195"/>
      <c r="S52" s="195"/>
      <c r="T52" s="195"/>
      <c r="U52" s="195"/>
      <c r="V52" s="195"/>
      <c r="W52" s="195"/>
      <c r="X52" s="195"/>
      <c r="Y52" s="195"/>
      <c r="Z52" s="195"/>
      <c r="AA52" s="195"/>
      <c r="AB52" s="195"/>
      <c r="AC52" s="195"/>
      <c r="AD52" s="195"/>
      <c r="AE52" s="195"/>
      <c r="AF52" s="195"/>
      <c r="AG52" s="195"/>
      <c r="AH52" s="292"/>
      <c r="AI52" s="295"/>
      <c r="AJ52" s="361"/>
      <c r="AK52" s="339"/>
      <c r="AL52" s="368"/>
      <c r="AM52" s="29" t="s">
        <v>436</v>
      </c>
      <c r="AN52" s="168" t="s">
        <v>437</v>
      </c>
      <c r="AO52" s="134" t="s">
        <v>77</v>
      </c>
      <c r="AP52" s="56">
        <v>15</v>
      </c>
      <c r="AQ52" s="56">
        <v>15</v>
      </c>
      <c r="AR52" s="56">
        <v>15</v>
      </c>
      <c r="AS52" s="56">
        <v>15</v>
      </c>
      <c r="AT52" s="56">
        <v>15</v>
      </c>
      <c r="AU52" s="56">
        <v>15</v>
      </c>
      <c r="AV52" s="134">
        <v>10</v>
      </c>
      <c r="AW52" s="134">
        <f t="shared" si="7"/>
        <v>100</v>
      </c>
      <c r="AX52" s="134" t="s">
        <v>78</v>
      </c>
      <c r="AY52" s="134" t="s">
        <v>79</v>
      </c>
      <c r="AZ52" s="134" t="s">
        <v>78</v>
      </c>
      <c r="BA52" s="134" t="s">
        <v>78</v>
      </c>
      <c r="BB52" s="148">
        <v>100</v>
      </c>
      <c r="BC52" s="83" t="str">
        <f t="shared" si="23"/>
        <v>FUERTE</v>
      </c>
      <c r="BD52" s="318"/>
      <c r="BE52" s="318"/>
      <c r="BF52" s="322"/>
      <c r="BG52" s="322"/>
      <c r="BH52" s="369"/>
      <c r="BI52" s="365"/>
      <c r="BJ52" s="306"/>
      <c r="BK52" s="355"/>
      <c r="BL52" s="355"/>
      <c r="BM52" s="366"/>
      <c r="BN52" s="364"/>
      <c r="BO52" s="364"/>
      <c r="BP52" s="253"/>
    </row>
    <row r="53" spans="1:68" ht="168" customHeight="1" x14ac:dyDescent="0.2">
      <c r="A53" s="134" t="s">
        <v>438</v>
      </c>
      <c r="B53" s="34" t="s">
        <v>439</v>
      </c>
      <c r="C53" s="30" t="s">
        <v>100</v>
      </c>
      <c r="D53" s="8" t="s">
        <v>440</v>
      </c>
      <c r="E53" s="17" t="s">
        <v>441</v>
      </c>
      <c r="F53" s="8" t="s">
        <v>442</v>
      </c>
      <c r="G53" s="30" t="s">
        <v>70</v>
      </c>
      <c r="H53" s="30" t="s">
        <v>70</v>
      </c>
      <c r="I53" s="30" t="s">
        <v>70</v>
      </c>
      <c r="J53" s="30" t="s">
        <v>70</v>
      </c>
      <c r="K53" s="29" t="s">
        <v>443</v>
      </c>
      <c r="L53" s="9" t="s">
        <v>472</v>
      </c>
      <c r="M53" s="110">
        <v>2</v>
      </c>
      <c r="N53" s="135" t="s">
        <v>105</v>
      </c>
      <c r="O53" s="34" t="s">
        <v>70</v>
      </c>
      <c r="P53" s="34" t="s">
        <v>70</v>
      </c>
      <c r="Q53" s="34" t="s">
        <v>70</v>
      </c>
      <c r="R53" s="34"/>
      <c r="S53" s="34" t="s">
        <v>70</v>
      </c>
      <c r="T53" s="34"/>
      <c r="U53" s="34"/>
      <c r="V53" s="34"/>
      <c r="W53" s="34" t="s">
        <v>70</v>
      </c>
      <c r="X53" s="34" t="s">
        <v>70</v>
      </c>
      <c r="Y53" s="34"/>
      <c r="Z53" s="34" t="s">
        <v>70</v>
      </c>
      <c r="AA53" s="34"/>
      <c r="AB53" s="34" t="s">
        <v>70</v>
      </c>
      <c r="AC53" s="34"/>
      <c r="AD53" s="34"/>
      <c r="AE53" s="34"/>
      <c r="AF53" s="34"/>
      <c r="AG53" s="34"/>
      <c r="AH53" s="34">
        <f>COUNTIF(O53:AG53,"x")</f>
        <v>8</v>
      </c>
      <c r="AI53" s="131">
        <v>4</v>
      </c>
      <c r="AJ53" s="131" t="s">
        <v>73</v>
      </c>
      <c r="AK53" s="7">
        <f>+M53*AI53</f>
        <v>8</v>
      </c>
      <c r="AL53" s="86" t="s">
        <v>81</v>
      </c>
      <c r="AM53" s="8" t="s">
        <v>444</v>
      </c>
      <c r="AN53" s="168" t="s">
        <v>445</v>
      </c>
      <c r="AO53" s="134" t="s">
        <v>77</v>
      </c>
      <c r="AP53" s="134">
        <v>15</v>
      </c>
      <c r="AQ53" s="134">
        <v>15</v>
      </c>
      <c r="AR53" s="134">
        <v>15</v>
      </c>
      <c r="AS53" s="134">
        <v>15</v>
      </c>
      <c r="AT53" s="56">
        <v>15</v>
      </c>
      <c r="AU53" s="56">
        <v>15</v>
      </c>
      <c r="AV53" s="56">
        <v>10</v>
      </c>
      <c r="AW53" s="134">
        <f>SUM(AP53:AV53)</f>
        <v>100</v>
      </c>
      <c r="AX53" s="134" t="s">
        <v>78</v>
      </c>
      <c r="AY53" s="134" t="s">
        <v>79</v>
      </c>
      <c r="AZ53" s="134" t="s">
        <v>78</v>
      </c>
      <c r="BA53" s="134" t="s">
        <v>78</v>
      </c>
      <c r="BB53" s="148">
        <v>100</v>
      </c>
      <c r="BC53" s="83" t="str">
        <f>VLOOKUP(BB53,CLASIFICACIÓNCONTROLES,2)</f>
        <v>FUERTE</v>
      </c>
      <c r="BD53" s="10">
        <f>ROUND(AVERAGE(BB53:BB53),0)</f>
        <v>100</v>
      </c>
      <c r="BE53" s="10" t="str">
        <f>VLOOKUP(BD53,CLASIFICACIÓNCONTROLES,2)</f>
        <v>FUERTE</v>
      </c>
      <c r="BF53" s="97">
        <v>1</v>
      </c>
      <c r="BG53" s="97">
        <f>+AI53</f>
        <v>4</v>
      </c>
      <c r="BH53" s="111">
        <f>+BF53*BG53</f>
        <v>4</v>
      </c>
      <c r="BI53" s="86" t="s">
        <v>81</v>
      </c>
      <c r="BJ53" s="47" t="s">
        <v>82</v>
      </c>
      <c r="BK53" s="44" t="s">
        <v>446</v>
      </c>
      <c r="BL53" s="44" t="s">
        <v>447</v>
      </c>
      <c r="BM53" s="41" t="s">
        <v>448</v>
      </c>
      <c r="BN53" s="46">
        <v>44928</v>
      </c>
      <c r="BO53" s="46">
        <v>45291</v>
      </c>
      <c r="BP53" s="41" t="s">
        <v>449</v>
      </c>
    </row>
  </sheetData>
  <protectedRanges>
    <protectedRange password="8C66" sqref="AN22" name="Rango1_1_4_1_3_1_1_1_2_4"/>
    <protectedRange password="8C66" sqref="AN23" name="Rango1_5_4_1_3_1_1_1_1_3"/>
    <protectedRange password="8C66" sqref="F24" name="Rango1_9_1_1_1_3_3"/>
    <protectedRange password="8C66" sqref="AN24" name="Rango1_10_4_1_3_1_1_2_1_3"/>
  </protectedRanges>
  <mergeCells count="468">
    <mergeCell ref="BO50:BO52"/>
    <mergeCell ref="BP50:BP52"/>
    <mergeCell ref="BI50:BI52"/>
    <mergeCell ref="BJ50:BJ52"/>
    <mergeCell ref="BK50:BK52"/>
    <mergeCell ref="BL50:BL52"/>
    <mergeCell ref="BM50:BM52"/>
    <mergeCell ref="BN50:BN52"/>
    <mergeCell ref="AL50:AL52"/>
    <mergeCell ref="BD50:BD52"/>
    <mergeCell ref="BE50:BE52"/>
    <mergeCell ref="BF50:BF52"/>
    <mergeCell ref="BG50:BG52"/>
    <mergeCell ref="BH50:BH52"/>
    <mergeCell ref="AF50:AF52"/>
    <mergeCell ref="AG50:AG52"/>
    <mergeCell ref="AH50:AH52"/>
    <mergeCell ref="AI50:AI52"/>
    <mergeCell ref="AJ50:AJ52"/>
    <mergeCell ref="AK50:AK52"/>
    <mergeCell ref="Z50:Z52"/>
    <mergeCell ref="AA50:AA52"/>
    <mergeCell ref="AB50:AB52"/>
    <mergeCell ref="AC50:AC52"/>
    <mergeCell ref="AD50:AD52"/>
    <mergeCell ref="AE50:AE52"/>
    <mergeCell ref="T50:T52"/>
    <mergeCell ref="U50:U52"/>
    <mergeCell ref="V50:V52"/>
    <mergeCell ref="W50:W52"/>
    <mergeCell ref="X50:X52"/>
    <mergeCell ref="Y50:Y52"/>
    <mergeCell ref="N50:N52"/>
    <mergeCell ref="O50:O52"/>
    <mergeCell ref="P50:P52"/>
    <mergeCell ref="Q50:Q52"/>
    <mergeCell ref="R50:R52"/>
    <mergeCell ref="S50:S52"/>
    <mergeCell ref="H50:H52"/>
    <mergeCell ref="I50:I52"/>
    <mergeCell ref="J50:J52"/>
    <mergeCell ref="K50:K52"/>
    <mergeCell ref="L50:L52"/>
    <mergeCell ref="M50:M52"/>
    <mergeCell ref="BN48:BN49"/>
    <mergeCell ref="BO48:BO49"/>
    <mergeCell ref="BP48:BP49"/>
    <mergeCell ref="BJ48:BJ49"/>
    <mergeCell ref="BK48:BK49"/>
    <mergeCell ref="BL48:BL49"/>
    <mergeCell ref="BM48:BM49"/>
    <mergeCell ref="AC48:AC49"/>
    <mergeCell ref="AD48:AD49"/>
    <mergeCell ref="AE48:AE49"/>
    <mergeCell ref="T48:T49"/>
    <mergeCell ref="U48:U49"/>
    <mergeCell ref="V48:V49"/>
    <mergeCell ref="W48:W49"/>
    <mergeCell ref="X48:X49"/>
    <mergeCell ref="Y48:Y49"/>
    <mergeCell ref="N48:N49"/>
    <mergeCell ref="O48:O49"/>
    <mergeCell ref="A50:A52"/>
    <mergeCell ref="B50:B52"/>
    <mergeCell ref="C50:C52"/>
    <mergeCell ref="D50:D52"/>
    <mergeCell ref="E50:E52"/>
    <mergeCell ref="F50:F52"/>
    <mergeCell ref="G50:G52"/>
    <mergeCell ref="BH48:BH49"/>
    <mergeCell ref="BI48:BI49"/>
    <mergeCell ref="AL48:AL49"/>
    <mergeCell ref="BB48:BB49"/>
    <mergeCell ref="BC48:BC49"/>
    <mergeCell ref="BD48:BD49"/>
    <mergeCell ref="BF48:BF49"/>
    <mergeCell ref="BG48:BG49"/>
    <mergeCell ref="AF48:AF49"/>
    <mergeCell ref="AG48:AG49"/>
    <mergeCell ref="AH48:AH49"/>
    <mergeCell ref="AI48:AI49"/>
    <mergeCell ref="AJ48:AJ49"/>
    <mergeCell ref="AK48:AK49"/>
    <mergeCell ref="Z48:Z49"/>
    <mergeCell ref="AA48:AA49"/>
    <mergeCell ref="AB48:AB49"/>
    <mergeCell ref="P48:P49"/>
    <mergeCell ref="Q48:Q49"/>
    <mergeCell ref="R48:R49"/>
    <mergeCell ref="S48:S49"/>
    <mergeCell ref="H48:H49"/>
    <mergeCell ref="I48:I49"/>
    <mergeCell ref="J48:J49"/>
    <mergeCell ref="K48:K49"/>
    <mergeCell ref="L48:L49"/>
    <mergeCell ref="M48:M49"/>
    <mergeCell ref="BM44:BM45"/>
    <mergeCell ref="BN44:BN45"/>
    <mergeCell ref="BO44:BO45"/>
    <mergeCell ref="BP44:BP45"/>
    <mergeCell ref="A48:A49"/>
    <mergeCell ref="B48:B49"/>
    <mergeCell ref="C48:C49"/>
    <mergeCell ref="E48:E49"/>
    <mergeCell ref="F48:F49"/>
    <mergeCell ref="G48:G49"/>
    <mergeCell ref="BG44:BG45"/>
    <mergeCell ref="BH44:BH45"/>
    <mergeCell ref="BI44:BI45"/>
    <mergeCell ref="BJ44:BJ45"/>
    <mergeCell ref="BK44:BK45"/>
    <mergeCell ref="BL44:BL45"/>
    <mergeCell ref="AJ44:AJ45"/>
    <mergeCell ref="AK44:AK45"/>
    <mergeCell ref="AL44:AL45"/>
    <mergeCell ref="BD44:BD45"/>
    <mergeCell ref="BE44:BE45"/>
    <mergeCell ref="BF44:BF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L44:L45"/>
    <mergeCell ref="M44:M45"/>
    <mergeCell ref="N44:N45"/>
    <mergeCell ref="O44:O45"/>
    <mergeCell ref="P44:P45"/>
    <mergeCell ref="Q44:Q45"/>
    <mergeCell ref="BP39:BP40"/>
    <mergeCell ref="A44:A45"/>
    <mergeCell ref="B44:B45"/>
    <mergeCell ref="E44:E45"/>
    <mergeCell ref="F44:F45"/>
    <mergeCell ref="G44:G45"/>
    <mergeCell ref="H44:H45"/>
    <mergeCell ref="I44:I45"/>
    <mergeCell ref="J44:J45"/>
    <mergeCell ref="K44:K45"/>
    <mergeCell ref="BJ39:BJ40"/>
    <mergeCell ref="BK39:BK40"/>
    <mergeCell ref="BL39:BL40"/>
    <mergeCell ref="BM39:BM40"/>
    <mergeCell ref="BN39:BN40"/>
    <mergeCell ref="BO39:BO40"/>
    <mergeCell ref="BD39:BD40"/>
    <mergeCell ref="BE39:BE40"/>
    <mergeCell ref="BF39:BF40"/>
    <mergeCell ref="BG39:BG40"/>
    <mergeCell ref="BH39:BH40"/>
    <mergeCell ref="BI39:BI40"/>
    <mergeCell ref="AG39:AG40"/>
    <mergeCell ref="AH39:AH40"/>
    <mergeCell ref="AI39:AI40"/>
    <mergeCell ref="AJ39:AJ40"/>
    <mergeCell ref="AK39:AK40"/>
    <mergeCell ref="AL39:AL40"/>
    <mergeCell ref="AA39:AA40"/>
    <mergeCell ref="AB39:AB40"/>
    <mergeCell ref="AC39:AC40"/>
    <mergeCell ref="AD39:AD40"/>
    <mergeCell ref="AE39:AE40"/>
    <mergeCell ref="AF39:AF40"/>
    <mergeCell ref="U39:U40"/>
    <mergeCell ref="V39:V40"/>
    <mergeCell ref="W39:W40"/>
    <mergeCell ref="X39:X40"/>
    <mergeCell ref="Y39:Y40"/>
    <mergeCell ref="Z39:Z40"/>
    <mergeCell ref="O39:O40"/>
    <mergeCell ref="P39:P40"/>
    <mergeCell ref="Q39:Q40"/>
    <mergeCell ref="R39:R40"/>
    <mergeCell ref="S39:S40"/>
    <mergeCell ref="T39:T40"/>
    <mergeCell ref="I39:I40"/>
    <mergeCell ref="J39:J40"/>
    <mergeCell ref="K39:K40"/>
    <mergeCell ref="L39:L40"/>
    <mergeCell ref="M39:M40"/>
    <mergeCell ref="N39:N40"/>
    <mergeCell ref="BO36:BO38"/>
    <mergeCell ref="BP36:BP38"/>
    <mergeCell ref="A39:A40"/>
    <mergeCell ref="B39:B40"/>
    <mergeCell ref="C39:C40"/>
    <mergeCell ref="D39:D40"/>
    <mergeCell ref="E39:E40"/>
    <mergeCell ref="F39:F40"/>
    <mergeCell ref="G39:G40"/>
    <mergeCell ref="H39:H40"/>
    <mergeCell ref="BI36:BI38"/>
    <mergeCell ref="BJ36:BJ38"/>
    <mergeCell ref="BK36:BK38"/>
    <mergeCell ref="BL36:BL38"/>
    <mergeCell ref="BM36:BM38"/>
    <mergeCell ref="BN36:BN38"/>
    <mergeCell ref="AL36:AL38"/>
    <mergeCell ref="BD36:BD38"/>
    <mergeCell ref="BE36:BE38"/>
    <mergeCell ref="BF36:BF38"/>
    <mergeCell ref="BG36:BG38"/>
    <mergeCell ref="BH36:BH38"/>
    <mergeCell ref="AF36:AF38"/>
    <mergeCell ref="AG36:AG38"/>
    <mergeCell ref="AH36:AH38"/>
    <mergeCell ref="AI36:AI38"/>
    <mergeCell ref="AJ36:AJ38"/>
    <mergeCell ref="AK36:AK38"/>
    <mergeCell ref="Z36:Z38"/>
    <mergeCell ref="AA36:AA38"/>
    <mergeCell ref="AB36:AB38"/>
    <mergeCell ref="AC36:AC38"/>
    <mergeCell ref="AD36:AD38"/>
    <mergeCell ref="AE36:AE38"/>
    <mergeCell ref="T36:T38"/>
    <mergeCell ref="U36:U38"/>
    <mergeCell ref="V36:V38"/>
    <mergeCell ref="W36:W38"/>
    <mergeCell ref="X36:X38"/>
    <mergeCell ref="Y36:Y38"/>
    <mergeCell ref="N36:N38"/>
    <mergeCell ref="O36:O38"/>
    <mergeCell ref="P36:P38"/>
    <mergeCell ref="Q36:Q38"/>
    <mergeCell ref="R36:R38"/>
    <mergeCell ref="S36:S38"/>
    <mergeCell ref="H36:H38"/>
    <mergeCell ref="I36:I38"/>
    <mergeCell ref="J36:J38"/>
    <mergeCell ref="K36:K38"/>
    <mergeCell ref="L36:L38"/>
    <mergeCell ref="M36:M38"/>
    <mergeCell ref="BN27:BN29"/>
    <mergeCell ref="BO27:BO29"/>
    <mergeCell ref="BP27:BP29"/>
    <mergeCell ref="A36:A38"/>
    <mergeCell ref="B36:B38"/>
    <mergeCell ref="C36:C38"/>
    <mergeCell ref="D36:D38"/>
    <mergeCell ref="E36:E38"/>
    <mergeCell ref="F36:F38"/>
    <mergeCell ref="G36:G38"/>
    <mergeCell ref="BH27:BH29"/>
    <mergeCell ref="BI27:BI29"/>
    <mergeCell ref="BJ27:BJ29"/>
    <mergeCell ref="BK27:BK29"/>
    <mergeCell ref="BL27:BL29"/>
    <mergeCell ref="BM27:BM29"/>
    <mergeCell ref="AK27:AK29"/>
    <mergeCell ref="AL27:AL29"/>
    <mergeCell ref="BD27:BD29"/>
    <mergeCell ref="BE27:BE29"/>
    <mergeCell ref="BF27:BF29"/>
    <mergeCell ref="BG27:BG29"/>
    <mergeCell ref="AE27:AE29"/>
    <mergeCell ref="AF27:AF29"/>
    <mergeCell ref="AG27:AG29"/>
    <mergeCell ref="AH27:AH29"/>
    <mergeCell ref="AI27:AI29"/>
    <mergeCell ref="AJ27:AJ29"/>
    <mergeCell ref="Y27:Y29"/>
    <mergeCell ref="Z27:Z29"/>
    <mergeCell ref="AA27:AA29"/>
    <mergeCell ref="AB27:AB29"/>
    <mergeCell ref="AC27:AC29"/>
    <mergeCell ref="AD27:AD29"/>
    <mergeCell ref="S27:S29"/>
    <mergeCell ref="T27:T29"/>
    <mergeCell ref="U27:U29"/>
    <mergeCell ref="V27:V29"/>
    <mergeCell ref="W27:W29"/>
    <mergeCell ref="X27:X29"/>
    <mergeCell ref="M27:M29"/>
    <mergeCell ref="N27:N29"/>
    <mergeCell ref="O27:O29"/>
    <mergeCell ref="P27:P29"/>
    <mergeCell ref="Q27:Q29"/>
    <mergeCell ref="R27:R29"/>
    <mergeCell ref="G27:G29"/>
    <mergeCell ref="H27:H29"/>
    <mergeCell ref="I27:I29"/>
    <mergeCell ref="J27:J29"/>
    <mergeCell ref="K27:K29"/>
    <mergeCell ref="L27:L29"/>
    <mergeCell ref="A27:A29"/>
    <mergeCell ref="B27:B29"/>
    <mergeCell ref="C27:C29"/>
    <mergeCell ref="D27:D29"/>
    <mergeCell ref="E27:E29"/>
    <mergeCell ref="F27:F29"/>
    <mergeCell ref="BE17:BE18"/>
    <mergeCell ref="BF17:BF18"/>
    <mergeCell ref="BG17:BG18"/>
    <mergeCell ref="BH17:BH18"/>
    <mergeCell ref="BI17:BI18"/>
    <mergeCell ref="BJ17:BJ18"/>
    <mergeCell ref="AY17:AY18"/>
    <mergeCell ref="AZ17:AZ18"/>
    <mergeCell ref="BA17:BA18"/>
    <mergeCell ref="BB17:BB18"/>
    <mergeCell ref="BC17:BC18"/>
    <mergeCell ref="BD17:BD18"/>
    <mergeCell ref="AS17:AS18"/>
    <mergeCell ref="AT17:AT18"/>
    <mergeCell ref="AU17:AU18"/>
    <mergeCell ref="AV17:AV18"/>
    <mergeCell ref="AW17:AW18"/>
    <mergeCell ref="AX17:AX18"/>
    <mergeCell ref="AM17:AM18"/>
    <mergeCell ref="AN17:AN18"/>
    <mergeCell ref="AO17:AO18"/>
    <mergeCell ref="AP17:AP18"/>
    <mergeCell ref="AQ17:AQ18"/>
    <mergeCell ref="AR17:AR18"/>
    <mergeCell ref="AG17:AG18"/>
    <mergeCell ref="AH17:AH18"/>
    <mergeCell ref="AI17:AI18"/>
    <mergeCell ref="AJ17:AJ18"/>
    <mergeCell ref="AK17:AK18"/>
    <mergeCell ref="AL17:AL18"/>
    <mergeCell ref="AA17:AA18"/>
    <mergeCell ref="AB17:AB18"/>
    <mergeCell ref="AC17:AC18"/>
    <mergeCell ref="AD17:AD18"/>
    <mergeCell ref="AE17:AE18"/>
    <mergeCell ref="AF17:AF18"/>
    <mergeCell ref="U17:U18"/>
    <mergeCell ref="V17:V18"/>
    <mergeCell ref="W17:W18"/>
    <mergeCell ref="X17:X18"/>
    <mergeCell ref="Y17:Y18"/>
    <mergeCell ref="Z17:Z18"/>
    <mergeCell ref="O17:O18"/>
    <mergeCell ref="P17:P18"/>
    <mergeCell ref="Q17:Q18"/>
    <mergeCell ref="R17:R18"/>
    <mergeCell ref="S17:S18"/>
    <mergeCell ref="T17:T18"/>
    <mergeCell ref="I17:I18"/>
    <mergeCell ref="J17:J18"/>
    <mergeCell ref="K17:K18"/>
    <mergeCell ref="L17:L18"/>
    <mergeCell ref="M17:M18"/>
    <mergeCell ref="N17:N18"/>
    <mergeCell ref="BO15:BO16"/>
    <mergeCell ref="BP15:BP16"/>
    <mergeCell ref="A17:A18"/>
    <mergeCell ref="B17:B18"/>
    <mergeCell ref="C17:C18"/>
    <mergeCell ref="D17:D18"/>
    <mergeCell ref="E17:E18"/>
    <mergeCell ref="F17:F18"/>
    <mergeCell ref="G17:G18"/>
    <mergeCell ref="H17:H18"/>
    <mergeCell ref="BI15:BI16"/>
    <mergeCell ref="BJ15:BJ16"/>
    <mergeCell ref="BK15:BK16"/>
    <mergeCell ref="BL15:BL16"/>
    <mergeCell ref="BM15:BM16"/>
    <mergeCell ref="BN15:BN16"/>
    <mergeCell ref="BC15:BC16"/>
    <mergeCell ref="BD15:BD16"/>
    <mergeCell ref="BE15:BE16"/>
    <mergeCell ref="BF15:BF16"/>
    <mergeCell ref="BG15:BG16"/>
    <mergeCell ref="BH15:BH16"/>
    <mergeCell ref="AW15:AW16"/>
    <mergeCell ref="AX15:AX16"/>
    <mergeCell ref="AY15:AY16"/>
    <mergeCell ref="AZ15:AZ16"/>
    <mergeCell ref="BA15:BA16"/>
    <mergeCell ref="BB15:BB16"/>
    <mergeCell ref="AQ15:AQ16"/>
    <mergeCell ref="AR15:AR16"/>
    <mergeCell ref="AS15:AS16"/>
    <mergeCell ref="AT15:AT16"/>
    <mergeCell ref="AU15:AU16"/>
    <mergeCell ref="AV15:AV16"/>
    <mergeCell ref="AK15:AK16"/>
    <mergeCell ref="AL15:AL16"/>
    <mergeCell ref="AM15:AM16"/>
    <mergeCell ref="AN15:AN16"/>
    <mergeCell ref="AO15:AO16"/>
    <mergeCell ref="AP15:AP16"/>
    <mergeCell ref="R15:R16"/>
    <mergeCell ref="AE15:AE16"/>
    <mergeCell ref="AF15:AF16"/>
    <mergeCell ref="AG15:AG16"/>
    <mergeCell ref="AH15:AH16"/>
    <mergeCell ref="AI15:AI16"/>
    <mergeCell ref="AJ15:AJ16"/>
    <mergeCell ref="Y15:Y16"/>
    <mergeCell ref="Z15:Z16"/>
    <mergeCell ref="AA15:AA16"/>
    <mergeCell ref="AB15:AB16"/>
    <mergeCell ref="AC15:AC16"/>
    <mergeCell ref="AD15:AD16"/>
    <mergeCell ref="G15:G16"/>
    <mergeCell ref="H15:H16"/>
    <mergeCell ref="I15:I16"/>
    <mergeCell ref="J15:J16"/>
    <mergeCell ref="K15:K16"/>
    <mergeCell ref="L15:L16"/>
    <mergeCell ref="BM9:BM10"/>
    <mergeCell ref="BN9:BO9"/>
    <mergeCell ref="BP9:BP10"/>
    <mergeCell ref="AW10:AX10"/>
    <mergeCell ref="BJ9:BJ10"/>
    <mergeCell ref="BK9:BK10"/>
    <mergeCell ref="BL9:BL10"/>
    <mergeCell ref="S15:S16"/>
    <mergeCell ref="T15:T16"/>
    <mergeCell ref="U15:U16"/>
    <mergeCell ref="V15:V16"/>
    <mergeCell ref="W15:W16"/>
    <mergeCell ref="X15:X16"/>
    <mergeCell ref="M15:M16"/>
    <mergeCell ref="N15:N16"/>
    <mergeCell ref="O15:O16"/>
    <mergeCell ref="P15:P16"/>
    <mergeCell ref="Q15:Q16"/>
    <mergeCell ref="A15:A16"/>
    <mergeCell ref="B15:B16"/>
    <mergeCell ref="C15:C16"/>
    <mergeCell ref="D15:D16"/>
    <mergeCell ref="E15:E16"/>
    <mergeCell ref="F15:F16"/>
    <mergeCell ref="BF9:BF10"/>
    <mergeCell ref="BG9:BG10"/>
    <mergeCell ref="BH9:BI10"/>
    <mergeCell ref="AM9:AN9"/>
    <mergeCell ref="AP9:AX9"/>
    <mergeCell ref="AY9:AZ10"/>
    <mergeCell ref="BA9:BA10"/>
    <mergeCell ref="BB9:BC10"/>
    <mergeCell ref="BD9:BE10"/>
    <mergeCell ref="G9:J9"/>
    <mergeCell ref="K9:K10"/>
    <mergeCell ref="L9:L10"/>
    <mergeCell ref="M9:N9"/>
    <mergeCell ref="AH9:AJ9"/>
    <mergeCell ref="AK9:AL10"/>
    <mergeCell ref="A9:A10"/>
    <mergeCell ref="B9:B10"/>
    <mergeCell ref="C9:C10"/>
    <mergeCell ref="D9:D10"/>
    <mergeCell ref="E9:E10"/>
    <mergeCell ref="F9:F10"/>
    <mergeCell ref="B8:K8"/>
    <mergeCell ref="M8:AJ8"/>
    <mergeCell ref="AK8:AL8"/>
    <mergeCell ref="AM8:BE8"/>
    <mergeCell ref="BF8:BI8"/>
    <mergeCell ref="BJ8:BP8"/>
  </mergeCells>
  <conditionalFormatting sqref="C11:C12">
    <cfRule type="containsText" dxfId="528" priority="580" stopIfTrue="1" operator="containsText" text="BAJO">
      <formula>NOT(ISERROR(SEARCH("BAJO",C11)))</formula>
    </cfRule>
    <cfRule type="cellIs" dxfId="527" priority="581" stopIfTrue="1" operator="equal">
      <formula>"MUY ALTO"</formula>
    </cfRule>
    <cfRule type="cellIs" dxfId="526" priority="582" stopIfTrue="1" operator="equal">
      <formula>"MODERADO"</formula>
    </cfRule>
    <cfRule type="cellIs" dxfId="525" priority="583" stopIfTrue="1" operator="equal">
      <formula>"ALTO"</formula>
    </cfRule>
  </conditionalFormatting>
  <conditionalFormatting sqref="C14:C15">
    <cfRule type="containsText" dxfId="524" priority="883" stopIfTrue="1" operator="containsText" text="BAJO">
      <formula>NOT(ISERROR(SEARCH("BAJO",C14)))</formula>
    </cfRule>
    <cfRule type="cellIs" dxfId="523" priority="884" stopIfTrue="1" operator="equal">
      <formula>"MUY ALTO"</formula>
    </cfRule>
    <cfRule type="cellIs" dxfId="522" priority="885" stopIfTrue="1" operator="equal">
      <formula>"MODERADO"</formula>
    </cfRule>
    <cfRule type="cellIs" dxfId="521" priority="886" stopIfTrue="1" operator="equal">
      <formula>"ALTO"</formula>
    </cfRule>
  </conditionalFormatting>
  <conditionalFormatting sqref="C20:C21">
    <cfRule type="containsText" dxfId="520" priority="138" stopIfTrue="1" operator="containsText" text="BAJO">
      <formula>NOT(ISERROR(SEARCH("BAJO",C20)))</formula>
    </cfRule>
    <cfRule type="cellIs" dxfId="519" priority="139" stopIfTrue="1" operator="equal">
      <formula>"MUY ALTO"</formula>
    </cfRule>
    <cfRule type="cellIs" dxfId="518" priority="140" stopIfTrue="1" operator="equal">
      <formula>"MODERADO"</formula>
    </cfRule>
    <cfRule type="cellIs" dxfId="517" priority="141" stopIfTrue="1" operator="equal">
      <formula>"ALTO"</formula>
    </cfRule>
  </conditionalFormatting>
  <conditionalFormatting sqref="C23:C24">
    <cfRule type="containsText" dxfId="516" priority="74" stopIfTrue="1" operator="containsText" text="BAJO">
      <formula>NOT(ISERROR(SEARCH("BAJO",C23)))</formula>
    </cfRule>
    <cfRule type="cellIs" dxfId="515" priority="75" stopIfTrue="1" operator="equal">
      <formula>"MUY ALTO"</formula>
    </cfRule>
    <cfRule type="cellIs" dxfId="514" priority="76" stopIfTrue="1" operator="equal">
      <formula>"MODERADO"</formula>
    </cfRule>
    <cfRule type="cellIs" dxfId="513" priority="77" stopIfTrue="1" operator="equal">
      <formula>"ALTO"</formula>
    </cfRule>
  </conditionalFormatting>
  <conditionalFormatting sqref="C26">
    <cfRule type="containsText" dxfId="512" priority="639" stopIfTrue="1" operator="containsText" text="BAJO">
      <formula>NOT(ISERROR(SEARCH("BAJO",C26)))</formula>
    </cfRule>
    <cfRule type="cellIs" dxfId="511" priority="640" stopIfTrue="1" operator="equal">
      <formula>"MUY ALTO"</formula>
    </cfRule>
    <cfRule type="cellIs" dxfId="510" priority="641" stopIfTrue="1" operator="equal">
      <formula>"MODERADO"</formula>
    </cfRule>
    <cfRule type="cellIs" dxfId="509" priority="642" stopIfTrue="1" operator="equal">
      <formula>"ALTO"</formula>
    </cfRule>
  </conditionalFormatting>
  <conditionalFormatting sqref="C30:C35">
    <cfRule type="containsText" dxfId="508" priority="451" stopIfTrue="1" operator="containsText" text="BAJO">
      <formula>NOT(ISERROR(SEARCH("BAJO",C30)))</formula>
    </cfRule>
    <cfRule type="cellIs" dxfId="507" priority="452" stopIfTrue="1" operator="equal">
      <formula>"MUY ALTO"</formula>
    </cfRule>
    <cfRule type="cellIs" dxfId="506" priority="453" stopIfTrue="1" operator="equal">
      <formula>"MODERADO"</formula>
    </cfRule>
    <cfRule type="cellIs" dxfId="505" priority="454" stopIfTrue="1" operator="equal">
      <formula>"ALTO"</formula>
    </cfRule>
  </conditionalFormatting>
  <conditionalFormatting sqref="C31:C32">
    <cfRule type="containsText" dxfId="504" priority="382" stopIfTrue="1" operator="containsText" text="BAJO">
      <formula>NOT(ISERROR(SEARCH("BAJO",C31)))</formula>
    </cfRule>
    <cfRule type="cellIs" dxfId="503" priority="383" stopIfTrue="1" operator="equal">
      <formula>"MUY ALTO"</formula>
    </cfRule>
    <cfRule type="cellIs" dxfId="502" priority="384" stopIfTrue="1" operator="equal">
      <formula>"MODERADO"</formula>
    </cfRule>
    <cfRule type="cellIs" dxfId="501" priority="385" stopIfTrue="1" operator="equal">
      <formula>"ALTO"</formula>
    </cfRule>
  </conditionalFormatting>
  <conditionalFormatting sqref="C32">
    <cfRule type="containsText" dxfId="500" priority="304" stopIfTrue="1" operator="containsText" text="BAJO">
      <formula>NOT(ISERROR(SEARCH("BAJO",C32)))</formula>
    </cfRule>
    <cfRule type="cellIs" dxfId="499" priority="305" stopIfTrue="1" operator="equal">
      <formula>"MUY ALTO"</formula>
    </cfRule>
    <cfRule type="cellIs" dxfId="498" priority="306" stopIfTrue="1" operator="equal">
      <formula>"MODERADO"</formula>
    </cfRule>
    <cfRule type="cellIs" dxfId="497" priority="307" stopIfTrue="1" operator="equal">
      <formula>"ALTO"</formula>
    </cfRule>
  </conditionalFormatting>
  <conditionalFormatting sqref="C39">
    <cfRule type="containsText" dxfId="496" priority="443" stopIfTrue="1" operator="containsText" text="BAJO">
      <formula>NOT(ISERROR(SEARCH("BAJO",C39)))</formula>
    </cfRule>
    <cfRule type="cellIs" dxfId="495" priority="444" stopIfTrue="1" operator="equal">
      <formula>"MUY ALTO"</formula>
    </cfRule>
    <cfRule type="cellIs" dxfId="494" priority="445" stopIfTrue="1" operator="equal">
      <formula>"MODERADO"</formula>
    </cfRule>
    <cfRule type="cellIs" dxfId="493" priority="446" stopIfTrue="1" operator="equal">
      <formula>"ALTO"</formula>
    </cfRule>
  </conditionalFormatting>
  <conditionalFormatting sqref="C41:C42">
    <cfRule type="containsText" dxfId="492" priority="431" stopIfTrue="1" operator="containsText" text="BAJO">
      <formula>NOT(ISERROR(SEARCH("BAJO",C41)))</formula>
    </cfRule>
    <cfRule type="cellIs" dxfId="491" priority="432" stopIfTrue="1" operator="equal">
      <formula>"MUY ALTO"</formula>
    </cfRule>
    <cfRule type="cellIs" dxfId="490" priority="433" stopIfTrue="1" operator="equal">
      <formula>"MODERADO"</formula>
    </cfRule>
    <cfRule type="cellIs" dxfId="489" priority="434" stopIfTrue="1" operator="equal">
      <formula>"ALTO"</formula>
    </cfRule>
  </conditionalFormatting>
  <conditionalFormatting sqref="C44:C48">
    <cfRule type="containsText" dxfId="488" priority="419" stopIfTrue="1" operator="containsText" text="BAJO">
      <formula>NOT(ISERROR(SEARCH("BAJO",C44)))</formula>
    </cfRule>
    <cfRule type="cellIs" dxfId="487" priority="420" stopIfTrue="1" operator="equal">
      <formula>"MUY ALTO"</formula>
    </cfRule>
    <cfRule type="cellIs" dxfId="486" priority="421" stopIfTrue="1" operator="equal">
      <formula>"MODERADO"</formula>
    </cfRule>
    <cfRule type="cellIs" dxfId="485" priority="422" stopIfTrue="1" operator="equal">
      <formula>"ALTO"</formula>
    </cfRule>
  </conditionalFormatting>
  <conditionalFormatting sqref="C53">
    <cfRule type="containsText" dxfId="484" priority="667" stopIfTrue="1" operator="containsText" text="BAJO">
      <formula>NOT(ISERROR(SEARCH("BAJO",C53)))</formula>
    </cfRule>
    <cfRule type="cellIs" dxfId="483" priority="668" stopIfTrue="1" operator="equal">
      <formula>"MUY ALTO"</formula>
    </cfRule>
    <cfRule type="cellIs" dxfId="482" priority="669" stopIfTrue="1" operator="equal">
      <formula>"MODERADO"</formula>
    </cfRule>
    <cfRule type="cellIs" dxfId="481" priority="670" stopIfTrue="1" operator="equal">
      <formula>"ALTO"</formula>
    </cfRule>
  </conditionalFormatting>
  <conditionalFormatting sqref="C17:D17">
    <cfRule type="containsText" dxfId="480" priority="20" stopIfTrue="1" operator="containsText" text="BAJO">
      <formula>NOT(ISERROR(SEARCH("BAJO",C17)))</formula>
    </cfRule>
    <cfRule type="cellIs" dxfId="479" priority="21" stopIfTrue="1" operator="equal">
      <formula>"MUY ALTO"</formula>
    </cfRule>
    <cfRule type="cellIs" dxfId="478" priority="22" stopIfTrue="1" operator="equal">
      <formula>"MODERADO"</formula>
    </cfRule>
    <cfRule type="cellIs" dxfId="477" priority="23" stopIfTrue="1" operator="equal">
      <formula>"ALTO"</formula>
    </cfRule>
  </conditionalFormatting>
  <conditionalFormatting sqref="C22:D22">
    <cfRule type="containsText" dxfId="476" priority="161" stopIfTrue="1" operator="containsText" text="BAJO">
      <formula>NOT(ISERROR(SEARCH("BAJO",C22)))</formula>
    </cfRule>
    <cfRule type="cellIs" dxfId="475" priority="162" stopIfTrue="1" operator="equal">
      <formula>"MUY ALTO"</formula>
    </cfRule>
    <cfRule type="cellIs" dxfId="474" priority="163" stopIfTrue="1" operator="equal">
      <formula>"MODERADO"</formula>
    </cfRule>
    <cfRule type="cellIs" dxfId="473" priority="164" stopIfTrue="1" operator="equal">
      <formula>"ALTO"</formula>
    </cfRule>
  </conditionalFormatting>
  <conditionalFormatting sqref="C43:D43">
    <cfRule type="containsText" dxfId="472" priority="487" stopIfTrue="1" operator="containsText" text="BAJO">
      <formula>NOT(ISERROR(SEARCH("BAJO",C43)))</formula>
    </cfRule>
    <cfRule type="cellIs" dxfId="471" priority="488" stopIfTrue="1" operator="equal">
      <formula>"MUY ALTO"</formula>
    </cfRule>
    <cfRule type="cellIs" dxfId="470" priority="489" stopIfTrue="1" operator="equal">
      <formula>"MODERADO"</formula>
    </cfRule>
    <cfRule type="cellIs" dxfId="469" priority="490" stopIfTrue="1" operator="equal">
      <formula>"ALTO"</formula>
    </cfRule>
  </conditionalFormatting>
  <conditionalFormatting sqref="D14 G14:J15 C36:D37 G42:J42 G44:J44 AL46 C50 AL50:AL51">
    <cfRule type="cellIs" dxfId="468" priority="903" stopIfTrue="1" operator="equal">
      <formula>"MUY ALTO"</formula>
    </cfRule>
    <cfRule type="cellIs" dxfId="467" priority="904" stopIfTrue="1" operator="equal">
      <formula>"MODERADO"</formula>
    </cfRule>
    <cfRule type="cellIs" dxfId="466" priority="905" stopIfTrue="1" operator="equal">
      <formula>"ALTO"</formula>
    </cfRule>
  </conditionalFormatting>
  <conditionalFormatting sqref="D21">
    <cfRule type="containsText" dxfId="465" priority="142" stopIfTrue="1" operator="containsText" text="BAJO">
      <formula>NOT(ISERROR(SEARCH("BAJO",D21)))</formula>
    </cfRule>
    <cfRule type="cellIs" dxfId="464" priority="143" stopIfTrue="1" operator="equal">
      <formula>"MUY ALTO"</formula>
    </cfRule>
    <cfRule type="cellIs" dxfId="463" priority="144" stopIfTrue="1" operator="equal">
      <formula>"MODERADO"</formula>
    </cfRule>
    <cfRule type="cellIs" dxfId="462" priority="145" stopIfTrue="1" operator="equal">
      <formula>"ALTO"</formula>
    </cfRule>
  </conditionalFormatting>
  <conditionalFormatting sqref="G11:J12">
    <cfRule type="containsText" dxfId="461" priority="564" stopIfTrue="1" operator="containsText" text="BAJO">
      <formula>NOT(ISERROR(SEARCH("BAJO",G11)))</formula>
    </cfRule>
    <cfRule type="cellIs" dxfId="460" priority="565" stopIfTrue="1" operator="equal">
      <formula>"MUY ALTO"</formula>
    </cfRule>
    <cfRule type="cellIs" dxfId="459" priority="566" stopIfTrue="1" operator="equal">
      <formula>"MODERADO"</formula>
    </cfRule>
    <cfRule type="cellIs" dxfId="458" priority="567" stopIfTrue="1" operator="equal">
      <formula>"ALTO"</formula>
    </cfRule>
  </conditionalFormatting>
  <conditionalFormatting sqref="G17:J17">
    <cfRule type="containsText" dxfId="457" priority="42" stopIfTrue="1" operator="containsText" text="BAJO">
      <formula>NOT(ISERROR(SEARCH("BAJO",G17)))</formula>
    </cfRule>
    <cfRule type="cellIs" dxfId="456" priority="43" stopIfTrue="1" operator="equal">
      <formula>"MUY ALTO"</formula>
    </cfRule>
    <cfRule type="cellIs" dxfId="455" priority="44" stopIfTrue="1" operator="equal">
      <formula>"MODERADO"</formula>
    </cfRule>
    <cfRule type="cellIs" dxfId="454" priority="45" stopIfTrue="1" operator="equal">
      <formula>"ALTO"</formula>
    </cfRule>
  </conditionalFormatting>
  <conditionalFormatting sqref="G32:J33">
    <cfRule type="containsText" dxfId="453" priority="332" stopIfTrue="1" operator="containsText" text="BAJO">
      <formula>NOT(ISERROR(SEARCH("BAJO",G32)))</formula>
    </cfRule>
    <cfRule type="cellIs" dxfId="452" priority="333" stopIfTrue="1" operator="equal">
      <formula>"MUY ALTO"</formula>
    </cfRule>
    <cfRule type="cellIs" dxfId="451" priority="334" stopIfTrue="1" operator="equal">
      <formula>"MODERADO"</formula>
    </cfRule>
    <cfRule type="cellIs" dxfId="450" priority="335" stopIfTrue="1" operator="equal">
      <formula>"ALTO"</formula>
    </cfRule>
  </conditionalFormatting>
  <conditionalFormatting sqref="G39:J39">
    <cfRule type="containsText" dxfId="449" priority="731" stopIfTrue="1" operator="containsText" text="BAJO">
      <formula>NOT(ISERROR(SEARCH("BAJO",G39)))</formula>
    </cfRule>
    <cfRule type="cellIs" dxfId="448" priority="732" stopIfTrue="1" operator="equal">
      <formula>"MUY ALTO"</formula>
    </cfRule>
    <cfRule type="cellIs" dxfId="447" priority="733" stopIfTrue="1" operator="equal">
      <formula>"MODERADO"</formula>
    </cfRule>
    <cfRule type="cellIs" dxfId="446" priority="734" stopIfTrue="1" operator="equal">
      <formula>"ALTO"</formula>
    </cfRule>
  </conditionalFormatting>
  <conditionalFormatting sqref="G46:J48">
    <cfRule type="containsText" dxfId="445" priority="794" stopIfTrue="1" operator="containsText" text="BAJO">
      <formula>NOT(ISERROR(SEARCH("BAJO",G46)))</formula>
    </cfRule>
    <cfRule type="cellIs" dxfId="444" priority="795" stopIfTrue="1" operator="equal">
      <formula>"MUY ALTO"</formula>
    </cfRule>
    <cfRule type="cellIs" dxfId="443" priority="796" stopIfTrue="1" operator="equal">
      <formula>"MODERADO"</formula>
    </cfRule>
    <cfRule type="cellIs" dxfId="442" priority="797" stopIfTrue="1" operator="equal">
      <formula>"ALTO"</formula>
    </cfRule>
  </conditionalFormatting>
  <conditionalFormatting sqref="G50:J51">
    <cfRule type="containsText" dxfId="441" priority="790" stopIfTrue="1" operator="containsText" text="BAJO">
      <formula>NOT(ISERROR(SEARCH("BAJO",G50)))</formula>
    </cfRule>
    <cfRule type="cellIs" dxfId="440" priority="791" stopIfTrue="1" operator="equal">
      <formula>"MUY ALTO"</formula>
    </cfRule>
    <cfRule type="cellIs" dxfId="439" priority="792" stopIfTrue="1" operator="equal">
      <formula>"MODERADO"</formula>
    </cfRule>
    <cfRule type="cellIs" dxfId="438" priority="793" stopIfTrue="1" operator="equal">
      <formula>"ALTO"</formula>
    </cfRule>
  </conditionalFormatting>
  <conditionalFormatting sqref="G20:K22">
    <cfRule type="containsText" dxfId="437" priority="116" stopIfTrue="1" operator="containsText" text="BAJO">
      <formula>NOT(ISERROR(SEARCH("BAJO",G20)))</formula>
    </cfRule>
    <cfRule type="cellIs" dxfId="436" priority="117" stopIfTrue="1" operator="equal">
      <formula>"MUY ALTO"</formula>
    </cfRule>
    <cfRule type="cellIs" dxfId="435" priority="118" stopIfTrue="1" operator="equal">
      <formula>"MODERADO"</formula>
    </cfRule>
    <cfRule type="cellIs" dxfId="434" priority="119" stopIfTrue="1" operator="equal">
      <formula>"ALTO"</formula>
    </cfRule>
  </conditionalFormatting>
  <conditionalFormatting sqref="G36:K37">
    <cfRule type="containsText" dxfId="433" priority="415" stopIfTrue="1" operator="containsText" text="BAJO">
      <formula>NOT(ISERROR(SEARCH("BAJO",G36)))</formula>
    </cfRule>
    <cfRule type="cellIs" dxfId="432" priority="416" stopIfTrue="1" operator="equal">
      <formula>"MUY ALTO"</formula>
    </cfRule>
    <cfRule type="cellIs" dxfId="431" priority="417" stopIfTrue="1" operator="equal">
      <formula>"MODERADO"</formula>
    </cfRule>
    <cfRule type="cellIs" dxfId="430" priority="418" stopIfTrue="1" operator="equal">
      <formula>"ALTO"</formula>
    </cfRule>
  </conditionalFormatting>
  <conditionalFormatting sqref="G41:K41">
    <cfRule type="containsText" dxfId="429" priority="750" stopIfTrue="1" operator="containsText" text="BAJO">
      <formula>NOT(ISERROR(SEARCH("BAJO",G41)))</formula>
    </cfRule>
    <cfRule type="cellIs" dxfId="428" priority="751" stopIfTrue="1" operator="equal">
      <formula>"MUY ALTO"</formula>
    </cfRule>
    <cfRule type="cellIs" dxfId="427" priority="752" stopIfTrue="1" operator="equal">
      <formula>"MODERADO"</formula>
    </cfRule>
    <cfRule type="cellIs" dxfId="426" priority="753" stopIfTrue="1" operator="equal">
      <formula>"ALTO"</formula>
    </cfRule>
  </conditionalFormatting>
  <conditionalFormatting sqref="M11:M12 M14:M15 AI20:AJ20 AH25:AH26 M25:M28 AI36:AI38 AI42:AJ44 AI46:AJ48 M50:M51 AI50:AJ51">
    <cfRule type="cellIs" dxfId="425" priority="898" stopIfTrue="1" operator="equal">
      <formula>3</formula>
    </cfRule>
    <cfRule type="cellIs" dxfId="424" priority="899" stopIfTrue="1" operator="equal">
      <formula>2</formula>
    </cfRule>
    <cfRule type="cellIs" dxfId="423" priority="900" stopIfTrue="1" operator="equal">
      <formula>1</formula>
    </cfRule>
    <cfRule type="cellIs" dxfId="422" priority="901" stopIfTrue="1" operator="equal">
      <formula>5</formula>
    </cfRule>
  </conditionalFormatting>
  <conditionalFormatting sqref="M17 AI17">
    <cfRule type="cellIs" dxfId="421" priority="12" stopIfTrue="1" operator="equal">
      <formula>3</formula>
    </cfRule>
    <cfRule type="cellIs" dxfId="420" priority="13" stopIfTrue="1" operator="equal">
      <formula>2</formula>
    </cfRule>
    <cfRule type="cellIs" dxfId="419" priority="14" stopIfTrue="1" operator="equal">
      <formula>1</formula>
    </cfRule>
    <cfRule type="cellIs" dxfId="418" priority="15" stopIfTrue="1" operator="equal">
      <formula>5</formula>
    </cfRule>
  </conditionalFormatting>
  <conditionalFormatting sqref="M17">
    <cfRule type="containsText" dxfId="417" priority="16" stopIfTrue="1" operator="containsText" text="BAJO">
      <formula>NOT(ISERROR(SEARCH("BAJO",M17)))</formula>
    </cfRule>
    <cfRule type="cellIs" dxfId="416" priority="17" stopIfTrue="1" operator="equal">
      <formula>"MUY ALTO"</formula>
    </cfRule>
    <cfRule type="cellIs" dxfId="415" priority="18" stopIfTrue="1" operator="equal">
      <formula>"MODERADO"</formula>
    </cfRule>
    <cfRule type="cellIs" dxfId="414" priority="19" stopIfTrue="1" operator="equal">
      <formula>"ALTO"</formula>
    </cfRule>
  </conditionalFormatting>
  <conditionalFormatting sqref="M20:M21 AI20:AJ28">
    <cfRule type="cellIs" dxfId="413" priority="176" stopIfTrue="1" operator="equal">
      <formula>3</formula>
    </cfRule>
    <cfRule type="cellIs" dxfId="412" priority="177" stopIfTrue="1" operator="equal">
      <formula>2</formula>
    </cfRule>
    <cfRule type="cellIs" dxfId="411" priority="178" stopIfTrue="1" operator="equal">
      <formula>1</formula>
    </cfRule>
    <cfRule type="cellIs" dxfId="410" priority="179" stopIfTrue="1" operator="equal">
      <formula>5</formula>
    </cfRule>
  </conditionalFormatting>
  <conditionalFormatting sqref="M21:M22">
    <cfRule type="cellIs" dxfId="409" priority="111" stopIfTrue="1" operator="equal">
      <formula>4</formula>
    </cfRule>
    <cfRule type="cellIs" dxfId="408" priority="112" stopIfTrue="1" operator="equal">
      <formula>3</formula>
    </cfRule>
    <cfRule type="cellIs" dxfId="407" priority="113" stopIfTrue="1" operator="equal">
      <formula>2</formula>
    </cfRule>
    <cfRule type="cellIs" dxfId="406" priority="114" stopIfTrue="1" operator="equal">
      <formula>1</formula>
    </cfRule>
    <cfRule type="cellIs" dxfId="405" priority="115" stopIfTrue="1" operator="equal">
      <formula>5</formula>
    </cfRule>
  </conditionalFormatting>
  <conditionalFormatting sqref="M22:M23">
    <cfRule type="cellIs" dxfId="404" priority="88" stopIfTrue="1" operator="equal">
      <formula>4</formula>
    </cfRule>
    <cfRule type="cellIs" dxfId="403" priority="89" stopIfTrue="1" operator="equal">
      <formula>3</formula>
    </cfRule>
    <cfRule type="cellIs" dxfId="402" priority="90" stopIfTrue="1" operator="equal">
      <formula>2</formula>
    </cfRule>
    <cfRule type="cellIs" dxfId="401" priority="91" stopIfTrue="1" operator="equal">
      <formula>1</formula>
    </cfRule>
    <cfRule type="cellIs" dxfId="400" priority="92" stopIfTrue="1" operator="equal">
      <formula>5</formula>
    </cfRule>
  </conditionalFormatting>
  <conditionalFormatting sqref="M23:M26">
    <cfRule type="cellIs" dxfId="399" priority="69" stopIfTrue="1" operator="equal">
      <formula>4</formula>
    </cfRule>
    <cfRule type="cellIs" dxfId="398" priority="70" stopIfTrue="1" operator="equal">
      <formula>3</formula>
    </cfRule>
    <cfRule type="cellIs" dxfId="397" priority="71" stopIfTrue="1" operator="equal">
      <formula>2</formula>
    </cfRule>
    <cfRule type="cellIs" dxfId="396" priority="72" stopIfTrue="1" operator="equal">
      <formula>1</formula>
    </cfRule>
    <cfRule type="cellIs" dxfId="395" priority="73" stopIfTrue="1" operator="equal">
      <formula>5</formula>
    </cfRule>
  </conditionalFormatting>
  <conditionalFormatting sqref="M24">
    <cfRule type="cellIs" dxfId="394" priority="64" stopIfTrue="1" operator="equal">
      <formula>4</formula>
    </cfRule>
    <cfRule type="cellIs" dxfId="393" priority="65" stopIfTrue="1" operator="equal">
      <formula>3</formula>
    </cfRule>
    <cfRule type="cellIs" dxfId="392" priority="66" stopIfTrue="1" operator="equal">
      <formula>2</formula>
    </cfRule>
    <cfRule type="cellIs" dxfId="391" priority="67" stopIfTrue="1" operator="equal">
      <formula>1</formula>
    </cfRule>
    <cfRule type="cellIs" dxfId="390" priority="68" stopIfTrue="1" operator="equal">
      <formula>5</formula>
    </cfRule>
  </conditionalFormatting>
  <conditionalFormatting sqref="M30:M32">
    <cfRule type="cellIs" dxfId="389" priority="377" stopIfTrue="1" operator="equal">
      <formula>4</formula>
    </cfRule>
    <cfRule type="cellIs" dxfId="388" priority="378" stopIfTrue="1" operator="equal">
      <formula>3</formula>
    </cfRule>
    <cfRule type="cellIs" dxfId="387" priority="379" stopIfTrue="1" operator="equal">
      <formula>2</formula>
    </cfRule>
    <cfRule type="cellIs" dxfId="386" priority="380" stopIfTrue="1" operator="equal">
      <formula>1</formula>
    </cfRule>
    <cfRule type="cellIs" dxfId="385" priority="381" stopIfTrue="1" operator="equal">
      <formula>5</formula>
    </cfRule>
  </conditionalFormatting>
  <conditionalFormatting sqref="M30:M39">
    <cfRule type="cellIs" dxfId="384" priority="504" stopIfTrue="1" operator="equal">
      <formula>4</formula>
    </cfRule>
    <cfRule type="cellIs" dxfId="383" priority="505" stopIfTrue="1" operator="equal">
      <formula>3</formula>
    </cfRule>
    <cfRule type="cellIs" dxfId="382" priority="506" stopIfTrue="1" operator="equal">
      <formula>2</formula>
    </cfRule>
    <cfRule type="cellIs" dxfId="381" priority="507" stopIfTrue="1" operator="equal">
      <formula>1</formula>
    </cfRule>
    <cfRule type="cellIs" dxfId="380" priority="508" stopIfTrue="1" operator="equal">
      <formula>5</formula>
    </cfRule>
  </conditionalFormatting>
  <conditionalFormatting sqref="M32">
    <cfRule type="cellIs" dxfId="379" priority="308" stopIfTrue="1" operator="equal">
      <formula>4</formula>
    </cfRule>
    <cfRule type="cellIs" dxfId="378" priority="309" stopIfTrue="1" operator="equal">
      <formula>3</formula>
    </cfRule>
    <cfRule type="cellIs" dxfId="377" priority="310" stopIfTrue="1" operator="equal">
      <formula>2</formula>
    </cfRule>
    <cfRule type="cellIs" dxfId="376" priority="311" stopIfTrue="1" operator="equal">
      <formula>1</formula>
    </cfRule>
    <cfRule type="cellIs" dxfId="375" priority="312" stopIfTrue="1" operator="equal">
      <formula>5</formula>
    </cfRule>
  </conditionalFormatting>
  <conditionalFormatting sqref="M46:M48">
    <cfRule type="cellIs" dxfId="374" priority="543" stopIfTrue="1" operator="equal">
      <formula>4</formula>
    </cfRule>
    <cfRule type="cellIs" dxfId="373" priority="544" stopIfTrue="1" operator="equal">
      <formula>3</formula>
    </cfRule>
    <cfRule type="cellIs" dxfId="372" priority="545" stopIfTrue="1" operator="equal">
      <formula>2</formula>
    </cfRule>
    <cfRule type="cellIs" dxfId="371" priority="546" stopIfTrue="1" operator="equal">
      <formula>1</formula>
    </cfRule>
    <cfRule type="cellIs" dxfId="370" priority="547" stopIfTrue="1" operator="equal">
      <formula>5</formula>
    </cfRule>
  </conditionalFormatting>
  <conditionalFormatting sqref="M53">
    <cfRule type="cellIs" dxfId="369" priority="662" stopIfTrue="1" operator="equal">
      <formula>4</formula>
    </cfRule>
    <cfRule type="cellIs" dxfId="368" priority="663" stopIfTrue="1" operator="equal">
      <formula>3</formula>
    </cfRule>
    <cfRule type="cellIs" dxfId="367" priority="664" stopIfTrue="1" operator="equal">
      <formula>2</formula>
    </cfRule>
    <cfRule type="cellIs" dxfId="366" priority="665" stopIfTrue="1" operator="equal">
      <formula>1</formula>
    </cfRule>
    <cfRule type="cellIs" dxfId="365" priority="666" stopIfTrue="1" operator="equal">
      <formula>5</formula>
    </cfRule>
  </conditionalFormatting>
  <conditionalFormatting sqref="O39:Q39">
    <cfRule type="cellIs" dxfId="364" priority="819" stopIfTrue="1" operator="equal">
      <formula>4</formula>
    </cfRule>
    <cfRule type="cellIs" dxfId="363" priority="820" stopIfTrue="1" operator="equal">
      <formula>3</formula>
    </cfRule>
    <cfRule type="cellIs" dxfId="362" priority="821" stopIfTrue="1" operator="equal">
      <formula>2</formula>
    </cfRule>
    <cfRule type="cellIs" dxfId="361" priority="822" stopIfTrue="1" operator="equal">
      <formula>1</formula>
    </cfRule>
    <cfRule type="cellIs" dxfId="360" priority="823" stopIfTrue="1" operator="equal">
      <formula>5</formula>
    </cfRule>
  </conditionalFormatting>
  <conditionalFormatting sqref="O12:V12">
    <cfRule type="cellIs" dxfId="359" priority="709" stopIfTrue="1" operator="equal">
      <formula>4</formula>
    </cfRule>
    <cfRule type="cellIs" dxfId="358" priority="710" stopIfTrue="1" operator="equal">
      <formula>3</formula>
    </cfRule>
    <cfRule type="cellIs" dxfId="357" priority="711" stopIfTrue="1" operator="equal">
      <formula>2</formula>
    </cfRule>
    <cfRule type="cellIs" dxfId="356" priority="712" stopIfTrue="1" operator="equal">
      <formula>1</formula>
    </cfRule>
    <cfRule type="cellIs" dxfId="355" priority="713" stopIfTrue="1" operator="equal">
      <formula>5</formula>
    </cfRule>
  </conditionalFormatting>
  <conditionalFormatting sqref="O21:AH23">
    <cfRule type="cellIs" dxfId="354" priority="78" stopIfTrue="1" operator="equal">
      <formula>4</formula>
    </cfRule>
    <cfRule type="cellIs" dxfId="353" priority="79" stopIfTrue="1" operator="equal">
      <formula>3</formula>
    </cfRule>
    <cfRule type="cellIs" dxfId="352" priority="80" stopIfTrue="1" operator="equal">
      <formula>2</formula>
    </cfRule>
    <cfRule type="cellIs" dxfId="351" priority="81" stopIfTrue="1" operator="equal">
      <formula>1</formula>
    </cfRule>
    <cfRule type="cellIs" dxfId="350" priority="82" stopIfTrue="1" operator="equal">
      <formula>5</formula>
    </cfRule>
  </conditionalFormatting>
  <conditionalFormatting sqref="O36:AH37">
    <cfRule type="cellIs" dxfId="349" priority="677" stopIfTrue="1" operator="equal">
      <formula>4</formula>
    </cfRule>
    <cfRule type="cellIs" dxfId="348" priority="678" stopIfTrue="1" operator="equal">
      <formula>3</formula>
    </cfRule>
    <cfRule type="cellIs" dxfId="347" priority="679" stopIfTrue="1" operator="equal">
      <formula>2</formula>
    </cfRule>
    <cfRule type="cellIs" dxfId="346" priority="680" stopIfTrue="1" operator="equal">
      <formula>1</formula>
    </cfRule>
    <cfRule type="cellIs" dxfId="345" priority="681" stopIfTrue="1" operator="equal">
      <formula>5</formula>
    </cfRule>
  </conditionalFormatting>
  <conditionalFormatting sqref="O43:AH43">
    <cfRule type="cellIs" dxfId="344" priority="405" stopIfTrue="1" operator="equal">
      <formula>4</formula>
    </cfRule>
    <cfRule type="cellIs" dxfId="343" priority="406" stopIfTrue="1" operator="equal">
      <formula>3</formula>
    </cfRule>
    <cfRule type="cellIs" dxfId="342" priority="407" stopIfTrue="1" operator="equal">
      <formula>2</formula>
    </cfRule>
    <cfRule type="cellIs" dxfId="341" priority="408" stopIfTrue="1" operator="equal">
      <formula>1</formula>
    </cfRule>
    <cfRule type="cellIs" dxfId="340" priority="409" stopIfTrue="1" operator="equal">
      <formula>5</formula>
    </cfRule>
  </conditionalFormatting>
  <conditionalFormatting sqref="O17:AJ17">
    <cfRule type="cellIs" dxfId="339" priority="1" stopIfTrue="1" operator="equal">
      <formula>4</formula>
    </cfRule>
    <cfRule type="cellIs" dxfId="338" priority="2" stopIfTrue="1" operator="equal">
      <formula>3</formula>
    </cfRule>
    <cfRule type="cellIs" dxfId="337" priority="3" stopIfTrue="1" operator="equal">
      <formula>2</formula>
    </cfRule>
    <cfRule type="cellIs" dxfId="336" priority="4" stopIfTrue="1" operator="equal">
      <formula>1</formula>
    </cfRule>
    <cfRule type="cellIs" dxfId="335" priority="5" stopIfTrue="1" operator="equal">
      <formula>5</formula>
    </cfRule>
  </conditionalFormatting>
  <conditionalFormatting sqref="P24:AG24">
    <cfRule type="cellIs" dxfId="334" priority="54" stopIfTrue="1" operator="equal">
      <formula>4</formula>
    </cfRule>
    <cfRule type="cellIs" dxfId="333" priority="55" stopIfTrue="1" operator="equal">
      <formula>3</formula>
    </cfRule>
    <cfRule type="cellIs" dxfId="332" priority="56" stopIfTrue="1" operator="equal">
      <formula>2</formula>
    </cfRule>
    <cfRule type="cellIs" dxfId="331" priority="57" stopIfTrue="1" operator="equal">
      <formula>1</formula>
    </cfRule>
    <cfRule type="cellIs" dxfId="330" priority="58" stopIfTrue="1" operator="equal">
      <formula>5</formula>
    </cfRule>
  </conditionalFormatting>
  <conditionalFormatting sqref="T39">
    <cfRule type="cellIs" dxfId="329" priority="687" stopIfTrue="1" operator="equal">
      <formula>4</formula>
    </cfRule>
    <cfRule type="cellIs" dxfId="328" priority="688" stopIfTrue="1" operator="equal">
      <formula>3</formula>
    </cfRule>
    <cfRule type="cellIs" dxfId="327" priority="689" stopIfTrue="1" operator="equal">
      <formula>2</formula>
    </cfRule>
    <cfRule type="cellIs" dxfId="326" priority="690" stopIfTrue="1" operator="equal">
      <formula>1</formula>
    </cfRule>
    <cfRule type="cellIs" dxfId="325" priority="691" stopIfTrue="1" operator="equal">
      <formula>5</formula>
    </cfRule>
  </conditionalFormatting>
  <conditionalFormatting sqref="U50:AG51">
    <cfRule type="cellIs" dxfId="324" priority="814" stopIfTrue="1" operator="equal">
      <formula>4</formula>
    </cfRule>
    <cfRule type="cellIs" dxfId="323" priority="815" stopIfTrue="1" operator="equal">
      <formula>3</formula>
    </cfRule>
    <cfRule type="cellIs" dxfId="322" priority="816" stopIfTrue="1" operator="equal">
      <formula>2</formula>
    </cfRule>
    <cfRule type="cellIs" dxfId="321" priority="817" stopIfTrue="1" operator="equal">
      <formula>1</formula>
    </cfRule>
    <cfRule type="cellIs" dxfId="320" priority="818" stopIfTrue="1" operator="equal">
      <formula>5</formula>
    </cfRule>
  </conditionalFormatting>
  <conditionalFormatting sqref="Y39:AA39">
    <cfRule type="cellIs" dxfId="319" priority="682" stopIfTrue="1" operator="equal">
      <formula>4</formula>
    </cfRule>
    <cfRule type="cellIs" dxfId="318" priority="683" stopIfTrue="1" operator="equal">
      <formula>3</formula>
    </cfRule>
    <cfRule type="cellIs" dxfId="317" priority="684" stopIfTrue="1" operator="equal">
      <formula>2</formula>
    </cfRule>
    <cfRule type="cellIs" dxfId="316" priority="685" stopIfTrue="1" operator="equal">
      <formula>1</formula>
    </cfRule>
    <cfRule type="cellIs" dxfId="315" priority="686" stopIfTrue="1" operator="equal">
      <formula>5</formula>
    </cfRule>
  </conditionalFormatting>
  <conditionalFormatting sqref="AE12">
    <cfRule type="cellIs" dxfId="314" priority="714" stopIfTrue="1" operator="equal">
      <formula>4</formula>
    </cfRule>
    <cfRule type="cellIs" dxfId="313" priority="715" stopIfTrue="1" operator="equal">
      <formula>3</formula>
    </cfRule>
    <cfRule type="cellIs" dxfId="312" priority="716" stopIfTrue="1" operator="equal">
      <formula>2</formula>
    </cfRule>
    <cfRule type="cellIs" dxfId="311" priority="717" stopIfTrue="1" operator="equal">
      <formula>1</formula>
    </cfRule>
    <cfRule type="cellIs" dxfId="310" priority="718" stopIfTrue="1" operator="equal">
      <formula>5</formula>
    </cfRule>
  </conditionalFormatting>
  <conditionalFormatting sqref="AH26">
    <cfRule type="cellIs" dxfId="309" priority="518" stopIfTrue="1" operator="equal">
      <formula>4</formula>
    </cfRule>
    <cfRule type="cellIs" dxfId="308" priority="519" stopIfTrue="1" operator="equal">
      <formula>3</formula>
    </cfRule>
    <cfRule type="cellIs" dxfId="307" priority="520" stopIfTrue="1" operator="equal">
      <formula>2</formula>
    </cfRule>
    <cfRule type="cellIs" dxfId="306" priority="521" stopIfTrue="1" operator="equal">
      <formula>1</formula>
    </cfRule>
    <cfRule type="cellIs" dxfId="305" priority="522" stopIfTrue="1" operator="equal">
      <formula>5</formula>
    </cfRule>
  </conditionalFormatting>
  <conditionalFormatting sqref="AH24:AJ25">
    <cfRule type="cellIs" dxfId="304" priority="156" stopIfTrue="1" operator="equal">
      <formula>4</formula>
    </cfRule>
    <cfRule type="cellIs" dxfId="303" priority="157" stopIfTrue="1" operator="equal">
      <formula>3</formula>
    </cfRule>
    <cfRule type="cellIs" dxfId="302" priority="158" stopIfTrue="1" operator="equal">
      <formula>2</formula>
    </cfRule>
    <cfRule type="cellIs" dxfId="301" priority="159" stopIfTrue="1" operator="equal">
      <formula>1</formula>
    </cfRule>
    <cfRule type="cellIs" dxfId="300" priority="160" stopIfTrue="1" operator="equal">
      <formula>5</formula>
    </cfRule>
  </conditionalFormatting>
  <conditionalFormatting sqref="AH39:AJ39">
    <cfRule type="cellIs" dxfId="299" priority="513" stopIfTrue="1" operator="equal">
      <formula>4</formula>
    </cfRule>
    <cfRule type="cellIs" dxfId="298" priority="514" stopIfTrue="1" operator="equal">
      <formula>3</formula>
    </cfRule>
    <cfRule type="cellIs" dxfId="297" priority="515" stopIfTrue="1" operator="equal">
      <formula>2</formula>
    </cfRule>
    <cfRule type="cellIs" dxfId="296" priority="516" stopIfTrue="1" operator="equal">
      <formula>1</formula>
    </cfRule>
    <cfRule type="cellIs" dxfId="295" priority="517" stopIfTrue="1" operator="equal">
      <formula>5</formula>
    </cfRule>
  </conditionalFormatting>
  <conditionalFormatting sqref="AI17 M17">
    <cfRule type="cellIs" dxfId="294" priority="11" stopIfTrue="1" operator="equal">
      <formula>4</formula>
    </cfRule>
  </conditionalFormatting>
  <conditionalFormatting sqref="AI21">
    <cfRule type="cellIs" dxfId="293" priority="165" stopIfTrue="1" operator="equal">
      <formula>4</formula>
    </cfRule>
    <cfRule type="cellIs" dxfId="292" priority="166" stopIfTrue="1" operator="equal">
      <formula>3</formula>
    </cfRule>
    <cfRule type="cellIs" dxfId="291" priority="167" stopIfTrue="1" operator="equal">
      <formula>2</formula>
    </cfRule>
    <cfRule type="cellIs" dxfId="290" priority="168" stopIfTrue="1" operator="equal">
      <formula>1</formula>
    </cfRule>
    <cfRule type="cellIs" dxfId="289" priority="169" stopIfTrue="1" operator="equal">
      <formula>5</formula>
    </cfRule>
  </conditionalFormatting>
  <conditionalFormatting sqref="AI11:AJ11">
    <cfRule type="cellIs" dxfId="288" priority="571" stopIfTrue="1" operator="equal">
      <formula>4</formula>
    </cfRule>
    <cfRule type="cellIs" dxfId="287" priority="572" stopIfTrue="1" operator="equal">
      <formula>3</formula>
    </cfRule>
    <cfRule type="cellIs" dxfId="286" priority="573" stopIfTrue="1" operator="equal">
      <formula>2</formula>
    </cfRule>
    <cfRule type="cellIs" dxfId="285" priority="574" stopIfTrue="1" operator="equal">
      <formula>1</formula>
    </cfRule>
    <cfRule type="cellIs" dxfId="284" priority="575" stopIfTrue="1" operator="equal">
      <formula>5</formula>
    </cfRule>
  </conditionalFormatting>
  <conditionalFormatting sqref="AI14:AJ15">
    <cfRule type="cellIs" dxfId="283" priority="802" stopIfTrue="1" operator="equal">
      <formula>4</formula>
    </cfRule>
    <cfRule type="cellIs" dxfId="282" priority="803" stopIfTrue="1" operator="equal">
      <formula>3</formula>
    </cfRule>
    <cfRule type="cellIs" dxfId="281" priority="804" stopIfTrue="1" operator="equal">
      <formula>2</formula>
    </cfRule>
    <cfRule type="cellIs" dxfId="280" priority="805" stopIfTrue="1" operator="equal">
      <formula>1</formula>
    </cfRule>
    <cfRule type="cellIs" dxfId="279" priority="806" stopIfTrue="1" operator="equal">
      <formula>5</formula>
    </cfRule>
  </conditionalFormatting>
  <conditionalFormatting sqref="AI20:AJ28 M20:M21">
    <cfRule type="cellIs" dxfId="278" priority="175" stopIfTrue="1" operator="equal">
      <formula>4</formula>
    </cfRule>
  </conditionalFormatting>
  <conditionalFormatting sqref="AI27:AJ28">
    <cfRule type="cellIs" dxfId="277" priority="767" stopIfTrue="1" operator="equal">
      <formula>4</formula>
    </cfRule>
    <cfRule type="cellIs" dxfId="276" priority="768" stopIfTrue="1" operator="equal">
      <formula>3</formula>
    </cfRule>
    <cfRule type="cellIs" dxfId="275" priority="769" stopIfTrue="1" operator="equal">
      <formula>2</formula>
    </cfRule>
    <cfRule type="cellIs" dxfId="274" priority="770" stopIfTrue="1" operator="equal">
      <formula>1</formula>
    </cfRule>
    <cfRule type="cellIs" dxfId="273" priority="771" stopIfTrue="1" operator="equal">
      <formula>5</formula>
    </cfRule>
  </conditionalFormatting>
  <conditionalFormatting sqref="AI30:AJ30">
    <cfRule type="cellIs" dxfId="272" priority="365" stopIfTrue="1" operator="equal">
      <formula>4</formula>
    </cfRule>
    <cfRule type="cellIs" dxfId="271" priority="366" stopIfTrue="1" operator="equal">
      <formula>3</formula>
    </cfRule>
    <cfRule type="cellIs" dxfId="270" priority="367" stopIfTrue="1" operator="equal">
      <formula>2</formula>
    </cfRule>
    <cfRule type="cellIs" dxfId="269" priority="368" stopIfTrue="1" operator="equal">
      <formula>1</formula>
    </cfRule>
    <cfRule type="cellIs" dxfId="268" priority="369" stopIfTrue="1" operator="equal">
      <formula>5</formula>
    </cfRule>
  </conditionalFormatting>
  <conditionalFormatting sqref="AI30:AJ35">
    <cfRule type="cellIs" dxfId="267" priority="355" stopIfTrue="1" operator="equal">
      <formula>4</formula>
    </cfRule>
    <cfRule type="cellIs" dxfId="266" priority="356" stopIfTrue="1" operator="equal">
      <formula>3</formula>
    </cfRule>
    <cfRule type="cellIs" dxfId="265" priority="357" stopIfTrue="1" operator="equal">
      <formula>2</formula>
    </cfRule>
    <cfRule type="cellIs" dxfId="264" priority="358" stopIfTrue="1" operator="equal">
      <formula>1</formula>
    </cfRule>
    <cfRule type="cellIs" dxfId="263" priority="359" stopIfTrue="1" operator="equal">
      <formula>5</formula>
    </cfRule>
  </conditionalFormatting>
  <conditionalFormatting sqref="AI31:AJ32">
    <cfRule type="cellIs" dxfId="262" priority="350" stopIfTrue="1" operator="equal">
      <formula>4</formula>
    </cfRule>
    <cfRule type="cellIs" dxfId="261" priority="351" stopIfTrue="1" operator="equal">
      <formula>3</formula>
    </cfRule>
    <cfRule type="cellIs" dxfId="260" priority="352" stopIfTrue="1" operator="equal">
      <formula>2</formula>
    </cfRule>
    <cfRule type="cellIs" dxfId="259" priority="353" stopIfTrue="1" operator="equal">
      <formula>1</formula>
    </cfRule>
    <cfRule type="cellIs" dxfId="258" priority="354" stopIfTrue="1" operator="equal">
      <formula>5</formula>
    </cfRule>
  </conditionalFormatting>
  <conditionalFormatting sqref="AI32:AJ32">
    <cfRule type="cellIs" dxfId="257" priority="327" stopIfTrue="1" operator="equal">
      <formula>4</formula>
    </cfRule>
    <cfRule type="cellIs" dxfId="256" priority="328" stopIfTrue="1" operator="equal">
      <formula>3</formula>
    </cfRule>
    <cfRule type="cellIs" dxfId="255" priority="329" stopIfTrue="1" operator="equal">
      <formula>2</formula>
    </cfRule>
    <cfRule type="cellIs" dxfId="254" priority="330" stopIfTrue="1" operator="equal">
      <formula>1</formula>
    </cfRule>
    <cfRule type="cellIs" dxfId="253" priority="331" stopIfTrue="1" operator="equal">
      <formula>5</formula>
    </cfRule>
  </conditionalFormatting>
  <conditionalFormatting sqref="AI50:AJ51 AH25:AH26 AI20:AJ20 M25:M28 M11:M12 M14:M15 AI36:AI38 AI42:AJ44 AI46:AJ48 M50:M51">
    <cfRule type="cellIs" dxfId="252" priority="897" stopIfTrue="1" operator="equal">
      <formula>4</formula>
    </cfRule>
  </conditionalFormatting>
  <conditionalFormatting sqref="AI50:AJ51">
    <cfRule type="cellIs" dxfId="251" priority="853" stopIfTrue="1" operator="equal">
      <formula>4</formula>
    </cfRule>
    <cfRule type="cellIs" dxfId="250" priority="854" stopIfTrue="1" operator="equal">
      <formula>3</formula>
    </cfRule>
    <cfRule type="cellIs" dxfId="249" priority="855" stopIfTrue="1" operator="equal">
      <formula>2</formula>
    </cfRule>
    <cfRule type="cellIs" dxfId="248" priority="856" stopIfTrue="1" operator="equal">
      <formula>1</formula>
    </cfRule>
    <cfRule type="cellIs" dxfId="247" priority="857" stopIfTrue="1" operator="equal">
      <formula>5</formula>
    </cfRule>
  </conditionalFormatting>
  <conditionalFormatting sqref="AI41:AK41 M41:M44">
    <cfRule type="cellIs" dxfId="246" priority="745" stopIfTrue="1" operator="equal">
      <formula>4</formula>
    </cfRule>
    <cfRule type="cellIs" dxfId="245" priority="746" stopIfTrue="1" operator="equal">
      <formula>3</formula>
    </cfRule>
    <cfRule type="cellIs" dxfId="244" priority="747" stopIfTrue="1" operator="equal">
      <formula>2</formula>
    </cfRule>
    <cfRule type="cellIs" dxfId="243" priority="748" stopIfTrue="1" operator="equal">
      <formula>1</formula>
    </cfRule>
    <cfRule type="cellIs" dxfId="242" priority="749" stopIfTrue="1" operator="equal">
      <formula>5</formula>
    </cfRule>
  </conditionalFormatting>
  <conditionalFormatting sqref="AJ21 AI22:AJ23">
    <cfRule type="cellIs" dxfId="241" priority="243" stopIfTrue="1" operator="equal">
      <formula>4</formula>
    </cfRule>
    <cfRule type="cellIs" dxfId="240" priority="244" stopIfTrue="1" operator="equal">
      <formula>3</formula>
    </cfRule>
    <cfRule type="cellIs" dxfId="239" priority="245" stopIfTrue="1" operator="equal">
      <formula>2</formula>
    </cfRule>
    <cfRule type="cellIs" dxfId="238" priority="246" stopIfTrue="1" operator="equal">
      <formula>1</formula>
    </cfRule>
    <cfRule type="cellIs" dxfId="237" priority="247" stopIfTrue="1" operator="equal">
      <formula>5</formula>
    </cfRule>
  </conditionalFormatting>
  <conditionalFormatting sqref="AK12">
    <cfRule type="cellIs" dxfId="236" priority="692" stopIfTrue="1" operator="greaterThanOrEqual">
      <formula>12.1</formula>
    </cfRule>
    <cfRule type="cellIs" dxfId="235" priority="693" stopIfTrue="1" operator="between">
      <formula>6.1</formula>
      <formula>12</formula>
    </cfRule>
    <cfRule type="cellIs" dxfId="234" priority="694" stopIfTrue="1" operator="between">
      <formula>2.1</formula>
      <formula>6</formula>
    </cfRule>
    <cfRule type="cellIs" dxfId="233" priority="695" stopIfTrue="1" operator="lessThanOrEqual">
      <formula>2</formula>
    </cfRule>
  </conditionalFormatting>
  <conditionalFormatting sqref="AK20">
    <cfRule type="cellIs" dxfId="232" priority="675" stopIfTrue="1" operator="equal">
      <formula>12</formula>
    </cfRule>
  </conditionalFormatting>
  <conditionalFormatting sqref="AK22">
    <cfRule type="cellIs" dxfId="231" priority="225" stopIfTrue="1" operator="greaterThanOrEqual">
      <formula>12.1</formula>
    </cfRule>
    <cfRule type="cellIs" dxfId="230" priority="226" stopIfTrue="1" operator="between">
      <formula>6.1</formula>
      <formula>12</formula>
    </cfRule>
    <cfRule type="cellIs" dxfId="229" priority="227" stopIfTrue="1" operator="between">
      <formula>2.1</formula>
      <formula>6</formula>
    </cfRule>
    <cfRule type="cellIs" dxfId="228" priority="228" stopIfTrue="1" operator="lessThanOrEqual">
      <formula>2</formula>
    </cfRule>
  </conditionalFormatting>
  <conditionalFormatting sqref="AK24">
    <cfRule type="cellIs" dxfId="227" priority="193" stopIfTrue="1" operator="greaterThanOrEqual">
      <formula>12.1</formula>
    </cfRule>
    <cfRule type="cellIs" dxfId="226" priority="194" stopIfTrue="1" operator="between">
      <formula>6.1</formula>
      <formula>12</formula>
    </cfRule>
    <cfRule type="cellIs" dxfId="225" priority="195" stopIfTrue="1" operator="between">
      <formula>2.1</formula>
      <formula>6</formula>
    </cfRule>
    <cfRule type="cellIs" dxfId="224" priority="196" stopIfTrue="1" operator="lessThanOrEqual">
      <formula>2</formula>
    </cfRule>
  </conditionalFormatting>
  <conditionalFormatting sqref="AK26">
    <cfRule type="cellIs" dxfId="223" priority="620" stopIfTrue="1" operator="greaterThanOrEqual">
      <formula>12.1</formula>
    </cfRule>
    <cfRule type="cellIs" dxfId="222" priority="621" stopIfTrue="1" operator="between">
      <formula>6.1</formula>
      <formula>12</formula>
    </cfRule>
    <cfRule type="cellIs" dxfId="221" priority="622" stopIfTrue="1" operator="between">
      <formula>2.1</formula>
      <formula>6</formula>
    </cfRule>
    <cfRule type="cellIs" dxfId="220" priority="623" stopIfTrue="1" operator="lessThanOrEqual">
      <formula>2</formula>
    </cfRule>
  </conditionalFormatting>
  <conditionalFormatting sqref="AK32">
    <cfRule type="cellIs" dxfId="219" priority="313" stopIfTrue="1" operator="greaterThanOrEqual">
      <formula>12.1</formula>
    </cfRule>
    <cfRule type="cellIs" dxfId="218" priority="314" stopIfTrue="1" operator="between">
      <formula>6.1</formula>
      <formula>12</formula>
    </cfRule>
    <cfRule type="cellIs" dxfId="217" priority="315" stopIfTrue="1" operator="between">
      <formula>2.1</formula>
      <formula>6</formula>
    </cfRule>
    <cfRule type="cellIs" dxfId="216" priority="316" stopIfTrue="1" operator="lessThanOrEqual">
      <formula>2</formula>
    </cfRule>
  </conditionalFormatting>
  <conditionalFormatting sqref="AK35">
    <cfRule type="cellIs" dxfId="215" priority="260" stopIfTrue="1" operator="greaterThanOrEqual">
      <formula>12.1</formula>
    </cfRule>
    <cfRule type="cellIs" dxfId="214" priority="261" stopIfTrue="1" operator="between">
      <formula>6.1</formula>
      <formula>12</formula>
    </cfRule>
    <cfRule type="cellIs" dxfId="213" priority="262" stopIfTrue="1" operator="between">
      <formula>2.1</formula>
      <formula>6</formula>
    </cfRule>
    <cfRule type="cellIs" dxfId="212" priority="263" stopIfTrue="1" operator="lessThanOrEqual">
      <formula>2</formula>
    </cfRule>
  </conditionalFormatting>
  <conditionalFormatting sqref="AL11:AL13">
    <cfRule type="cellIs" dxfId="211" priority="569" stopIfTrue="1" operator="equal">
      <formula>"MODERADO"</formula>
    </cfRule>
    <cfRule type="cellIs" dxfId="210" priority="570" stopIfTrue="1" operator="equal">
      <formula>"ALTO"</formula>
    </cfRule>
  </conditionalFormatting>
  <conditionalFormatting sqref="AL11:AL15">
    <cfRule type="containsText" dxfId="209" priority="568" stopIfTrue="1" operator="containsText" text="BAJO">
      <formula>NOT(ISERROR(SEARCH("BAJO",AL11)))</formula>
    </cfRule>
  </conditionalFormatting>
  <conditionalFormatting sqref="AL14:AL15">
    <cfRule type="cellIs" dxfId="208" priority="799" stopIfTrue="1" operator="equal">
      <formula>"MUY ALTO"</formula>
    </cfRule>
    <cfRule type="cellIs" dxfId="207" priority="800" stopIfTrue="1" operator="equal">
      <formula>"MODERADO"</formula>
    </cfRule>
    <cfRule type="cellIs" dxfId="206" priority="801" stopIfTrue="1" operator="equal">
      <formula>"ALTO"</formula>
    </cfRule>
  </conditionalFormatting>
  <conditionalFormatting sqref="AL17">
    <cfRule type="containsText" dxfId="205" priority="6" stopIfTrue="1" operator="containsText" text="BAJO">
      <formula>NOT(ISERROR(SEARCH("BAJO",AL17)))</formula>
    </cfRule>
    <cfRule type="cellIs" dxfId="204" priority="7" stopIfTrue="1" operator="equal">
      <formula>"MUY ALTO"</formula>
    </cfRule>
    <cfRule type="cellIs" dxfId="203" priority="8" stopIfTrue="1" operator="equal">
      <formula>"MODERADO"</formula>
    </cfRule>
    <cfRule type="cellIs" dxfId="202" priority="9" stopIfTrue="1" operator="equal">
      <formula>"ALTO"</formula>
    </cfRule>
    <cfRule type="cellIs" dxfId="201" priority="10" stopIfTrue="1" operator="equal">
      <formula>"EXTREMO"</formula>
    </cfRule>
  </conditionalFormatting>
  <conditionalFormatting sqref="AL20 AL30:AL34 AL36:AL38 AL50:AL51 AL42:AL44 AL48 AL11:AL15 AL25:AL26 AL46">
    <cfRule type="cellIs" dxfId="200" priority="896" stopIfTrue="1" operator="equal">
      <formula>"EXTREMO"</formula>
    </cfRule>
  </conditionalFormatting>
  <conditionalFormatting sqref="AL20">
    <cfRule type="containsText" dxfId="199" priority="874" stopIfTrue="1" operator="containsText" text="BAJO">
      <formula>NOT(ISERROR(SEARCH("BAJO",AL20)))</formula>
    </cfRule>
    <cfRule type="cellIs" dxfId="198" priority="875" stopIfTrue="1" operator="equal">
      <formula>"MUY ALTO"</formula>
    </cfRule>
    <cfRule type="cellIs" dxfId="197" priority="876" stopIfTrue="1" operator="equal">
      <formula>"MODERADO"</formula>
    </cfRule>
    <cfRule type="cellIs" dxfId="196" priority="877" stopIfTrue="1" operator="equal">
      <formula>"ALTO"</formula>
    </cfRule>
  </conditionalFormatting>
  <conditionalFormatting sqref="AL22:AL28">
    <cfRule type="containsText" dxfId="195" priority="202" stopIfTrue="1" operator="containsText" text="BAJO">
      <formula>NOT(ISERROR(SEARCH("BAJO",AL22)))</formula>
    </cfRule>
    <cfRule type="cellIs" dxfId="194" priority="203" stopIfTrue="1" operator="equal">
      <formula>"MUY ALTO"</formula>
    </cfRule>
    <cfRule type="cellIs" dxfId="193" priority="204" stopIfTrue="1" operator="equal">
      <formula>"MODERADO"</formula>
    </cfRule>
    <cfRule type="cellIs" dxfId="192" priority="205" stopIfTrue="1" operator="equal">
      <formula>"ALTO"</formula>
    </cfRule>
    <cfRule type="cellIs" dxfId="191" priority="242" stopIfTrue="1" operator="equal">
      <formula>"EXTREMO"</formula>
    </cfRule>
  </conditionalFormatting>
  <conditionalFormatting sqref="AL25:AL26">
    <cfRule type="cellIs" dxfId="190" priority="782" operator="greaterThanOrEqual">
      <formula>12.5</formula>
    </cfRule>
    <cfRule type="cellIs" dxfId="189" priority="783" operator="between">
      <formula>4.5</formula>
      <formula>12.4</formula>
    </cfRule>
    <cfRule type="cellIs" dxfId="188" priority="784" operator="between">
      <formula>1.5</formula>
      <formula>4.4</formula>
    </cfRule>
    <cfRule type="cellIs" dxfId="187" priority="785" operator="lessThanOrEqual">
      <formula>1.4</formula>
    </cfRule>
  </conditionalFormatting>
  <conditionalFormatting sqref="AL30:AL32">
    <cfRule type="containsText" dxfId="186" priority="392" stopIfTrue="1" operator="containsText" text="BAJO">
      <formula>NOT(ISERROR(SEARCH("BAJO",AL30)))</formula>
    </cfRule>
    <cfRule type="cellIs" dxfId="185" priority="393" stopIfTrue="1" operator="equal">
      <formula>"MUY ALTO"</formula>
    </cfRule>
    <cfRule type="cellIs" dxfId="184" priority="394" stopIfTrue="1" operator="equal">
      <formula>"MODERADO"</formula>
    </cfRule>
    <cfRule type="cellIs" dxfId="183" priority="395" stopIfTrue="1" operator="equal">
      <formula>"ALTO"</formula>
    </cfRule>
    <cfRule type="cellIs" dxfId="182" priority="396" stopIfTrue="1" operator="equal">
      <formula>"EXTREMO"</formula>
    </cfRule>
  </conditionalFormatting>
  <conditionalFormatting sqref="AL30:AL34">
    <cfRule type="containsText" dxfId="181" priority="862" stopIfTrue="1" operator="containsText" text="BAJO">
      <formula>NOT(ISERROR(SEARCH("BAJO",AL30)))</formula>
    </cfRule>
    <cfRule type="cellIs" dxfId="180" priority="863" stopIfTrue="1" operator="equal">
      <formula>"MUY ALTO"</formula>
    </cfRule>
    <cfRule type="cellIs" dxfId="179" priority="864" stopIfTrue="1" operator="equal">
      <formula>"MODERADO"</formula>
    </cfRule>
    <cfRule type="cellIs" dxfId="178" priority="865" stopIfTrue="1" operator="equal">
      <formula>"ALTO"</formula>
    </cfRule>
  </conditionalFormatting>
  <conditionalFormatting sqref="AL32">
    <cfRule type="containsText" dxfId="177" priority="317" stopIfTrue="1" operator="containsText" text="BAJO">
      <formula>NOT(ISERROR(SEARCH("BAJO",AL32)))</formula>
    </cfRule>
    <cfRule type="cellIs" dxfId="176" priority="318" stopIfTrue="1" operator="equal">
      <formula>"MUY ALTO"</formula>
    </cfRule>
    <cfRule type="cellIs" dxfId="175" priority="319" stopIfTrue="1" operator="equal">
      <formula>"MODERADO"</formula>
    </cfRule>
    <cfRule type="cellIs" dxfId="174" priority="320" stopIfTrue="1" operator="equal">
      <formula>"ALTO"</formula>
    </cfRule>
    <cfRule type="cellIs" dxfId="173" priority="326" stopIfTrue="1" operator="equal">
      <formula>"EXTREMO"</formula>
    </cfRule>
  </conditionalFormatting>
  <conditionalFormatting sqref="AL36:AL37">
    <cfRule type="containsText" dxfId="172" priority="858" stopIfTrue="1" operator="containsText" text="BAJO">
      <formula>NOT(ISERROR(SEARCH("BAJO",AL36)))</formula>
    </cfRule>
    <cfRule type="cellIs" dxfId="171" priority="859" stopIfTrue="1" operator="equal">
      <formula>"MUY ALTO"</formula>
    </cfRule>
    <cfRule type="cellIs" dxfId="170" priority="860" stopIfTrue="1" operator="equal">
      <formula>"MODERADO"</formula>
    </cfRule>
    <cfRule type="cellIs" dxfId="169" priority="861" stopIfTrue="1" operator="equal">
      <formula>"ALTO"</formula>
    </cfRule>
  </conditionalFormatting>
  <conditionalFormatting sqref="AL39">
    <cfRule type="containsText" dxfId="168" priority="735" stopIfTrue="1" operator="containsText" text="BAJO">
      <formula>NOT(ISERROR(SEARCH("BAJO",AL39)))</formula>
    </cfRule>
    <cfRule type="cellIs" dxfId="167" priority="736" stopIfTrue="1" operator="equal">
      <formula>"MUY ALTO"</formula>
    </cfRule>
    <cfRule type="cellIs" dxfId="166" priority="737" stopIfTrue="1" operator="equal">
      <formula>"MODERADO"</formula>
    </cfRule>
    <cfRule type="cellIs" dxfId="165" priority="738" stopIfTrue="1" operator="equal">
      <formula>"ALTO"</formula>
    </cfRule>
    <cfRule type="cellIs" dxfId="164" priority="744" stopIfTrue="1" operator="equal">
      <formula>"EXTREMO"</formula>
    </cfRule>
  </conditionalFormatting>
  <conditionalFormatting sqref="AL42:AL43">
    <cfRule type="containsText" dxfId="163" priority="841" stopIfTrue="1" operator="containsText" text="BAJO">
      <formula>NOT(ISERROR(SEARCH("BAJO",AL42)))</formula>
    </cfRule>
    <cfRule type="cellIs" dxfId="162" priority="842" stopIfTrue="1" operator="equal">
      <formula>"MUY ALTO"</formula>
    </cfRule>
    <cfRule type="cellIs" dxfId="161" priority="843" stopIfTrue="1" operator="equal">
      <formula>"MODERADO"</formula>
    </cfRule>
    <cfRule type="cellIs" dxfId="160" priority="844" stopIfTrue="1" operator="equal">
      <formula>"ALTO"</formula>
    </cfRule>
  </conditionalFormatting>
  <conditionalFormatting sqref="AL43:AL44">
    <cfRule type="containsText" dxfId="159" priority="833" stopIfTrue="1" operator="containsText" text="BAJO">
      <formula>NOT(ISERROR(SEARCH("BAJO",AL43)))</formula>
    </cfRule>
    <cfRule type="cellIs" dxfId="158" priority="834" stopIfTrue="1" operator="equal">
      <formula>"MUY ALTO"</formula>
    </cfRule>
    <cfRule type="cellIs" dxfId="157" priority="835" stopIfTrue="1" operator="equal">
      <formula>"MODERADO"</formula>
    </cfRule>
    <cfRule type="cellIs" dxfId="156" priority="836" stopIfTrue="1" operator="equal">
      <formula>"ALTO"</formula>
    </cfRule>
  </conditionalFormatting>
  <conditionalFormatting sqref="AL44">
    <cfRule type="containsText" dxfId="155" priority="786" stopIfTrue="1" operator="containsText" text="BAJO">
      <formula>NOT(ISERROR(SEARCH("BAJO",AL44)))</formula>
    </cfRule>
    <cfRule type="cellIs" dxfId="154" priority="787" stopIfTrue="1" operator="equal">
      <formula>"MUY ALTO"</formula>
    </cfRule>
    <cfRule type="cellIs" dxfId="153" priority="788" stopIfTrue="1" operator="equal">
      <formula>"MODERADO"</formula>
    </cfRule>
    <cfRule type="cellIs" dxfId="152" priority="789" stopIfTrue="1" operator="equal">
      <formula>"ALTO"</formula>
    </cfRule>
  </conditionalFormatting>
  <conditionalFormatting sqref="AL46 AL50:AL51 D14 G14:J15 C36:D37 G42:J42 G44:J44 C50">
    <cfRule type="containsText" dxfId="151" priority="902" stopIfTrue="1" operator="containsText" text="BAJO">
      <formula>NOT(ISERROR(SEARCH("BAJO",C14)))</formula>
    </cfRule>
  </conditionalFormatting>
  <conditionalFormatting sqref="AL48">
    <cfRule type="containsText" dxfId="150" priority="829" stopIfTrue="1" operator="containsText" text="BAJO">
      <formula>NOT(ISERROR(SEARCH("BAJO",AL48)))</formula>
    </cfRule>
    <cfRule type="cellIs" dxfId="149" priority="830" stopIfTrue="1" operator="equal">
      <formula>"MUY ALTO"</formula>
    </cfRule>
    <cfRule type="cellIs" dxfId="148" priority="831" stopIfTrue="1" operator="equal">
      <formula>"MODERADO"</formula>
    </cfRule>
    <cfRule type="cellIs" dxfId="147" priority="832" stopIfTrue="1" operator="equal">
      <formula>"ALTO"</formula>
    </cfRule>
  </conditionalFormatting>
  <conditionalFormatting sqref="AL50:AL51">
    <cfRule type="containsText" dxfId="146" priority="849" stopIfTrue="1" operator="containsText" text="BAJO">
      <formula>NOT(ISERROR(SEARCH("BAJO",AL50)))</formula>
    </cfRule>
    <cfRule type="cellIs" dxfId="145" priority="850" stopIfTrue="1" operator="equal">
      <formula>"MUY ALTO"</formula>
    </cfRule>
    <cfRule type="cellIs" dxfId="144" priority="851" stopIfTrue="1" operator="equal">
      <formula>"MODERADO"</formula>
    </cfRule>
    <cfRule type="cellIs" dxfId="143" priority="852" stopIfTrue="1" operator="equal">
      <formula>"ALTO"</formula>
    </cfRule>
  </conditionalFormatting>
  <conditionalFormatting sqref="BB48:BC48">
    <cfRule type="iconSet" priority="538">
      <iconSet iconSet="4TrafficLights">
        <cfvo type="percent" val="0"/>
        <cfvo type="percent" val="20"/>
        <cfvo type="percent" val="61"/>
        <cfvo type="percent" val="96"/>
      </iconSet>
    </cfRule>
  </conditionalFormatting>
  <conditionalFormatting sqref="BC12">
    <cfRule type="iconSet" priority="723">
      <iconSet iconSet="4TrafficLights">
        <cfvo type="percent" val="0"/>
        <cfvo type="percent" val="20"/>
        <cfvo type="percent" val="61"/>
        <cfvo type="percent" val="81"/>
      </iconSet>
    </cfRule>
  </conditionalFormatting>
  <conditionalFormatting sqref="BC17">
    <cfRule type="iconSet" priority="48">
      <iconSet iconSet="4TrafficLights">
        <cfvo type="percent" val="0"/>
        <cfvo type="percent" val="20"/>
        <cfvo type="percent" val="61"/>
        <cfvo type="percent" val="81"/>
      </iconSet>
    </cfRule>
  </conditionalFormatting>
  <conditionalFormatting sqref="BC21:BC23">
    <cfRule type="iconSet" priority="255">
      <iconSet iconSet="4TrafficLights">
        <cfvo type="percent" val="0"/>
        <cfvo type="percent" val="20"/>
        <cfvo type="percent" val="61"/>
        <cfvo type="percent" val="81"/>
      </iconSet>
    </cfRule>
  </conditionalFormatting>
  <conditionalFormatting sqref="BC24">
    <cfRule type="iconSet" priority="187">
      <iconSet iconSet="4TrafficLights">
        <cfvo type="percent" val="0"/>
        <cfvo type="percent" val="20"/>
        <cfvo type="percent" val="61"/>
        <cfvo type="percent" val="81"/>
      </iconSet>
    </cfRule>
  </conditionalFormatting>
  <conditionalFormatting sqref="BC31">
    <cfRule type="iconSet" priority="398">
      <iconSet iconSet="4TrafficLights">
        <cfvo type="percent" val="0"/>
        <cfvo type="percent" val="20"/>
        <cfvo type="percent" val="61"/>
        <cfvo type="percent" val="81"/>
      </iconSet>
    </cfRule>
  </conditionalFormatting>
  <conditionalFormatting sqref="BC32">
    <cfRule type="iconSet" priority="339">
      <iconSet iconSet="4TrafficLights">
        <cfvo type="percent" val="0"/>
        <cfvo type="percent" val="20"/>
        <cfvo type="percent" val="61"/>
        <cfvo type="percent" val="81"/>
      </iconSet>
    </cfRule>
  </conditionalFormatting>
  <conditionalFormatting sqref="BC35">
    <cfRule type="iconSet" priority="656">
      <iconSet iconSet="4TrafficLights">
        <cfvo type="percent" val="0"/>
        <cfvo type="percent" val="20"/>
        <cfvo type="percent" val="61"/>
        <cfvo type="percent" val="81"/>
      </iconSet>
    </cfRule>
  </conditionalFormatting>
  <conditionalFormatting sqref="BC39:BC41">
    <cfRule type="iconSet" priority="908">
      <iconSet iconSet="4TrafficLights">
        <cfvo type="percent" val="0"/>
        <cfvo type="percent" val="20"/>
        <cfvo type="percent" val="61"/>
        <cfvo type="percent" val="81"/>
      </iconSet>
    </cfRule>
  </conditionalFormatting>
  <conditionalFormatting sqref="BC50:BC52 BC25:BC30 BC33:BC34 BC14:BC15 BC42:BC45 BC47 BC36:BC38 BC20">
    <cfRule type="iconSet" priority="913">
      <iconSet iconSet="4TrafficLights">
        <cfvo type="percent" val="0"/>
        <cfvo type="percent" val="20"/>
        <cfvo type="percent" val="61"/>
        <cfvo type="percent" val="81"/>
      </iconSet>
    </cfRule>
  </conditionalFormatting>
  <conditionalFormatting sqref="BC53 BC19 BC46">
    <cfRule type="iconSet" priority="674">
      <iconSet iconSet="4TrafficLights">
        <cfvo type="percent" val="0"/>
        <cfvo type="percent" val="20"/>
        <cfvo type="percent" val="61"/>
        <cfvo type="percent" val="81"/>
      </iconSet>
    </cfRule>
  </conditionalFormatting>
  <conditionalFormatting sqref="BD39">
    <cfRule type="iconSet" priority="730">
      <iconSet iconSet="4TrafficLights">
        <cfvo type="percent" val="0"/>
        <cfvo type="percent" val="20"/>
        <cfvo type="percent" val="61"/>
        <cfvo type="percent" val="96"/>
      </iconSet>
    </cfRule>
  </conditionalFormatting>
  <conditionalFormatting sqref="BD41 BE39">
    <cfRule type="iconSet" priority="907">
      <iconSet iconSet="4TrafficLights">
        <cfvo type="percent" val="0"/>
        <cfvo type="percent" val="20"/>
        <cfvo type="percent" val="61"/>
        <cfvo type="percent" val="96"/>
      </iconSet>
    </cfRule>
  </conditionalFormatting>
  <conditionalFormatting sqref="BD46">
    <cfRule type="iconSet" priority="349">
      <iconSet iconSet="4TrafficLights">
        <cfvo type="percent" val="0"/>
        <cfvo type="percent" val="20"/>
        <cfvo type="percent" val="61"/>
        <cfvo type="percent" val="96"/>
      </iconSet>
    </cfRule>
  </conditionalFormatting>
  <conditionalFormatting sqref="BD12:BE12">
    <cfRule type="iconSet" priority="756">
      <iconSet iconSet="4TrafficLights">
        <cfvo type="percent" val="0"/>
        <cfvo type="percent" val="20"/>
        <cfvo type="percent" val="61"/>
        <cfvo type="percent" val="96"/>
      </iconSet>
    </cfRule>
  </conditionalFormatting>
  <conditionalFormatting sqref="BD15:BE15">
    <cfRule type="iconSet" priority="813">
      <iconSet iconSet="4TrafficLights">
        <cfvo type="percent" val="0"/>
        <cfvo type="percent" val="20"/>
        <cfvo type="percent" val="61"/>
        <cfvo type="percent" val="81"/>
      </iconSet>
    </cfRule>
  </conditionalFormatting>
  <conditionalFormatting sqref="BD17:BE17">
    <cfRule type="iconSet" priority="49">
      <iconSet iconSet="4TrafficLights">
        <cfvo type="percent" val="0"/>
        <cfvo type="percent" val="20"/>
        <cfvo type="percent" val="61"/>
        <cfvo type="percent" val="96"/>
      </iconSet>
    </cfRule>
  </conditionalFormatting>
  <conditionalFormatting sqref="BD19:BE19">
    <cfRule type="iconSet" priority="370">
      <iconSet iconSet="4TrafficLights">
        <cfvo type="percent" val="0"/>
        <cfvo type="percent" val="20"/>
        <cfvo type="percent" val="61"/>
        <cfvo type="percent" val="96"/>
      </iconSet>
    </cfRule>
  </conditionalFormatting>
  <conditionalFormatting sqref="BD21:BE24">
    <cfRule type="iconSet" priority="254">
      <iconSet iconSet="4TrafficLights">
        <cfvo type="percent" val="0"/>
        <cfvo type="percent" val="20"/>
        <cfvo type="percent" val="61"/>
        <cfvo type="percent" val="96"/>
      </iconSet>
    </cfRule>
  </conditionalFormatting>
  <conditionalFormatting sqref="BD27:BE28">
    <cfRule type="iconSet" priority="909">
      <iconSet iconSet="4TrafficLights">
        <cfvo type="percent" val="0"/>
        <cfvo type="percent" val="20"/>
        <cfvo type="percent" val="61"/>
        <cfvo type="percent" val="96"/>
      </iconSet>
    </cfRule>
  </conditionalFormatting>
  <conditionalFormatting sqref="BD31:BE31">
    <cfRule type="iconSet" priority="397">
      <iconSet iconSet="4TrafficLights">
        <cfvo type="percent" val="0"/>
        <cfvo type="percent" val="20"/>
        <cfvo type="percent" val="61"/>
        <cfvo type="percent" val="96"/>
      </iconSet>
    </cfRule>
  </conditionalFormatting>
  <conditionalFormatting sqref="BD32:BE32">
    <cfRule type="iconSet" priority="338">
      <iconSet iconSet="4TrafficLights">
        <cfvo type="percent" val="0"/>
        <cfvo type="percent" val="20"/>
        <cfvo type="percent" val="61"/>
        <cfvo type="percent" val="96"/>
      </iconSet>
    </cfRule>
  </conditionalFormatting>
  <conditionalFormatting sqref="BD35:BE35">
    <cfRule type="iconSet" priority="655">
      <iconSet iconSet="4TrafficLights">
        <cfvo type="percent" val="0"/>
        <cfvo type="percent" val="20"/>
        <cfvo type="percent" val="61"/>
        <cfvo type="percent" val="96"/>
      </iconSet>
    </cfRule>
  </conditionalFormatting>
  <conditionalFormatting sqref="BD50:BE51 BD30:BE30 BD25:BE26 BD33:BE34 BD13:BE14 BD36:BE37 BE48:BE49 BD47:BE47 BD42:BE44 BD20:BE20">
    <cfRule type="iconSet" priority="915">
      <iconSet iconSet="4TrafficLights">
        <cfvo type="percent" val="0"/>
        <cfvo type="percent" val="20"/>
        <cfvo type="percent" val="61"/>
        <cfvo type="percent" val="96"/>
      </iconSet>
    </cfRule>
  </conditionalFormatting>
  <conditionalFormatting sqref="BD53:BE53">
    <cfRule type="iconSet" priority="673">
      <iconSet iconSet="4TrafficLights">
        <cfvo type="percent" val="0"/>
        <cfvo type="percent" val="20"/>
        <cfvo type="percent" val="61"/>
        <cfvo type="percent" val="96"/>
      </iconSet>
    </cfRule>
  </conditionalFormatting>
  <conditionalFormatting sqref="BE41">
    <cfRule type="iconSet" priority="503">
      <iconSet iconSet="4TrafficLights">
        <cfvo type="percent" val="0"/>
        <cfvo type="percent" val="20"/>
        <cfvo type="percent" val="61"/>
        <cfvo type="percent" val="81"/>
      </iconSet>
    </cfRule>
  </conditionalFormatting>
  <conditionalFormatting sqref="BE46">
    <cfRule type="iconSet" priority="348">
      <iconSet iconSet="4TrafficLights">
        <cfvo type="percent" val="0"/>
        <cfvo type="percent" val="20"/>
        <cfvo type="percent" val="61"/>
        <cfvo type="percent" val="96"/>
      </iconSet>
    </cfRule>
  </conditionalFormatting>
  <conditionalFormatting sqref="BF11">
    <cfRule type="colorScale" priority="563">
      <colorScale>
        <cfvo type="min"/>
        <cfvo type="percentile" val="50"/>
        <cfvo type="max"/>
        <color rgb="FFF8696B"/>
        <color rgb="FFFFEB84"/>
        <color rgb="FF63BE7B"/>
      </colorScale>
    </cfRule>
  </conditionalFormatting>
  <conditionalFormatting sqref="BF12">
    <cfRule type="colorScale" priority="754">
      <colorScale>
        <cfvo type="min"/>
        <cfvo type="percentile" val="50"/>
        <cfvo type="max"/>
        <color rgb="FFF8696B"/>
        <color rgb="FFFFEB84"/>
        <color rgb="FF63BE7B"/>
      </colorScale>
    </cfRule>
  </conditionalFormatting>
  <conditionalFormatting sqref="BF15">
    <cfRule type="colorScale" priority="812">
      <colorScale>
        <cfvo type="min"/>
        <cfvo type="percentile" val="50"/>
        <cfvo type="max"/>
        <color rgb="FFF8696B"/>
        <color rgb="FFFFEB84"/>
        <color rgb="FF63BE7B"/>
      </colorScale>
    </cfRule>
  </conditionalFormatting>
  <conditionalFormatting sqref="BF17">
    <cfRule type="colorScale" priority="46">
      <colorScale>
        <cfvo type="min"/>
        <cfvo type="percentile" val="50"/>
        <cfvo type="max"/>
        <color rgb="FFF8696B"/>
        <color rgb="FFFFEB84"/>
        <color rgb="FF63BE7B"/>
      </colorScale>
    </cfRule>
  </conditionalFormatting>
  <conditionalFormatting sqref="BF22:BF23">
    <cfRule type="colorScale" priority="252">
      <colorScale>
        <cfvo type="min"/>
        <cfvo type="percentile" val="50"/>
        <cfvo type="max"/>
        <color rgb="FFF8696B"/>
        <color rgb="FFFFEB84"/>
        <color rgb="FF63BE7B"/>
      </colorScale>
    </cfRule>
  </conditionalFormatting>
  <conditionalFormatting sqref="BF24">
    <cfRule type="colorScale" priority="185">
      <colorScale>
        <cfvo type="min"/>
        <cfvo type="percentile" val="50"/>
        <cfvo type="max"/>
        <color rgb="FFF8696B"/>
        <color rgb="FFFFEB84"/>
        <color rgb="FF63BE7B"/>
      </colorScale>
    </cfRule>
  </conditionalFormatting>
  <conditionalFormatting sqref="BF25">
    <cfRule type="colorScale" priority="597">
      <colorScale>
        <cfvo type="min"/>
        <cfvo type="percentile" val="50"/>
        <cfvo type="max"/>
        <color rgb="FFF8696B"/>
        <color rgb="FFFFEB84"/>
        <color rgb="FF63BE7B"/>
      </colorScale>
    </cfRule>
  </conditionalFormatting>
  <conditionalFormatting sqref="BF26 BF30">
    <cfRule type="colorScale" priority="914">
      <colorScale>
        <cfvo type="min"/>
        <cfvo type="percentile" val="50"/>
        <cfvo type="max"/>
        <color rgb="FFF8696B"/>
        <color rgb="FFFFEB84"/>
        <color rgb="FF63BE7B"/>
      </colorScale>
    </cfRule>
  </conditionalFormatting>
  <conditionalFormatting sqref="BF31">
    <cfRule type="colorScale" priority="391">
      <colorScale>
        <cfvo type="min"/>
        <cfvo type="percentile" val="50"/>
        <cfvo type="max"/>
        <color rgb="FFF8696B"/>
        <color rgb="FFFFEB84"/>
        <color rgb="FF63BE7B"/>
      </colorScale>
    </cfRule>
  </conditionalFormatting>
  <conditionalFormatting sqref="BF32">
    <cfRule type="colorScale" priority="336">
      <colorScale>
        <cfvo type="min"/>
        <cfvo type="percentile" val="50"/>
        <cfvo type="max"/>
        <color rgb="FFF8696B"/>
        <color rgb="FFFFEB84"/>
        <color rgb="FF63BE7B"/>
      </colorScale>
    </cfRule>
  </conditionalFormatting>
  <conditionalFormatting sqref="BF35">
    <cfRule type="colorScale" priority="653">
      <colorScale>
        <cfvo type="min"/>
        <cfvo type="percentile" val="50"/>
        <cfvo type="max"/>
        <color rgb="FFF8696B"/>
        <color rgb="FFFFEB84"/>
        <color rgb="FF63BE7B"/>
      </colorScale>
    </cfRule>
  </conditionalFormatting>
  <conditionalFormatting sqref="BF41">
    <cfRule type="colorScale" priority="729">
      <colorScale>
        <cfvo type="min"/>
        <cfvo type="percentile" val="50"/>
        <cfvo type="max"/>
        <color rgb="FFF8696B"/>
        <color rgb="FFFFEB84"/>
        <color rgb="FF63BE7B"/>
      </colorScale>
    </cfRule>
  </conditionalFormatting>
  <conditionalFormatting sqref="BF50:BF51 BF33:BF34 BF13:BF14 BF36:BF37 BF47:BF48 BF42:BF44 BF20">
    <cfRule type="colorScale" priority="911">
      <colorScale>
        <cfvo type="min"/>
        <cfvo type="percentile" val="50"/>
        <cfvo type="max"/>
        <color rgb="FFF8696B"/>
        <color rgb="FFFFEB84"/>
        <color rgb="FF63BE7B"/>
      </colorScale>
    </cfRule>
  </conditionalFormatting>
  <conditionalFormatting sqref="BF53">
    <cfRule type="colorScale" priority="671">
      <colorScale>
        <cfvo type="min"/>
        <cfvo type="percentile" val="50"/>
        <cfvo type="max"/>
        <color rgb="FFF8696B"/>
        <color rgb="FFFFEB84"/>
        <color rgb="FF63BE7B"/>
      </colorScale>
    </cfRule>
  </conditionalFormatting>
  <conditionalFormatting sqref="BF11:BG12">
    <cfRule type="cellIs" dxfId="142" priority="552" operator="equal">
      <formula>5</formula>
    </cfRule>
    <cfRule type="cellIs" dxfId="141" priority="553" operator="equal">
      <formula>4</formula>
    </cfRule>
    <cfRule type="cellIs" dxfId="140" priority="554" operator="equal">
      <formula>3</formula>
    </cfRule>
    <cfRule type="cellIs" dxfId="139" priority="555" operator="equal">
      <formula>2</formula>
    </cfRule>
    <cfRule type="cellIs" dxfId="138" priority="556" operator="lessThanOrEqual">
      <formula>1</formula>
    </cfRule>
  </conditionalFormatting>
  <conditionalFormatting sqref="BF14:BG15">
    <cfRule type="cellIs" dxfId="137" priority="807" operator="equal">
      <formula>5</formula>
    </cfRule>
    <cfRule type="cellIs" dxfId="136" priority="808" operator="equal">
      <formula>4</formula>
    </cfRule>
    <cfRule type="cellIs" dxfId="135" priority="809" operator="equal">
      <formula>3</formula>
    </cfRule>
    <cfRule type="cellIs" dxfId="134" priority="810" operator="equal">
      <formula>2</formula>
    </cfRule>
    <cfRule type="cellIs" dxfId="133" priority="811" operator="lessThanOrEqual">
      <formula>1</formula>
    </cfRule>
  </conditionalFormatting>
  <conditionalFormatting sqref="BF17:BG17">
    <cfRule type="cellIs" dxfId="132" priority="37" operator="equal">
      <formula>5</formula>
    </cfRule>
    <cfRule type="cellIs" dxfId="131" priority="38" operator="equal">
      <formula>4</formula>
    </cfRule>
    <cfRule type="cellIs" dxfId="130" priority="39" operator="equal">
      <formula>3</formula>
    </cfRule>
    <cfRule type="cellIs" dxfId="129" priority="40" operator="equal">
      <formula>2</formula>
    </cfRule>
    <cfRule type="cellIs" dxfId="128" priority="41" operator="lessThanOrEqual">
      <formula>1</formula>
    </cfRule>
  </conditionalFormatting>
  <conditionalFormatting sqref="BF22:BG26">
    <cfRule type="cellIs" dxfId="127" priority="180" operator="equal">
      <formula>5</formula>
    </cfRule>
    <cfRule type="cellIs" dxfId="126" priority="181" operator="equal">
      <formula>4</formula>
    </cfRule>
    <cfRule type="cellIs" dxfId="125" priority="182" operator="equal">
      <formula>3</formula>
    </cfRule>
    <cfRule type="cellIs" dxfId="124" priority="183" operator="equal">
      <formula>2</formula>
    </cfRule>
    <cfRule type="cellIs" dxfId="123" priority="184" operator="lessThanOrEqual">
      <formula>1</formula>
    </cfRule>
  </conditionalFormatting>
  <conditionalFormatting sqref="BF25:BG26 BF13 BF20:BG20 BF46 BF47:BG48 BF50:BG51">
    <cfRule type="cellIs" dxfId="122" priority="891" operator="equal">
      <formula>5</formula>
    </cfRule>
    <cfRule type="cellIs" dxfId="121" priority="892" operator="equal">
      <formula>4</formula>
    </cfRule>
    <cfRule type="cellIs" dxfId="120" priority="893" operator="equal">
      <formula>3</formula>
    </cfRule>
    <cfRule type="cellIs" dxfId="119" priority="894" operator="equal">
      <formula>2</formula>
    </cfRule>
    <cfRule type="cellIs" dxfId="118" priority="895" operator="lessThanOrEqual">
      <formula>1</formula>
    </cfRule>
  </conditionalFormatting>
  <conditionalFormatting sqref="BF30:BG37">
    <cfRule type="cellIs" dxfId="117" priority="399" operator="equal">
      <formula>5</formula>
    </cfRule>
    <cfRule type="cellIs" dxfId="116" priority="400" operator="equal">
      <formula>4</formula>
    </cfRule>
    <cfRule type="cellIs" dxfId="115" priority="401" operator="equal">
      <formula>3</formula>
    </cfRule>
    <cfRule type="cellIs" dxfId="114" priority="402" operator="equal">
      <formula>2</formula>
    </cfRule>
    <cfRule type="cellIs" dxfId="113" priority="403" operator="lessThanOrEqual">
      <formula>1</formula>
    </cfRule>
  </conditionalFormatting>
  <conditionalFormatting sqref="BF31:BG32">
    <cfRule type="cellIs" dxfId="112" priority="371" operator="equal">
      <formula>5</formula>
    </cfRule>
    <cfRule type="cellIs" dxfId="111" priority="372" operator="equal">
      <formula>4</formula>
    </cfRule>
    <cfRule type="cellIs" dxfId="110" priority="373" operator="equal">
      <formula>3</formula>
    </cfRule>
    <cfRule type="cellIs" dxfId="109" priority="374" operator="equal">
      <formula>2</formula>
    </cfRule>
    <cfRule type="cellIs" dxfId="108" priority="375" operator="lessThanOrEqual">
      <formula>1</formula>
    </cfRule>
  </conditionalFormatting>
  <conditionalFormatting sqref="BF32:BG32">
    <cfRule type="cellIs" dxfId="107" priority="321" operator="equal">
      <formula>5</formula>
    </cfRule>
    <cfRule type="cellIs" dxfId="106" priority="322" operator="equal">
      <formula>4</formula>
    </cfRule>
    <cfRule type="cellIs" dxfId="105" priority="323" operator="equal">
      <formula>3</formula>
    </cfRule>
    <cfRule type="cellIs" dxfId="104" priority="324" operator="equal">
      <formula>2</formula>
    </cfRule>
    <cfRule type="cellIs" dxfId="103" priority="325" operator="lessThanOrEqual">
      <formula>1</formula>
    </cfRule>
  </conditionalFormatting>
  <conditionalFormatting sqref="BF41:BG44">
    <cfRule type="cellIs" dxfId="102" priority="724" operator="equal">
      <formula>5</formula>
    </cfRule>
    <cfRule type="cellIs" dxfId="101" priority="725" operator="equal">
      <formula>4</formula>
    </cfRule>
    <cfRule type="cellIs" dxfId="100" priority="726" operator="equal">
      <formula>3</formula>
    </cfRule>
    <cfRule type="cellIs" dxfId="99" priority="727" operator="equal">
      <formula>2</formula>
    </cfRule>
    <cfRule type="cellIs" dxfId="98" priority="728" operator="lessThanOrEqual">
      <formula>1</formula>
    </cfRule>
  </conditionalFormatting>
  <conditionalFormatting sqref="BF53:BG53">
    <cfRule type="cellIs" dxfId="97" priority="657" operator="equal">
      <formula>5</formula>
    </cfRule>
    <cfRule type="cellIs" dxfId="96" priority="658" operator="equal">
      <formula>4</formula>
    </cfRule>
    <cfRule type="cellIs" dxfId="95" priority="659" operator="equal">
      <formula>3</formula>
    </cfRule>
    <cfRule type="cellIs" dxfId="94" priority="660" operator="equal">
      <formula>2</formula>
    </cfRule>
    <cfRule type="cellIs" dxfId="93" priority="661" operator="lessThanOrEqual">
      <formula>1</formula>
    </cfRule>
  </conditionalFormatting>
  <conditionalFormatting sqref="BG11">
    <cfRule type="colorScale" priority="557">
      <colorScale>
        <cfvo type="min"/>
        <cfvo type="percentile" val="50"/>
        <cfvo type="max"/>
        <color rgb="FFF8696B"/>
        <color rgb="FFFFEB84"/>
        <color rgb="FF63BE7B"/>
      </colorScale>
    </cfRule>
  </conditionalFormatting>
  <conditionalFormatting sqref="BG12">
    <cfRule type="colorScale" priority="755">
      <colorScale>
        <cfvo type="min"/>
        <cfvo type="percentile" val="50"/>
        <cfvo type="max"/>
        <color rgb="FFF8696B"/>
        <color rgb="FFFFEB84"/>
        <color rgb="FF63BE7B"/>
      </colorScale>
    </cfRule>
  </conditionalFormatting>
  <conditionalFormatting sqref="BG17">
    <cfRule type="colorScale" priority="47">
      <colorScale>
        <cfvo type="min"/>
        <cfvo type="percentile" val="50"/>
        <cfvo type="max"/>
        <color rgb="FFF8696B"/>
        <color rgb="FFFFEB84"/>
        <color rgb="FF63BE7B"/>
      </colorScale>
    </cfRule>
  </conditionalFormatting>
  <conditionalFormatting sqref="BG21">
    <cfRule type="cellIs" dxfId="92" priority="237" operator="equal">
      <formula>5</formula>
    </cfRule>
    <cfRule type="cellIs" dxfId="91" priority="238" operator="equal">
      <formula>4</formula>
    </cfRule>
    <cfRule type="cellIs" dxfId="90" priority="239" operator="equal">
      <formula>3</formula>
    </cfRule>
    <cfRule type="cellIs" dxfId="89" priority="240" operator="equal">
      <formula>2</formula>
    </cfRule>
    <cfRule type="cellIs" dxfId="88" priority="241" operator="lessThanOrEqual">
      <formula>1</formula>
    </cfRule>
  </conditionalFormatting>
  <conditionalFormatting sqref="BG21:BG23">
    <cfRule type="colorScale" priority="253">
      <colorScale>
        <cfvo type="min"/>
        <cfvo type="percentile" val="50"/>
        <cfvo type="max"/>
        <color rgb="FFF8696B"/>
        <color rgb="FFFFEB84"/>
        <color rgb="FF63BE7B"/>
      </colorScale>
    </cfRule>
  </conditionalFormatting>
  <conditionalFormatting sqref="BG24">
    <cfRule type="colorScale" priority="186">
      <colorScale>
        <cfvo type="min"/>
        <cfvo type="percentile" val="50"/>
        <cfvo type="max"/>
        <color rgb="FFF8696B"/>
        <color rgb="FFFFEB84"/>
        <color rgb="FF63BE7B"/>
      </colorScale>
    </cfRule>
  </conditionalFormatting>
  <conditionalFormatting sqref="BG25">
    <cfRule type="colorScale" priority="598">
      <colorScale>
        <cfvo type="min"/>
        <cfvo type="percentile" val="50"/>
        <cfvo type="max"/>
        <color rgb="FFF8696B"/>
        <color rgb="FFFFEB84"/>
        <color rgb="FF63BE7B"/>
      </colorScale>
    </cfRule>
  </conditionalFormatting>
  <conditionalFormatting sqref="BG26">
    <cfRule type="colorScale" priority="604">
      <colorScale>
        <cfvo type="min"/>
        <cfvo type="percentile" val="50"/>
        <cfvo type="max"/>
        <color rgb="FFF8696B"/>
        <color rgb="FFFFEB84"/>
        <color rgb="FF63BE7B"/>
      </colorScale>
    </cfRule>
  </conditionalFormatting>
  <conditionalFormatting sqref="BG27:BG28">
    <cfRule type="cellIs" dxfId="87" priority="777" operator="equal">
      <formula>5</formula>
    </cfRule>
    <cfRule type="cellIs" dxfId="86" priority="778" operator="equal">
      <formula>4</formula>
    </cfRule>
    <cfRule type="cellIs" dxfId="85" priority="779" operator="equal">
      <formula>3</formula>
    </cfRule>
    <cfRule type="cellIs" dxfId="84" priority="780" operator="equal">
      <formula>2</formula>
    </cfRule>
    <cfRule type="cellIs" dxfId="83" priority="781" operator="lessThanOrEqual">
      <formula>1</formula>
    </cfRule>
    <cfRule type="colorScale" priority="910">
      <colorScale>
        <cfvo type="min"/>
        <cfvo type="percentile" val="50"/>
        <cfvo type="max"/>
        <color rgb="FFF8696B"/>
        <color rgb="FFFFEB84"/>
        <color rgb="FF63BE7B"/>
      </colorScale>
    </cfRule>
  </conditionalFormatting>
  <conditionalFormatting sqref="BG30">
    <cfRule type="colorScale" priority="404">
      <colorScale>
        <cfvo type="min"/>
        <cfvo type="percentile" val="50"/>
        <cfvo type="max"/>
        <color rgb="FFF8696B"/>
        <color rgb="FFFFEB84"/>
        <color rgb="FF63BE7B"/>
      </colorScale>
    </cfRule>
  </conditionalFormatting>
  <conditionalFormatting sqref="BG31">
    <cfRule type="colorScale" priority="376">
      <colorScale>
        <cfvo type="min"/>
        <cfvo type="percentile" val="50"/>
        <cfvo type="max"/>
        <color rgb="FFF8696B"/>
        <color rgb="FFFFEB84"/>
        <color rgb="FF63BE7B"/>
      </colorScale>
    </cfRule>
  </conditionalFormatting>
  <conditionalFormatting sqref="BG32">
    <cfRule type="colorScale" priority="337">
      <colorScale>
        <cfvo type="min"/>
        <cfvo type="percentile" val="50"/>
        <cfvo type="max"/>
        <color rgb="FFF8696B"/>
        <color rgb="FFFFEB84"/>
        <color rgb="FF63BE7B"/>
      </colorScale>
    </cfRule>
  </conditionalFormatting>
  <conditionalFormatting sqref="BG35">
    <cfRule type="colorScale" priority="654">
      <colorScale>
        <cfvo type="min"/>
        <cfvo type="percentile" val="50"/>
        <cfvo type="max"/>
        <color rgb="FFF8696B"/>
        <color rgb="FFFFEB84"/>
        <color rgb="FF63BE7B"/>
      </colorScale>
    </cfRule>
  </conditionalFormatting>
  <conditionalFormatting sqref="BG39">
    <cfRule type="cellIs" dxfId="82" priority="739" operator="equal">
      <formula>5</formula>
    </cfRule>
    <cfRule type="cellIs" dxfId="81" priority="740" operator="equal">
      <formula>4</formula>
    </cfRule>
    <cfRule type="cellIs" dxfId="80" priority="741" operator="equal">
      <formula>3</formula>
    </cfRule>
    <cfRule type="cellIs" dxfId="79" priority="742" operator="equal">
      <formula>2</formula>
    </cfRule>
    <cfRule type="cellIs" dxfId="78" priority="743" operator="lessThanOrEqual">
      <formula>1</formula>
    </cfRule>
  </conditionalFormatting>
  <conditionalFormatting sqref="BG41 BG39">
    <cfRule type="colorScale" priority="906">
      <colorScale>
        <cfvo type="min"/>
        <cfvo type="percentile" val="50"/>
        <cfvo type="max"/>
        <color rgb="FFF8696B"/>
        <color rgb="FFFFEB84"/>
        <color rgb="FF63BE7B"/>
      </colorScale>
    </cfRule>
  </conditionalFormatting>
  <conditionalFormatting sqref="BG50:BG51 BG33:BG34 BG14:BG15 BG36:BG37 BG47:BG48 BG42:BG44 BG20">
    <cfRule type="colorScale" priority="912">
      <colorScale>
        <cfvo type="min"/>
        <cfvo type="percentile" val="50"/>
        <cfvo type="max"/>
        <color rgb="FFF8696B"/>
        <color rgb="FFFFEB84"/>
        <color rgb="FF63BE7B"/>
      </colorScale>
    </cfRule>
  </conditionalFormatting>
  <conditionalFormatting sqref="BG53">
    <cfRule type="colorScale" priority="672">
      <colorScale>
        <cfvo type="min"/>
        <cfvo type="percentile" val="50"/>
        <cfvo type="max"/>
        <color rgb="FFF8696B"/>
        <color rgb="FFFFEB84"/>
        <color rgb="FF63BE7B"/>
      </colorScale>
    </cfRule>
  </conditionalFormatting>
  <conditionalFormatting sqref="BH15 AK20 AK42">
    <cfRule type="cellIs" dxfId="77" priority="866" stopIfTrue="1" operator="greaterThanOrEqual">
      <formula>12.1</formula>
    </cfRule>
    <cfRule type="cellIs" dxfId="76" priority="867" stopIfTrue="1" operator="between">
      <formula>6.1</formula>
      <formula>12</formula>
    </cfRule>
    <cfRule type="cellIs" dxfId="75" priority="868" stopIfTrue="1" operator="between">
      <formula>2.1</formula>
      <formula>6</formula>
    </cfRule>
    <cfRule type="cellIs" dxfId="74" priority="869" stopIfTrue="1" operator="lessThanOrEqual">
      <formula>2</formula>
    </cfRule>
  </conditionalFormatting>
  <conditionalFormatting sqref="BH15">
    <cfRule type="cellIs" dxfId="73" priority="676" stopIfTrue="1" operator="equal">
      <formula>4</formula>
    </cfRule>
  </conditionalFormatting>
  <conditionalFormatting sqref="BH17">
    <cfRule type="cellIs" dxfId="72" priority="32" stopIfTrue="1" operator="equal">
      <formula>4</formula>
    </cfRule>
    <cfRule type="cellIs" dxfId="71" priority="33" stopIfTrue="1" operator="greaterThanOrEqual">
      <formula>12.1</formula>
    </cfRule>
    <cfRule type="cellIs" dxfId="70" priority="34" stopIfTrue="1" operator="between">
      <formula>6.1</formula>
      <formula>12</formula>
    </cfRule>
    <cfRule type="cellIs" dxfId="69" priority="35" stopIfTrue="1" operator="between">
      <formula>2.1</formula>
      <formula>6</formula>
    </cfRule>
    <cfRule type="cellIs" dxfId="68" priority="36" stopIfTrue="1" operator="lessThanOrEqual">
      <formula>2</formula>
    </cfRule>
  </conditionalFormatting>
  <conditionalFormatting sqref="BJ12">
    <cfRule type="containsText" dxfId="67" priority="700" stopIfTrue="1" operator="containsText" text="BAJO">
      <formula>NOT(ISERROR(SEARCH("BAJO",BJ12)))</formula>
    </cfRule>
    <cfRule type="cellIs" dxfId="66" priority="701" stopIfTrue="1" operator="equal">
      <formula>"EXTREMO"</formula>
    </cfRule>
    <cfRule type="cellIs" dxfId="65" priority="702" stopIfTrue="1" operator="equal">
      <formula>"MODERADO"</formula>
    </cfRule>
    <cfRule type="cellIs" dxfId="64" priority="703" stopIfTrue="1" operator="equal">
      <formula>"ALTO"</formula>
    </cfRule>
  </conditionalFormatting>
  <conditionalFormatting sqref="BJ14:BJ15 BJ53">
    <cfRule type="containsText" dxfId="63" priority="887" stopIfTrue="1" operator="containsText" text="BAJO">
      <formula>NOT(ISERROR(SEARCH("BAJO",BJ14)))</formula>
    </cfRule>
    <cfRule type="cellIs" dxfId="62" priority="888" stopIfTrue="1" operator="equal">
      <formula>"EXTREMO"</formula>
    </cfRule>
    <cfRule type="cellIs" dxfId="61" priority="889" stopIfTrue="1" operator="equal">
      <formula>"MODERADO"</formula>
    </cfRule>
    <cfRule type="cellIs" dxfId="60" priority="890" stopIfTrue="1" operator="equal">
      <formula>"ALTO"</formula>
    </cfRule>
  </conditionalFormatting>
  <conditionalFormatting sqref="BJ17">
    <cfRule type="containsText" dxfId="59" priority="24" stopIfTrue="1" operator="containsText" text="BAJO">
      <formula>NOT(ISERROR(SEARCH("BAJO",BJ17)))</formula>
    </cfRule>
    <cfRule type="cellIs" dxfId="58" priority="25" stopIfTrue="1" operator="equal">
      <formula>"EXTREMO"</formula>
    </cfRule>
    <cfRule type="cellIs" dxfId="57" priority="26" stopIfTrue="1" operator="equal">
      <formula>"MODERADO"</formula>
    </cfRule>
    <cfRule type="cellIs" dxfId="56" priority="27" stopIfTrue="1" operator="equal">
      <formula>"ALTO"</formula>
    </cfRule>
    <cfRule type="containsText" dxfId="55" priority="28" stopIfTrue="1" operator="containsText" text="BAJO">
      <formula>NOT(ISERROR(SEARCH("BAJO",BJ17)))</formula>
    </cfRule>
    <cfRule type="cellIs" dxfId="54" priority="29" stopIfTrue="1" operator="equal">
      <formula>"EXTREMO"</formula>
    </cfRule>
    <cfRule type="cellIs" dxfId="53" priority="30" stopIfTrue="1" operator="equal">
      <formula>"MODERADO"</formula>
    </cfRule>
    <cfRule type="cellIs" dxfId="52" priority="31" stopIfTrue="1" operator="equal">
      <formula>"ALTO"</formula>
    </cfRule>
  </conditionalFormatting>
  <conditionalFormatting sqref="BJ19:BJ26">
    <cfRule type="containsText" dxfId="51" priority="50" stopIfTrue="1" operator="containsText" text="BAJO">
      <formula>NOT(ISERROR(SEARCH("BAJO",BJ19)))</formula>
    </cfRule>
    <cfRule type="cellIs" dxfId="50" priority="51" stopIfTrue="1" operator="equal">
      <formula>"EXTREMO"</formula>
    </cfRule>
    <cfRule type="cellIs" dxfId="49" priority="52" stopIfTrue="1" operator="equal">
      <formula>"MODERADO"</formula>
    </cfRule>
    <cfRule type="cellIs" dxfId="48" priority="53" stopIfTrue="1" operator="equal">
      <formula>"ALTO"</formula>
    </cfRule>
  </conditionalFormatting>
  <conditionalFormatting sqref="BJ25:BJ32">
    <cfRule type="containsText" dxfId="47" priority="344" stopIfTrue="1" operator="containsText" text="BAJO">
      <formula>NOT(ISERROR(SEARCH("BAJO",BJ25)))</formula>
    </cfRule>
    <cfRule type="cellIs" dxfId="46" priority="345" stopIfTrue="1" operator="equal">
      <formula>"EXTREMO"</formula>
    </cfRule>
    <cfRule type="cellIs" dxfId="45" priority="346" stopIfTrue="1" operator="equal">
      <formula>"MODERADO"</formula>
    </cfRule>
    <cfRule type="cellIs" dxfId="44" priority="347" stopIfTrue="1" operator="equal">
      <formula>"ALTO"</formula>
    </cfRule>
  </conditionalFormatting>
  <conditionalFormatting sqref="BJ31:BJ32">
    <cfRule type="containsText" dxfId="43" priority="340" stopIfTrue="1" operator="containsText" text="BAJO">
      <formula>NOT(ISERROR(SEARCH("BAJO",BJ31)))</formula>
    </cfRule>
    <cfRule type="cellIs" dxfId="42" priority="341" stopIfTrue="1" operator="equal">
      <formula>"EXTREMO"</formula>
    </cfRule>
    <cfRule type="cellIs" dxfId="41" priority="342" stopIfTrue="1" operator="equal">
      <formula>"MODERADO"</formula>
    </cfRule>
    <cfRule type="cellIs" dxfId="40" priority="343" stopIfTrue="1" operator="equal">
      <formula>"ALTO"</formula>
    </cfRule>
  </conditionalFormatting>
  <conditionalFormatting sqref="BJ32">
    <cfRule type="containsText" dxfId="39" priority="296" stopIfTrue="1" operator="containsText" text="BAJO">
      <formula>NOT(ISERROR(SEARCH("BAJO",BJ32)))</formula>
    </cfRule>
    <cfRule type="cellIs" dxfId="38" priority="297" stopIfTrue="1" operator="equal">
      <formula>"EXTREMO"</formula>
    </cfRule>
    <cfRule type="cellIs" dxfId="37" priority="298" stopIfTrue="1" operator="equal">
      <formula>"MODERADO"</formula>
    </cfRule>
    <cfRule type="cellIs" dxfId="36" priority="299" stopIfTrue="1" operator="equal">
      <formula>"ALTO"</formula>
    </cfRule>
    <cfRule type="containsText" dxfId="35" priority="300" stopIfTrue="1" operator="containsText" text="BAJO">
      <formula>NOT(ISERROR(SEARCH("BAJO",BJ32)))</formula>
    </cfRule>
    <cfRule type="cellIs" dxfId="34" priority="301" stopIfTrue="1" operator="equal">
      <formula>"EXTREMO"</formula>
    </cfRule>
    <cfRule type="cellIs" dxfId="33" priority="302" stopIfTrue="1" operator="equal">
      <formula>"MODERADO"</formula>
    </cfRule>
    <cfRule type="cellIs" dxfId="32" priority="303" stopIfTrue="1" operator="equal">
      <formula>"ALTO"</formula>
    </cfRule>
  </conditionalFormatting>
  <conditionalFormatting sqref="BJ33">
    <cfRule type="containsText" dxfId="31" priority="467" stopIfTrue="1" operator="containsText" text="BAJO">
      <formula>NOT(ISERROR(SEARCH("BAJO",BJ33)))</formula>
    </cfRule>
    <cfRule type="cellIs" dxfId="30" priority="468" stopIfTrue="1" operator="equal">
      <formula>"EXTREMO"</formula>
    </cfRule>
    <cfRule type="cellIs" dxfId="29" priority="469" stopIfTrue="1" operator="equal">
      <formula>"MODERADO"</formula>
    </cfRule>
    <cfRule type="cellIs" dxfId="28" priority="470" stopIfTrue="1" operator="equal">
      <formula>"ALTO"</formula>
    </cfRule>
  </conditionalFormatting>
  <conditionalFormatting sqref="BJ33:BJ39">
    <cfRule type="containsText" dxfId="27" priority="439" stopIfTrue="1" operator="containsText" text="BAJO">
      <formula>NOT(ISERROR(SEARCH("BAJO",BJ33)))</formula>
    </cfRule>
    <cfRule type="cellIs" dxfId="26" priority="440" stopIfTrue="1" operator="equal">
      <formula>"EXTREMO"</formula>
    </cfRule>
    <cfRule type="cellIs" dxfId="25" priority="441" stopIfTrue="1" operator="equal">
      <formula>"MODERADO"</formula>
    </cfRule>
    <cfRule type="cellIs" dxfId="24" priority="442" stopIfTrue="1" operator="equal">
      <formula>"ALTO"</formula>
    </cfRule>
  </conditionalFormatting>
  <conditionalFormatting sqref="BJ39">
    <cfRule type="containsText" dxfId="23" priority="435" stopIfTrue="1" operator="containsText" text="BAJO">
      <formula>NOT(ISERROR(SEARCH("BAJO",BJ39)))</formula>
    </cfRule>
    <cfRule type="cellIs" dxfId="22" priority="436" stopIfTrue="1" operator="equal">
      <formula>"EXTREMO"</formula>
    </cfRule>
    <cfRule type="cellIs" dxfId="21" priority="437" stopIfTrue="1" operator="equal">
      <formula>"MODERADO"</formula>
    </cfRule>
    <cfRule type="cellIs" dxfId="20" priority="438" stopIfTrue="1" operator="equal">
      <formula>"ALTO"</formula>
    </cfRule>
  </conditionalFormatting>
  <conditionalFormatting sqref="BJ42:BJ46">
    <cfRule type="containsText" dxfId="19" priority="427" stopIfTrue="1" operator="containsText" text="BAJO">
      <formula>NOT(ISERROR(SEARCH("BAJO",BJ42)))</formula>
    </cfRule>
    <cfRule type="cellIs" dxfId="18" priority="428" stopIfTrue="1" operator="equal">
      <formula>"EXTREMO"</formula>
    </cfRule>
    <cfRule type="cellIs" dxfId="17" priority="429" stopIfTrue="1" operator="equal">
      <formula>"MODERADO"</formula>
    </cfRule>
    <cfRule type="cellIs" dxfId="16" priority="430" stopIfTrue="1" operator="equal">
      <formula>"ALTO"</formula>
    </cfRule>
  </conditionalFormatting>
  <conditionalFormatting sqref="BJ44:BJ45">
    <cfRule type="containsText" dxfId="15" priority="423" stopIfTrue="1" operator="containsText" text="BAJO">
      <formula>NOT(ISERROR(SEARCH("BAJO",BJ44)))</formula>
    </cfRule>
    <cfRule type="cellIs" dxfId="14" priority="424" stopIfTrue="1" operator="equal">
      <formula>"EXTREMO"</formula>
    </cfRule>
    <cfRule type="cellIs" dxfId="13" priority="425" stopIfTrue="1" operator="equal">
      <formula>"MODERADO"</formula>
    </cfRule>
    <cfRule type="cellIs" dxfId="12" priority="426" stopIfTrue="1" operator="equal">
      <formula>"ALTO"</formula>
    </cfRule>
  </conditionalFormatting>
  <conditionalFormatting sqref="BJ50:BJ51">
    <cfRule type="containsText" dxfId="11" priority="475" stopIfTrue="1" operator="containsText" text="BAJO">
      <formula>NOT(ISERROR(SEARCH("BAJO",BJ50)))</formula>
    </cfRule>
    <cfRule type="cellIs" dxfId="10" priority="476" stopIfTrue="1" operator="equal">
      <formula>"EXTREMO"</formula>
    </cfRule>
    <cfRule type="cellIs" dxfId="9" priority="477" stopIfTrue="1" operator="equal">
      <formula>"MODERADO"</formula>
    </cfRule>
    <cfRule type="cellIs" dxfId="8" priority="478" stopIfTrue="1" operator="equal">
      <formula>"ALTO"</formula>
    </cfRule>
    <cfRule type="containsText" dxfId="7" priority="479" stopIfTrue="1" operator="containsText" text="BAJO">
      <formula>NOT(ISERROR(SEARCH("BAJO",BJ50)))</formula>
    </cfRule>
    <cfRule type="cellIs" dxfId="6" priority="480" stopIfTrue="1" operator="equal">
      <formula>"EXTREMO"</formula>
    </cfRule>
    <cfRule type="cellIs" dxfId="5" priority="481" stopIfTrue="1" operator="equal">
      <formula>"MODERADO"</formula>
    </cfRule>
    <cfRule type="cellIs" dxfId="4" priority="482" stopIfTrue="1" operator="equal">
      <formula>"ALTO"</formula>
    </cfRule>
  </conditionalFormatting>
  <conditionalFormatting sqref="BM12">
    <cfRule type="containsText" dxfId="3" priority="256" stopIfTrue="1" operator="containsText" text="BAJO">
      <formula>NOT(ISERROR(SEARCH("BAJO",BM12)))</formula>
    </cfRule>
    <cfRule type="cellIs" dxfId="2" priority="257" stopIfTrue="1" operator="equal">
      <formula>"EXTREMO"</formula>
    </cfRule>
    <cfRule type="cellIs" dxfId="1" priority="258" stopIfTrue="1" operator="equal">
      <formula>"MODERADO"</formula>
    </cfRule>
    <cfRule type="cellIs" dxfId="0" priority="259" stopIfTrue="1" operator="equal">
      <formula>"ALTO"</formula>
    </cfRule>
  </conditionalFormatting>
  <dataValidations count="2">
    <dataValidation type="list" allowBlank="1" showInputMessage="1" showErrorMessage="1" sqref="M11:M12" xr:uid="{45DD9A04-95A4-475D-9B12-E3159E89C4F9}">
      <formula1>"1,2,3,4,5"</formula1>
    </dataValidation>
    <dataValidation type="list" allowBlank="1" showInputMessage="1" showErrorMessage="1" sqref="AO35 AO11:AO12" xr:uid="{156552F4-A7A2-4DF7-9433-570D13B241D7}">
      <formula1>"PREVENTIVO,DETECCION,CORRECTIVO"</formula1>
    </dataValidation>
  </dataValidations>
  <hyperlinks>
    <hyperlink ref="M9:N9" location="'Probabilidad Impacto'!A1" display="PROBABILIDAD" xr:uid="{B75C34FE-B90F-4225-9288-F77111F60548}"/>
    <hyperlink ref="AH9:AJ9" location="'Probabilidad Impacto'!A1" display="IMPACTO" xr:uid="{75257553-8B5C-4892-A7AC-46EFC51E3B95}"/>
    <hyperlink ref="BA9" location="'Solidez del control'!A1" display="SOLIDEZ INDIVIDUAL DEL CONTROL " xr:uid="{0404CD95-AD2D-427E-A5A1-DDDC2ACE001F}"/>
    <hyperlink ref="BF8:BI8" location="'Solidez del control'!A1" display="RIESGO RESIDUAL" xr:uid="{75AB4D5C-CBA8-4D24-894C-AAE4FAA4CDCF}"/>
    <hyperlink ref="BD9:BE10" location="'Solidez del control'!A1" display="SOLIDEZ DEL CONJUNTO DE CONTROLES" xr:uid="{E4054F69-486B-406F-BFA4-8F8C1765DC07}"/>
    <hyperlink ref="AY9" location="'Calificación ejecucion control'!A1" display="EJECUCION DEL CONTROL" xr:uid="{42807C9A-6EA6-4DC6-B4D1-8391FD9CC251}"/>
  </hyperlinks>
  <pageMargins left="0.70866141732283472" right="0.70866141732283472" top="0.74803149606299213" bottom="0.74803149606299213" header="0.31496062992125984" footer="0.31496062992125984"/>
  <pageSetup scale="10" orientation="portrait" r:id="rId1"/>
  <colBreaks count="1" manualBreakCount="1">
    <brk id="68" min="6" max="56"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4E811-7DDF-44DF-9954-A67A90121839}">
  <dimension ref="A1"/>
  <sheetViews>
    <sheetView workbookViewId="0">
      <selection activeCell="J19" sqref="J19"/>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Riesgos 2023</vt:lpstr>
      <vt:lpstr>Hoja1</vt:lpstr>
      <vt:lpstr>'Riesgos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Katherine Prada Mejia</cp:lastModifiedBy>
  <dcterms:created xsi:type="dcterms:W3CDTF">2023-01-31T13:58:06Z</dcterms:created>
  <dcterms:modified xsi:type="dcterms:W3CDTF">2023-10-21T03:37:16Z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2023-01-31T13:58:14Z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797cbf75-5578-45ed-9d0e-f64345b6d11c</vt:lpwstr>
  </property>
  <property fmtid="{D5CDD505-2E9C-101B-9397-08002B2CF9AE}" pid="8" name="MSIP_Label_6d4a1d0b-1085-4621-a04c-793d50865184_ContentBits">
    <vt:lpwstr>0</vt:lpwstr>
  </property>
</Properties>
</file>