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transmilenio-my.sharepoint.com/personal/diana_castro_transmilenio_gov_co/Documents/Documentos SIG DAC/PAAC/PAAC 2023/PAAC V.0/"/>
    </mc:Choice>
  </mc:AlternateContent>
  <xr:revisionPtr revIDLastSave="22" documentId="8_{02906F0B-B180-4A41-9880-3B72052D8722}" xr6:coauthVersionLast="47" xr6:coauthVersionMax="47" xr10:uidLastSave="{0D5C3272-D686-4E70-8354-5CA22F4C233F}"/>
  <bookViews>
    <workbookView xWindow="-120" yWindow="-120" windowWidth="29040" windowHeight="15990" xr2:uid="{77DF5585-E9ED-4F2E-9C1E-430A2B879D44}"/>
  </bookViews>
  <sheets>
    <sheet name="Riesgos 2023" sheetId="1" r:id="rId1"/>
    <sheet name="Hoja1"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'Riesgos 2023'!$A$4:$HH$47</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_xlnm.Print_Area" localSheetId="0">'Riesgos 2023'!$A$1:$HH$47</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[11]TABLA!$G$2:$G$5</definedName>
    <definedName name="CLASIFICACIÓNCONTROLES">'[12]NO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'[12]NO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[13]CALCONT!$L$12:$M$17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[14]FUENTES!$A$2:$A$10</definedName>
    <definedName name="FACTORES_ICETEX">#REF!</definedName>
    <definedName name="Factoresexternos">[10]Hoja1!$G$2:$G$16</definedName>
    <definedName name="FactoresInternos">[10]Hoja1!$H$2:$H$11</definedName>
    <definedName name="FACTORIESGO">[15]DATOS!$E$3:$F$28</definedName>
    <definedName name="FACTORR">#REF!</definedName>
    <definedName name="FALLAS_TECNOLOGICAS">#REF!</definedName>
    <definedName name="FOCALIZACIONDELCONTROL">'[16]NO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[15]DATOS!$P$32:$P$58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[15]DATOS!$E$37:$E$39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[17]CALIFICRITERIOS!#REF!</definedName>
    <definedName name="PERFIL">#REF!</definedName>
    <definedName name="PERIOD">#REF!</definedName>
    <definedName name="PERIODICIDAD">[15]DATOS!$D$37:$D$42</definedName>
    <definedName name="Periodicidad1">[15]DATOS!$D$37:$D$43</definedName>
    <definedName name="PERIODICIDADDELCONTROL">'[12]NO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[18]Hoja1!$A$2:$A$6</definedName>
    <definedName name="PROBAB">#REF!</definedName>
    <definedName name="Probabilidad">[10]Hoja1!#REF!</definedName>
    <definedName name="ProbabilidadCualitativa">'[19]Soporte Calificación'!$G$65486:$G$65489</definedName>
    <definedName name="ProbabilidadCuantitativa">'[19]Soporte Calificación'!$H$65486:$H$65490</definedName>
    <definedName name="PROBABILSEGMENTO">'[20]BASE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[14]FUENTES!$A$11:$A$15</definedName>
    <definedName name="RIESGO_ASOCIADO_POR_IMPACTO">[14]FUENTES!$A$17:$A$22</definedName>
    <definedName name="RIESGOESPECIFICO">#REF!</definedName>
    <definedName name="RIESGOESPECIFICO2">#REF!</definedName>
    <definedName name="RIESGOS">#REF!</definedName>
    <definedName name="SE">#REF!</definedName>
    <definedName name="sector">[1]TABLA!$B$2:$B$26</definedName>
    <definedName name="SI_NO">'[21]NO BORRAR'!$F$1:$F$2</definedName>
    <definedName name="SIEMPRE">#REF!</definedName>
    <definedName name="SISTEMAS">#REF!</definedName>
    <definedName name="SISTEMAS_DE_INFORMACION">#REF!</definedName>
    <definedName name="SS">[17]CALIFICRITERIOS!#REF!</definedName>
    <definedName name="TECNOLOGIA">#REF!</definedName>
    <definedName name="TECNOLOGIA_">#REF!</definedName>
    <definedName name="TIPO">#REF!</definedName>
    <definedName name="TIPOACCION">'[7]NO BORRAR'!$I$1:$I$9</definedName>
    <definedName name="TIPOCONTROL">[15]DATOS!$F$37:$F$39</definedName>
    <definedName name="Tipos">[1]TABLA!$G$2:$G$4</definedName>
    <definedName name="TOTAL_PUNTAJE_RIESGO">#REF!</definedName>
    <definedName name="TRATAMIENTO_RIESGO">'[21]NO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47" i="1" l="1"/>
  <c r="BH47" i="1" s="1"/>
  <c r="BD47" i="1"/>
  <c r="BE47" i="1" s="1"/>
  <c r="BC47" i="1"/>
  <c r="AW47" i="1"/>
  <c r="AK47" i="1"/>
  <c r="AH47" i="1"/>
  <c r="BC46" i="1"/>
  <c r="AW46" i="1"/>
  <c r="AW45" i="1"/>
  <c r="BG44" i="1"/>
  <c r="BH44" i="1" s="1"/>
  <c r="BD44" i="1"/>
  <c r="BC44" i="1"/>
  <c r="AW44" i="1"/>
  <c r="AK44" i="1"/>
  <c r="AH44" i="1"/>
  <c r="AW43" i="1"/>
  <c r="AW42" i="1"/>
  <c r="AH42" i="1"/>
  <c r="AI42" i="1" s="1"/>
  <c r="BD41" i="1"/>
  <c r="BC41" i="1"/>
  <c r="AW41" i="1"/>
  <c r="AH41" i="1"/>
  <c r="AI41" i="1" s="1"/>
  <c r="AW40" i="1"/>
  <c r="AK40" i="1"/>
  <c r="AH40" i="1"/>
  <c r="BC39" i="1"/>
  <c r="AW39" i="1"/>
  <c r="BG38" i="1"/>
  <c r="BH38" i="1" s="1"/>
  <c r="BD38" i="1"/>
  <c r="BC38" i="1"/>
  <c r="AW38" i="1"/>
  <c r="AK38" i="1"/>
  <c r="AH38" i="1"/>
  <c r="BD37" i="1"/>
  <c r="BC37" i="1"/>
  <c r="AW37" i="1"/>
  <c r="AK37" i="1"/>
  <c r="AH37" i="1"/>
  <c r="AW36" i="1"/>
  <c r="AK36" i="1"/>
  <c r="AH36" i="1"/>
  <c r="BH35" i="1"/>
  <c r="BG35" i="1"/>
  <c r="BD35" i="1"/>
  <c r="AW35" i="1"/>
  <c r="AK35" i="1"/>
  <c r="AH35" i="1"/>
  <c r="BC34" i="1"/>
  <c r="AW34" i="1"/>
  <c r="BG33" i="1"/>
  <c r="BH33" i="1" s="1"/>
  <c r="BD33" i="1"/>
  <c r="BC33" i="1"/>
  <c r="AW33" i="1"/>
  <c r="AK33" i="1"/>
  <c r="AH33" i="1"/>
  <c r="BC32" i="1"/>
  <c r="AW32" i="1"/>
  <c r="BC31" i="1"/>
  <c r="AW31" i="1"/>
  <c r="BG30" i="1"/>
  <c r="BH30" i="1" s="1"/>
  <c r="BD30" i="1"/>
  <c r="BC30" i="1"/>
  <c r="AW30" i="1"/>
  <c r="AK30" i="1"/>
  <c r="AH30" i="1"/>
  <c r="BG29" i="1"/>
  <c r="BH29" i="1" s="1"/>
  <c r="BD29" i="1"/>
  <c r="BC29" i="1"/>
  <c r="AW29" i="1"/>
  <c r="AK29" i="1"/>
  <c r="AH29" i="1"/>
  <c r="BD28" i="1"/>
  <c r="BC28" i="1"/>
  <c r="AW28" i="1"/>
  <c r="AH28" i="1"/>
  <c r="AI28" i="1" s="1"/>
  <c r="BD27" i="1"/>
  <c r="BC27" i="1"/>
  <c r="AW27" i="1"/>
  <c r="AI27" i="1"/>
  <c r="BG27" i="1" s="1"/>
  <c r="BH27" i="1" s="1"/>
  <c r="AH27" i="1"/>
  <c r="BD26" i="1"/>
  <c r="BC26" i="1"/>
  <c r="AW26" i="1"/>
  <c r="AH26" i="1"/>
  <c r="AI26" i="1" s="1"/>
  <c r="BG25" i="1"/>
  <c r="BH25" i="1" s="1"/>
  <c r="AW25" i="1"/>
  <c r="AK25" i="1"/>
  <c r="AH25" i="1"/>
  <c r="BG24" i="1"/>
  <c r="BH24" i="1" s="1"/>
  <c r="AW24" i="1"/>
  <c r="AK24" i="1"/>
  <c r="AH24" i="1"/>
  <c r="AW23" i="1"/>
  <c r="AW22" i="1"/>
  <c r="BG21" i="1"/>
  <c r="BH21" i="1" s="1"/>
  <c r="BD21" i="1"/>
  <c r="BC21" i="1"/>
  <c r="AW21" i="1"/>
  <c r="AH21" i="1"/>
  <c r="BD20" i="1"/>
  <c r="BC20" i="1"/>
  <c r="AW20" i="1"/>
  <c r="AH20" i="1"/>
  <c r="AI20" i="1" s="1"/>
  <c r="BG20" i="1" s="1"/>
  <c r="BH20" i="1" s="1"/>
  <c r="BD19" i="1"/>
  <c r="BC19" i="1"/>
  <c r="AW19" i="1"/>
  <c r="AI19" i="1"/>
  <c r="BG19" i="1" s="1"/>
  <c r="BH19" i="1" s="1"/>
  <c r="AH19" i="1"/>
  <c r="BD18" i="1"/>
  <c r="BC18" i="1"/>
  <c r="AW18" i="1"/>
  <c r="AH18" i="1"/>
  <c r="AI18" i="1" s="1"/>
  <c r="AK18" i="1" s="1"/>
  <c r="AL18" i="1" s="1"/>
  <c r="BD17" i="1"/>
  <c r="BC17" i="1"/>
  <c r="AW17" i="1"/>
  <c r="AH17" i="1"/>
  <c r="AI17" i="1" s="1"/>
  <c r="BG17" i="1" s="1"/>
  <c r="BH17" i="1" s="1"/>
  <c r="BD16" i="1"/>
  <c r="BC16" i="1"/>
  <c r="AW16" i="1"/>
  <c r="AH16" i="1"/>
  <c r="AI16" i="1" s="1"/>
  <c r="BD15" i="1"/>
  <c r="BC15" i="1"/>
  <c r="AW15" i="1"/>
  <c r="AH15" i="1"/>
  <c r="AI15" i="1" s="1"/>
  <c r="BH14" i="1"/>
  <c r="BD14" i="1"/>
  <c r="BC14" i="1"/>
  <c r="AW14" i="1"/>
  <c r="AK14" i="1"/>
  <c r="AH14" i="1"/>
  <c r="BH13" i="1"/>
  <c r="BD13" i="1"/>
  <c r="BE13" i="1" s="1"/>
  <c r="BC13" i="1"/>
  <c r="AW13" i="1"/>
  <c r="AK13" i="1"/>
  <c r="AH13" i="1"/>
  <c r="BH11" i="1"/>
  <c r="BG11" i="1"/>
  <c r="BD11" i="1"/>
  <c r="BC11" i="1"/>
  <c r="AW11" i="1"/>
  <c r="AK11" i="1"/>
  <c r="AH11" i="1"/>
  <c r="BD9" i="1"/>
  <c r="BC9" i="1"/>
  <c r="AW9" i="1"/>
  <c r="AH9" i="1"/>
  <c r="AI9" i="1" s="1"/>
  <c r="BH8" i="1"/>
  <c r="BD8" i="1"/>
  <c r="BC8" i="1"/>
  <c r="AK8" i="1"/>
  <c r="AH8" i="1"/>
  <c r="BH7" i="1"/>
  <c r="AW7" i="1"/>
  <c r="AK7" i="1"/>
  <c r="AH7" i="1"/>
  <c r="BH6" i="1"/>
  <c r="BG6" i="1"/>
  <c r="BD6" i="1"/>
  <c r="BC6" i="1"/>
  <c r="AW6" i="1"/>
  <c r="AK6" i="1"/>
  <c r="AH6" i="1"/>
  <c r="BH5" i="1"/>
  <c r="AW5" i="1"/>
  <c r="AK5" i="1"/>
  <c r="AH5" i="1"/>
  <c r="BG28" i="1" l="1"/>
  <c r="BH28" i="1" s="1"/>
  <c r="AK28" i="1"/>
  <c r="AK27" i="1"/>
  <c r="BG41" i="1"/>
  <c r="BH41" i="1" s="1"/>
  <c r="AK41" i="1"/>
  <c r="BG15" i="1"/>
  <c r="BH15" i="1" s="1"/>
  <c r="AK15" i="1"/>
  <c r="BG42" i="1"/>
  <c r="BH42" i="1" s="1"/>
  <c r="AK42" i="1"/>
  <c r="BG9" i="1"/>
  <c r="BH9" i="1" s="1"/>
  <c r="AK9" i="1"/>
  <c r="BG16" i="1"/>
  <c r="BH16" i="1" s="1"/>
  <c r="AK16" i="1"/>
  <c r="AL16" i="1" s="1"/>
  <c r="AK26" i="1"/>
  <c r="AL26" i="1" s="1"/>
  <c r="BG26" i="1"/>
  <c r="BH26" i="1" s="1"/>
  <c r="BG18" i="1"/>
  <c r="BH18" i="1" s="1"/>
  <c r="AK19" i="1"/>
  <c r="AK20" i="1"/>
  <c r="AL20" i="1" s="1"/>
  <c r="AK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DIANA CASTRO ROA</author>
    <author>Fabian Leonardo Alfonso Sabo</author>
    <author>tc={AFD92B08-11D7-4F4E-9BB9-49A8578DFB5C}</author>
    <author>tc={FA44D008-8396-4A43-81E1-BC6A905FB251}</author>
  </authors>
  <commentList>
    <comment ref="K3" authorId="0" shapeId="0" xr:uid="{D7FF0C49-9F34-4538-AC35-5BCC4C4F8CAC}">
      <text>
        <r>
          <rPr>
            <b/>
            <sz val="22"/>
            <color indexed="81"/>
            <rFont val="Tahoma"/>
            <family val="2"/>
          </rPr>
          <t xml:space="preserve">Definición Riesgo de corrupción: posibilidad de que por acción u omisión, se use el poder para desviar la gestión de lo público hacia un beneficio privado.
</t>
        </r>
      </text>
    </comment>
    <comment ref="O3" authorId="0" shapeId="0" xr:uid="{65C4AEA2-307C-4DB8-AC01-1518514E72B2}">
      <text>
        <r>
          <rPr>
            <b/>
            <sz val="18"/>
            <color indexed="81"/>
            <rFont val="Tahoma"/>
            <family val="2"/>
          </rPr>
          <t xml:space="preserve">Marque con una X, si la  respuesta a cada una de las pregunta es afirmativa. </t>
        </r>
        <r>
          <rPr>
            <sz val="18"/>
            <color indexed="81"/>
            <rFont val="Tahoma"/>
            <family val="2"/>
          </rPr>
          <t xml:space="preserve">
</t>
        </r>
      </text>
    </comment>
    <comment ref="BA3" authorId="1" shapeId="0" xr:uid="{911ECCD7-5D5F-4324-9784-B90F8AB0D45D}">
      <text>
        <r>
          <rPr>
            <b/>
            <sz val="18"/>
            <color indexed="81"/>
            <rFont val="Tahoma"/>
            <family val="2"/>
          </rPr>
          <t xml:space="preserve">Peso del diseño de cada control + 
Peso de la ejecución de cada control
</t>
        </r>
      </text>
    </comment>
    <comment ref="AN4" authorId="0" shapeId="0" xr:uid="{1F0E9AC1-EF44-4C0C-8ED8-EF1F3236DEF3}">
      <text>
        <r>
          <rPr>
            <b/>
            <sz val="16"/>
            <color indexed="81"/>
            <rFont val="Tahoma"/>
            <family val="2"/>
          </rPr>
          <t xml:space="preserve">La descripción del control debe cumplir con los siguientes seis criterios
1. Responsable del Control
2. Periodicidad
3. Propósito: (Revisar, verificar, supervisar, cotejar, etc.)
4. Cómo se realiza el control
5. Qué pasa con las observaciones o desviaciones
6. Evidencia de su ejecución
</t>
        </r>
        <r>
          <rPr>
            <sz val="16"/>
            <color indexed="81"/>
            <rFont val="Tahoma"/>
            <family val="2"/>
          </rPr>
          <t xml:space="preserve">
</t>
        </r>
      </text>
    </comment>
    <comment ref="AO4" authorId="0" shapeId="0" xr:uid="{5386D93C-B4F4-4CA5-A1A8-942F165915CE}">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D17" authorId="2" shapeId="0" xr:uid="{FDA53684-20E5-4BC2-98B6-413151E539F9}">
      <text>
        <r>
          <rPr>
            <b/>
            <sz val="16"/>
            <color indexed="81"/>
            <rFont val="Tahoma"/>
            <family val="2"/>
          </rPr>
          <t>DIANA CASTRO ROA:</t>
        </r>
        <r>
          <rPr>
            <sz val="16"/>
            <color indexed="81"/>
            <rFont val="Tahoma"/>
            <family val="2"/>
          </rPr>
          <t xml:space="preserve">
Revisar causas para que sea mas especifica</t>
        </r>
      </text>
    </comment>
    <comment ref="D18" authorId="2" shapeId="0" xr:uid="{1D41A576-FA95-4DA9-83A3-D6EE2781887F}">
      <text>
        <r>
          <rPr>
            <b/>
            <sz val="14"/>
            <color indexed="81"/>
            <rFont val="Tahoma"/>
            <family val="2"/>
          </rPr>
          <t>Revisar causas para que sean mas especificas</t>
        </r>
      </text>
    </comment>
    <comment ref="F18" authorId="3" shapeId="0" xr:uid="{5CFB0F80-388F-4A4E-924A-2C370F7F6C5C}">
      <text>
        <r>
          <rPr>
            <b/>
            <sz val="9"/>
            <color indexed="81"/>
            <rFont val="Tahoma"/>
            <family val="2"/>
          </rPr>
          <t>Fabian Leonardo Alfonso Sabo:</t>
        </r>
        <r>
          <rPr>
            <sz val="9"/>
            <color indexed="81"/>
            <rFont val="Tahoma"/>
            <family val="2"/>
          </rPr>
          <t xml:space="preserve">
NUEVO CONTROL</t>
        </r>
      </text>
    </comment>
    <comment ref="AD24" authorId="4" shapeId="0" xr:uid="{AFD92B08-11D7-4F4E-9BB9-49A8578DFB5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Estto implica impacto catastrofico</t>
      </text>
    </comment>
    <comment ref="AD25" authorId="5" shapeId="0" xr:uid="{FA44D008-8396-4A43-81E1-BC6A905FB251}">
      <text>
        <t>[Comentario encadenado]
Su versión de Excel le permite leer este comentario encadenado; sin embargo, las ediciones que se apliquen se quitarán si el archivo se abre en una versión más reciente de Excel. Más información: https://go.microsoft.com/fwlink/?linkid=870924
Comentario:
    Implica impacto catastrofico</t>
      </text>
    </comment>
    <comment ref="D26" authorId="2" shapeId="0" xr:uid="{43ACF72A-C362-49CE-96C6-89FAB47182B8}">
      <text>
        <r>
          <rPr>
            <b/>
            <sz val="16"/>
            <color indexed="81"/>
            <rFont val="Tahoma"/>
            <family val="2"/>
          </rPr>
          <t>DIANA CASTRO ROA: Revisar la redacción de las causas para que sean más específicas.
Ejemplo: Ausencia de criterios para adelantar los procesos de selección</t>
        </r>
      </text>
    </comment>
    <comment ref="D27" authorId="2" shapeId="0" xr:uid="{42DE7460-A51C-4462-8AF0-C364CD9DEE9C}">
      <text>
        <r>
          <rPr>
            <b/>
            <sz val="16"/>
            <color indexed="81"/>
            <rFont val="Tahoma"/>
            <family val="2"/>
          </rPr>
          <t>DIANA CASTRO ROA: Revisar la redacción de las causas para que sean más específicas.
Ejemplo: Ausencia de criterios para adelantar los procesos de selección</t>
        </r>
      </text>
    </comment>
    <comment ref="D28" authorId="2" shapeId="0" xr:uid="{E47B683D-117D-47EE-9107-D3D757ECE722}">
      <text>
        <r>
          <rPr>
            <b/>
            <sz val="16"/>
            <color indexed="81"/>
            <rFont val="Tahoma"/>
            <family val="2"/>
          </rPr>
          <t>DIANA CASTRO ROA: Revisar la redacción de las causas para que sean más específicas.</t>
        </r>
      </text>
    </comment>
    <comment ref="AN30" authorId="2" shapeId="0" xr:uid="{DB538057-C825-4B24-B8E1-68A0CBFE805A}">
      <text>
        <r>
          <rPr>
            <b/>
            <sz val="12"/>
            <color indexed="81"/>
            <rFont val="Tahoma"/>
            <family val="2"/>
          </rPr>
          <t>DIANA CASTRO ROA:</t>
        </r>
        <r>
          <rPr>
            <sz val="12"/>
            <color indexed="81"/>
            <rFont val="Tahoma"/>
            <family val="2"/>
          </rPr>
          <t xml:space="preserve">
revisar descripción del control</t>
        </r>
      </text>
    </comment>
    <comment ref="AN32" authorId="2" shapeId="0" xr:uid="{C917139D-FFF3-4EB4-A27C-028F71027D98}">
      <text>
        <r>
          <rPr>
            <b/>
            <sz val="9"/>
            <color indexed="81"/>
            <rFont val="Tahoma"/>
            <family val="2"/>
          </rPr>
          <t>DIANA CASTRO ROA:</t>
        </r>
        <r>
          <rPr>
            <sz val="9"/>
            <color indexed="81"/>
            <rFont val="Tahoma"/>
            <family val="2"/>
          </rPr>
          <t xml:space="preserve">
Revisar descripción del control</t>
        </r>
      </text>
    </comment>
    <comment ref="D42" authorId="2" shapeId="0" xr:uid="{7AAB0FFF-62FD-4B5C-B14B-BD40E3A4C2C4}">
      <text>
        <r>
          <rPr>
            <b/>
            <sz val="18"/>
            <color indexed="81"/>
            <rFont val="Tahoma"/>
            <family val="2"/>
          </rPr>
          <t>DIANA CASTRO ROA: Se recomienda ser mas específicos en la descripción  de controles</t>
        </r>
      </text>
    </comment>
    <comment ref="D43" authorId="2" shapeId="0" xr:uid="{46CDB289-D59B-499F-8545-06F42F168A19}">
      <text>
        <r>
          <rPr>
            <b/>
            <sz val="18"/>
            <color indexed="81"/>
            <rFont val="Tahoma"/>
            <family val="2"/>
          </rPr>
          <t>DIANA CASTRO ROA: Se recomienda ser mas específicos en la descripción  de controles</t>
        </r>
      </text>
    </comment>
    <comment ref="M44" authorId="2" shapeId="0" xr:uid="{7A37166E-E765-4715-9B17-A1CB17649E09}">
      <text>
        <r>
          <rPr>
            <b/>
            <sz val="9"/>
            <color indexed="81"/>
            <rFont val="Tahoma"/>
            <family val="2"/>
          </rPr>
          <t>DIANA CASTRO ROA:</t>
        </r>
        <r>
          <rPr>
            <sz val="9"/>
            <color indexed="81"/>
            <rFont val="Tahoma"/>
            <family val="2"/>
          </rPr>
          <t xml:space="preserve">
Revisar esta calificación antes de controles</t>
        </r>
      </text>
    </comment>
  </commentList>
</comments>
</file>

<file path=xl/sharedStrings.xml><?xml version="1.0" encoding="utf-8"?>
<sst xmlns="http://schemas.openxmlformats.org/spreadsheetml/2006/main" count="1422" uniqueCount="477">
  <si>
    <t>IDENTIFICACION RIESGO</t>
  </si>
  <si>
    <t>ANALISIS DE RIESGOS ANTES DE CONTROLES</t>
  </si>
  <si>
    <t>RIESGO INHERENTE</t>
  </si>
  <si>
    <t>EVALUACION DE RIESGOS DESPUÉS DE CONTROLES</t>
  </si>
  <si>
    <t>RIESGO RESIDUAL</t>
  </si>
  <si>
    <t>PLAN DE TRATAMIENTO</t>
  </si>
  <si>
    <t>No.</t>
  </si>
  <si>
    <t>PROCESO</t>
  </si>
  <si>
    <t>FACTOR RIESGO</t>
  </si>
  <si>
    <t>CAUSAS Y FUENTES DE RIESGO</t>
  </si>
  <si>
    <t>NOMBRE DEL RIESGO</t>
  </si>
  <si>
    <t>DESCRIPCION DEL RIESGO</t>
  </si>
  <si>
    <t>Características del riesgo de Corrupción</t>
  </si>
  <si>
    <t>CONSECUENCIAS</t>
  </si>
  <si>
    <t>TIPO DE RIESGO DE FRAUDE</t>
  </si>
  <si>
    <t>PROBABILIDAD</t>
  </si>
  <si>
    <t>CRITERIOS PARA CALIFICAR EL IMPACTO</t>
  </si>
  <si>
    <t>IMPACTO</t>
  </si>
  <si>
    <t>ZONA DE RIESGO INHERENTE</t>
  </si>
  <si>
    <t>DISEÑO DE CONTROLES</t>
  </si>
  <si>
    <t>CALIFICACIÓN DEL DISEÑO DEL CONTROL</t>
  </si>
  <si>
    <t>EJECUCION DEL CONTROL
Siempre = Fuerte
Algunas veces = Moderado
Nunca = Débil</t>
  </si>
  <si>
    <t xml:space="preserve">SOLIDEZ INDIVIDUAL DEL CONTROL </t>
  </si>
  <si>
    <t>TOTAL CALIFICACION CONTROL
SOLIDEZ DEBIL = 0
SOLIDEZ MODERADO = 50
SOLIDEZ FUERTE = 100</t>
  </si>
  <si>
    <t>SOLIDEZ DEL CONJUNTO DE CONTROLES</t>
  </si>
  <si>
    <t>INCIDENCIA DEL CONTROL SOBRE PROBABILIDAD</t>
  </si>
  <si>
    <t>INCIDENCIA DEL CONTROL SOBRE IMPACTO
POR GUIA EL IMPACTO ES EL MISMO INHERENTE</t>
  </si>
  <si>
    <t xml:space="preserve">ZONA RIESGO 
RESIDUAL </t>
  </si>
  <si>
    <t>OPCIONES DE MANEJO 
DEL RIESGO</t>
  </si>
  <si>
    <t>ACTIVIDAD</t>
  </si>
  <si>
    <t>RESPONSABLE</t>
  </si>
  <si>
    <t>SOPORTE</t>
  </si>
  <si>
    <t>FECHA DE EJECUCION</t>
  </si>
  <si>
    <t>INDICADOR</t>
  </si>
  <si>
    <t>Acción u Omisión</t>
  </si>
  <si>
    <t>Uso de poder</t>
  </si>
  <si>
    <t>Desviación de la gestión de lo público</t>
  </si>
  <si>
    <t>Beneficio Privado</t>
  </si>
  <si>
    <t xml:space="preserve">Nivel </t>
  </si>
  <si>
    <t>Rango</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</si>
  <si>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</si>
  <si>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</si>
  <si>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</si>
  <si>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</si>
  <si>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</si>
  <si>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</si>
  <si>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</si>
  <si>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</si>
  <si>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</si>
  <si>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</si>
  <si>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</si>
  <si>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</si>
  <si>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</si>
  <si>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</si>
  <si>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</si>
  <si>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</si>
  <si>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</si>
  <si>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</si>
  <si>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</si>
  <si>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Total preguntas afirmativas</t>
  </si>
  <si>
    <t>Nivel</t>
  </si>
  <si>
    <t>NOMBRE CONTROL</t>
  </si>
  <si>
    <t>DESCRIPCION DEL ACTUAL CONTROL</t>
  </si>
  <si>
    <t>TIPO</t>
  </si>
  <si>
    <t>Responsable</t>
  </si>
  <si>
    <t>Segregación Funciones</t>
  </si>
  <si>
    <t>Periodicidad</t>
  </si>
  <si>
    <t>Propósito</t>
  </si>
  <si>
    <t>Control Confiable</t>
  </si>
  <si>
    <t>Qué pasa con las observaciones o desviaciones</t>
  </si>
  <si>
    <t>Evidencia de la ejecución del control</t>
  </si>
  <si>
    <t>TOTAL</t>
  </si>
  <si>
    <t>FECHA DE INICIO</t>
  </si>
  <si>
    <t>FECHA DE TERMINACION</t>
  </si>
  <si>
    <t>R1</t>
  </si>
  <si>
    <t>Desarrollo Estratégico</t>
  </si>
  <si>
    <t>EXTERNO</t>
  </si>
  <si>
    <t>Intereses particulares o beneficio propio impidiendo que se muestre la gestión real de la Entidad</t>
  </si>
  <si>
    <t>Manipulación de información de planes, programas y proyectos</t>
  </si>
  <si>
    <t>Posibilidad que la información relacionada con los Proyectos de Inversión, planes, y programas de la Entidad sea manipulada por parte de funcionarios del proceso con el fin de favorecer indebidamente a terceros o  para beneficio propio</t>
  </si>
  <si>
    <t>X</t>
  </si>
  <si>
    <t>Planes, programas y proyectos inconclusos
Pérdida de la imagen institucional
Pérdida de confianza en lo público
Procesos disciplinarios
Detrimento patrimonial
Perdida de recursos</t>
  </si>
  <si>
    <t>REPORTES FRAUDULENTOS/ CORRUPCION</t>
  </si>
  <si>
    <t>POSIBLE</t>
  </si>
  <si>
    <t>MAYOR</t>
  </si>
  <si>
    <t>EXTREMO</t>
  </si>
  <si>
    <t>Aplicación de protocolos de registro,  control y validación de los Proyectos de Inversión</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</si>
  <si>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</si>
  <si>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PREVENTIVO</t>
  </si>
  <si>
    <t>Fuerte</t>
  </si>
  <si>
    <t>Siempre</t>
  </si>
  <si>
    <t>FUERTE</t>
  </si>
  <si>
    <t>ALTO</t>
  </si>
  <si>
    <t>REDUCIR EL RIESGO</t>
  </si>
  <si>
    <t xml:space="preserve">Revisar el procedimiento P-OP-015 "Formulación y Seguimiento a Proyectos de Inversión" con el fin de ajustar los lineamientos relacionados con la formulación y control de los proyectos de inversión. </t>
  </si>
  <si>
    <t>Profesional Especializado Grado 06 - Gestión Corporativa</t>
  </si>
  <si>
    <t>Documento revisado y ajustado</t>
  </si>
  <si>
    <t>(Procedimiento revisado y ajustado/1)*100</t>
  </si>
  <si>
    <t>R2</t>
  </si>
  <si>
    <t>Presiones indebidas para emitir pronunciamientos técnicos ajenos a la realidad o al contexto de la gestión ambiental.</t>
  </si>
  <si>
    <t>Direccionamiento indebido de los pronunciamientos de carácter ambiental</t>
  </si>
  <si>
    <t>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</si>
  <si>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Pérdida de la imagen institucional
Demandas contra el Estado
Pérdida de confianza en lo público
Investigaciones penales
disciplinarias y fiscales.
Detrimento patrimonial
Perdida de recursos económicos</t>
  </si>
  <si>
    <t>CATASTROFICO</t>
  </si>
  <si>
    <t>Revisión previa a emisión de pronunciamientos ambientales</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</si>
  <si>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</si>
  <si>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Realizar mesas técnicas cuando sea necesario,  con las partes involucradas, para aquellos pronunciamientos de carácter ambiental que generen algún tipo de desacuerdo frente al concepto emitido.</t>
  </si>
  <si>
    <t>Jefe Oficina Asesora de Planeación</t>
  </si>
  <si>
    <t>Acta de reunión o correo electrónico</t>
  </si>
  <si>
    <t>(Número de mesas técnicas realizadas para aclaraciones en caso de desacuerdo/Número de mesas técnicas solicitadas)*100</t>
  </si>
  <si>
    <t>R3</t>
  </si>
  <si>
    <t>Gestión TIC´S</t>
  </si>
  <si>
    <t>INTERNO</t>
  </si>
  <si>
    <t>Desacato de las políticas de seguridad de la información por Intereses particulares.</t>
  </si>
  <si>
    <t>Manipulación de las configuraciones de perfiles de acceso a usuarios de sistemas de información</t>
  </si>
  <si>
    <t>Posibilidad que los perfiles de acceso de usuarios a sistemas de información gestionados por la Dirección de TIC, sean manipulados por los administradores de los mismos en sus configuraciones en relación con las matrices de roles y responsabilidades, para beneficio personal o de terceros</t>
  </si>
  <si>
    <t xml:space="preserve">Pérdida de información
Demandas contra el Estado
Pérdida de confianza en lo público
Procesos disciplinarios </t>
  </si>
  <si>
    <t>CORRUPCION</t>
  </si>
  <si>
    <t>IMPROBABLE</t>
  </si>
  <si>
    <t xml:space="preserve"> </t>
  </si>
  <si>
    <t>Revisión de configuración de  perfiles de acceso a sistemas de información</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</si>
  <si>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</si>
  <si>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Planear y realizar un ejercicio de auditoría interna de seguridad de la información, al ciclo de vida de usuarios y/o contraseñas requeridos para el acceso a una muestra aleatoria de los sistemas de información objeto de control de riesgo</t>
  </si>
  <si>
    <t>Profesional Especializado Grado 06 - Seguridad Informática
y
Equipo de Seguridad de la Información</t>
  </si>
  <si>
    <r>
      <rPr>
        <sz val="20"/>
        <rFont val="Arial"/>
        <family val="2"/>
      </rPr>
      <t>Informe de Auditorí</t>
    </r>
    <r>
      <rPr>
        <sz val="20"/>
        <color theme="1"/>
        <rFont val="Arial"/>
        <family val="2"/>
      </rPr>
      <t>a</t>
    </r>
  </si>
  <si>
    <t>(Auditoria planeada y realizada / 1)*100</t>
  </si>
  <si>
    <t>R4</t>
  </si>
  <si>
    <t>Gestión Grupos de Interés</t>
  </si>
  <si>
    <t>El gestor no informe apropiadamente a la comunidad sobre temas de interés del Sistema y de la Entidad, por intereses particulares o presiones indebidas</t>
  </si>
  <si>
    <t>Omisión de información del sistema y de la entidad, para beneficio de un particular</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</si>
  <si>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t>
  </si>
  <si>
    <t xml:space="preserve">Pérdida de información
Pérdida de imagen institucional
Incremento en las PQRS
Pérdida de confianza en lo público
Investigaciones sancionatorias y disciplinarias </t>
  </si>
  <si>
    <t>Verificación previa de información divulgada a grupos de interés</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</si>
  <si>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</si>
  <si>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Planear y realizar una mesa de trabajo con los Gestores Sociales de la Entidad, con el fin de analizar los aspectos relevantes  relacionados con las divulgaciones operacionales desde el inicio de la implementación de las unidades funcionales operacionales</t>
  </si>
  <si>
    <t>Profesional Especializado (6) de Gestión Social</t>
  </si>
  <si>
    <t>Metodología de la mesa 
Acta Gestión social con soportes sobre el desarrollo de la mesa
Memorias de la mesa</t>
  </si>
  <si>
    <t>(Una mesa de trabajo de gestores sociales Planeada y ejecutada/1)*100</t>
  </si>
  <si>
    <t>R5</t>
  </si>
  <si>
    <t>Beneficio propio o de terceros</t>
  </si>
  <si>
    <t xml:space="preserve">Manipulación indebida de bases de datos de PQRS </t>
  </si>
  <si>
    <t>Posibilidad de que se manipulen las bases de datos generadas a través de plataformas y/o aplicativos donde se registran las PQRS,  por parte del servidor público que recibe una PQRS, para favorecimiento personal.</t>
  </si>
  <si>
    <t xml:space="preserve">Incumplimiento a la ley de Habeas Data
Pérdida de información
Pérdida de imagen institucional
Investigaciones penales y disciplinarias </t>
  </si>
  <si>
    <t>Control preventivo de la información del peticionario</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</si>
  <si>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</si>
  <si>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Realizar una (1) encuesta virtual sobre el conocimiento y la apropiación de la Política de Tratamiento de Datos personales y la correcta aplicación de la misma, a los funcionarios y enlaces de PQRS de la Entidad y concesionarios del Sistema</t>
  </si>
  <si>
    <t>Profesional Especializado grado 6 de Servicio al Usuario y Contacto SIRCI</t>
  </si>
  <si>
    <t>Formulario encuesta
Resultados encuesta</t>
  </si>
  <si>
    <t>(Encuesta elaborada y aplicada/1) *100</t>
  </si>
  <si>
    <t>R6</t>
  </si>
  <si>
    <t>Gestión de Mercadeo</t>
  </si>
  <si>
    <t>Personas influyentes que ofrecen beneficios económicos o en especie a funcionarios de TRANSMILENIO S.A. para favorecer a cualquier persona particular en la celebración de los contratos de explotación colateral, sin cumplir los procedimientos establecidos por la Entidad y la normatividad vigente.</t>
  </si>
  <si>
    <t>Direccionamiento indebido de los espacios de explotación colateral</t>
  </si>
  <si>
    <t>Posibilidad de que un funcionario o contratista perteneciente al proceso de Gestión de Mercadeo reciba o solicite dádivas o favores personales con el objeto de beneficiar a un tercero relacionado con algún bien tangible o intangible susceptible de explotación colateral a cargo de la Subgerencia de Desarrollo de Negocios.</t>
  </si>
  <si>
    <t xml:space="preserve">
Mal uso de los espacios de explotación colateral
Pérdida de imagen institucional
Pérdida de recursos económicos
Investigaciones penales y disciplinarias </t>
  </si>
  <si>
    <t>MALVERSACION DE ACTIVOS/CORRUPCION</t>
  </si>
  <si>
    <t>Revisión y aprobación de los contratos y/o de las autorizaciones otorgadas por explotación colateral.</t>
  </si>
  <si>
    <t>Cada vez que se presente una solicitud de explotación colateral por parte de los comercializadores, concesionarios mercantiles o interesados que cumplan los requisitos establecidos, el 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 aplican la Resolución No. 623 del 11 de noviembre de 2022 o la Resolución vigente,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</si>
  <si>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t>Verificar y aprobar las garantías y coberturas requeridas en todos los contratos que así lo establezcan para proteger a la entidad de los perjuicios que este tipo de situaciones puedan generar.</t>
  </si>
  <si>
    <t>Supervisores del Contrato
Subgerente de Desarrollo de Negocios</t>
  </si>
  <si>
    <t xml:space="preserve">Pólizas expedidas por una compañía de seguros y debidamente aprobadas por la entidad </t>
  </si>
  <si>
    <t>(# de pólizas aprobadas / # de contratos suscritos)*100</t>
  </si>
  <si>
    <t xml:space="preserve">Generar alertas de vencimiento de pólizas a través de monitoreos trimestrales realizados por los contratistas del área legal o supervisores de la Subgerencia de Desarrollo de Negocios </t>
  </si>
  <si>
    <t>Contratistas del área legal
Supervisores de los contratos</t>
  </si>
  <si>
    <t>Gestión de solicitud de pólizas a contratistas a través de cualquier medio de comunicación.</t>
  </si>
  <si>
    <t>(# de solicitudes enviadas / # contratos con requerimientos de pólizas)*100</t>
  </si>
  <si>
    <t>R7</t>
  </si>
  <si>
    <t>Monitoreo Integral  al Operación del SITP</t>
  </si>
  <si>
    <t>Reporte de información del seguimiento de los contratos de concesión de manera incompleta u omitiendo elementos fundamentales para la toma de decisiones
Intereses particulares</t>
  </si>
  <si>
    <t>Ocultamiento de información de los contratos de concesión</t>
  </si>
  <si>
    <t xml:space="preserve">Posibilidad que supervisores y/o interventorías de contratos de concesión oculten información relevante que presentan en el marco del Comité de Seguimiento a la Operación del SITP, buscando beneficios particulares, sobornos y extorsión de funcionarios públicos </t>
  </si>
  <si>
    <t>Afectación de toma de decisiones oportuna y veraz por parte del Comité de Seguimiento a la Operación del SITP
Incumplimientos contractuales de los contratos de concesión
Afectación de la Operación del Sistema
Pérdida de imagen
Procesos sancionatorios</t>
  </si>
  <si>
    <t>CURRUPCIÓN</t>
  </si>
  <si>
    <t>Seguimiento y reporte de la información a presentar de los contratos de concesión</t>
  </si>
  <si>
    <t>El Comité de Seguimiento a la Operación del SITP,  en cumplimiento de las funciones de la Resolución 1112 de 2019, define al principio de cada vigencia un cronograma de reuniones para que los supervisores e interventores de contratos de concesión presenten máximo tres veces al año su informe de gestión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</si>
  <si>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Revisar y ajustar el acto administra que regla el Comité de Seguimiento al SITP</t>
  </si>
  <si>
    <t>Profesional Universitario Grado 03 -  Seguimiento a las Gestión</t>
  </si>
  <si>
    <t>Acto administrativo actualizado</t>
  </si>
  <si>
    <t>(Acto administrativo actualizado y revisado /1)*100</t>
  </si>
  <si>
    <t>R8</t>
  </si>
  <si>
    <t>Planeación del SITP</t>
  </si>
  <si>
    <t>Modificación de algunos de los  parámetros operacionales  para el beneficio de algún operador del SITP</t>
  </si>
  <si>
    <t>Alteraciones de los parámetros operacionales de los servicios</t>
  </si>
  <si>
    <t>Posibilidad que un funcionario o un miembro de alta dirección reciba dadivas por parte de un operador o concesionario,  con el fin de que altere las evaluaciones para obtener beneficios particulares en los parámetros operacionales de  los servicios a su cargo.</t>
  </si>
  <si>
    <t xml:space="preserve">Afectación en las rutas
Pérdida de recursos económicos 
Pérdida de imagen institucional
Investigaciones sancionatorias y disciplinarias </t>
  </si>
  <si>
    <t>REPORTES FRAUDULENTOS/CORRUPCION</t>
  </si>
  <si>
    <t>Mesas de trabajo</t>
  </si>
  <si>
    <t xml:space="preserve">El Subgerente Técnico y  de Servicios apoyado en la evaluación realizada por parte de la mesa de trabajo de kilómetros eficientes que se reúne semanalmente  revisa los parámetros operacionales propuestos Vs. los actuales para definir la viabilidad del cambio en el sistema; de encontrarse desviaciones o situaciones no comunes en los análisis que puedan beneficiar a algún operador, se indaga su origen y se define en la mesa con los directivos participantes del proceso, las acciones requeridas según resultados, para determinar si se aprueban o no dichas modificaciones operacionales, dejando constancia en las actas de reuniones.
</t>
  </si>
  <si>
    <t>Revisar y actualizar el o los procedimientos relacionados con planeación de transporte a  corto plazo con el fin de ajustar  los lineamientos y roles de los asistentes a dicha mesa</t>
  </si>
  <si>
    <t>Subgerente Técnico y de Servicios con equipo de profesionales de Planeación de Transporte</t>
  </si>
  <si>
    <t>Procedimiento revisado y actualizado</t>
  </si>
  <si>
    <t>R9</t>
  </si>
  <si>
    <t>Supervisión y Control de la Operación</t>
  </si>
  <si>
    <t xml:space="preserve"> Presiones indebidas para manipular la programación de servicios de componente zonal a fin de favorecer intereses particulares.</t>
  </si>
  <si>
    <t>Manipulación de la programación</t>
  </si>
  <si>
    <t>Manipulación de los parámetros de la programación (zonal) por parte de los funcionarios de la Dirección Técnica de Buses con el fin de favorecer a terceros, en detrimento de la entidad, a cambio de dádivas o pago de favores.</t>
  </si>
  <si>
    <t xml:space="preserve">Incremento de las PQRS 
Afectación en la calidad del servicio zonal
Detrimento de la calidad de vida de la comunidad
Pérdida de recursos económicos 
Pérdida de imagen institucional
Investigaciones sancionatorias y disciplinarias </t>
  </si>
  <si>
    <t>Verificación programación de operación del servicio</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</si>
  <si>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
EVIDENCIAS: Cuadro de excel con solicitudes de cambios de programación zonal, correos electrónicos notificando diferencias encontradas</t>
  </si>
  <si>
    <t>MODERADO</t>
  </si>
  <si>
    <t>Realización de reunión virtual o presencial con personal pertinente de la DTB para presentar informe de los aspectos más relevantes de los cambios de programación aprobados en lo corrido del año</t>
  </si>
  <si>
    <t xml:space="preserve"> Profesional Especializado Grado 06 de Programación</t>
  </si>
  <si>
    <t xml:space="preserve">Lista de asistencia y presentación de los temas proyectados en reunión </t>
  </si>
  <si>
    <t>(Cantidad de reuniones de socialización de aspectos de programación realizadas/1) * 100</t>
  </si>
  <si>
    <t>R10</t>
  </si>
  <si>
    <t>Presiones indebidas sobre el personal encargado de reportar las irregularidades ofreciendo dadivas a cambio de omitir información en la que se evidencien los incumplimientos</t>
  </si>
  <si>
    <t>Manipulación de la información</t>
  </si>
  <si>
    <t>Manipulación u omisión intencional por parte de los funcionarios de la Dirección Técnica de Buses de la información al realizar el seguimiento a las obligaciones operacionales de los contratos de concesión (zonal), con el fin de favorecer a un tercero y/u obtener un beneficio.</t>
  </si>
  <si>
    <t xml:space="preserve">Interventoría a la operación </t>
  </si>
  <si>
    <t>Los Profesionales Especializados Grado 06 responsables del seguimiento a las conductas operativas, revisan trimestralmente la  calidad y los parámetros de información  de las mediciones realizadas en vía (pueden ser las denominadas Tipo 1 a Tipo 5  o cualquier actividad de seguimiento programada por el área) , para lo cual clasifican los registros  en: conformes, no conformes y dato del cumplimiento contractual dejando como evidencia un cuadro de control que consolide el dato de lo procesado en el periodo. En los casos donde se detectan registros no conformes se  remitirá correo con la novedad al responsable del equipo encargado de la consolidación.</t>
  </si>
  <si>
    <t xml:space="preserve">Programación por lo menos una vez en el semestre, reuniones con concesionarios para evaluar la gestión operativa de éstos. </t>
  </si>
  <si>
    <t xml:space="preserve"> Profesionales Especializados Grado 06 de supervisión de la DTB</t>
  </si>
  <si>
    <t>Actas de las reuniones</t>
  </si>
  <si>
    <t>(Cantidad de reuniones seguimiento gestión operativa/2) * 100</t>
  </si>
  <si>
    <t>R11</t>
  </si>
  <si>
    <t xml:space="preserve">Presiones indebidas sobre el personal encargado de dicha labor ofreciendo dadivas o favorecimiento de Intereses particulares a cambio de realizar su labor sin la verificación adecuada y suficiente de los documentos requeridos.
</t>
  </si>
  <si>
    <t>Vinculación inapropiada de conductores y/o vehículos</t>
  </si>
  <si>
    <t xml:space="preserve"> Vinculación por parte de los funcionarios de la Dirección Técnica de Buses de conductores y/o vehículos que no cumplan con la totalidad de los requisitos establecidos en los Contratos de Concesión y Manual de Operaciones del Componente Zonal, con el fin de favorecer a un tercero a cambio de dádivas o pago de favores</t>
  </si>
  <si>
    <t>Incumplimiento de contratos de concesión
Afectación en la calidad del servicio zonal
Detrimento de la calidad de vida de la comunidad
Pérdida de imagen institucional
Investigaciones sancionatorias, disciplinarios, fiscales y penales</t>
  </si>
  <si>
    <t>Verificación de requisitos de vinculación de conductores y/o vehículos</t>
  </si>
  <si>
    <t>Revisión aleatoria liderada por el equipo de flota, en cabeza del Profesional Especializado Grado 06 - Flota, cuando se requiera, de instancias de aprobación y procesos de verificación de requisitos, definidos para la vinculación de los conductores y de vinculación de vehículos presentados por cada concesionario de operación, de acuerdo al Procedimiento establecido para ese fin, dejando como evidencia el Certificado de Vinculación de conductores (a los aceptados),  y el certificado de vinculación de vehículos de no cumplir se rechaza y se envía comunicación al concesionario</t>
  </si>
  <si>
    <t>Realización de reunión virtual o presencial con personal pertinente de la DTB para presentar informe de los aspectos más relevantes de la vinculación de operadores y vehículos informando cuantos tramites de vinculación se realizaron para conductores y vehículos y presentando las fortalezas y debilidades evidencias en el proceso</t>
  </si>
  <si>
    <t xml:space="preserve">Profesional especializado grado 06 de programación  </t>
  </si>
  <si>
    <t>(Cantidad de reuniones de socialización de aspectos de vinculación conductores y vehículos realizadas/1) * 100</t>
  </si>
  <si>
    <t>R12</t>
  </si>
  <si>
    <t>Ofrecimiento dadivas o favorecimiento de Intereses particulares a cambio de reportar una cantidad inexacta de kilómetros.</t>
  </si>
  <si>
    <t>Reporte indebido de kilómetros</t>
  </si>
  <si>
    <t>Liquidación indebida de los kilómetros a remunerar (zonal) en exceso o en defecto, por parte de los funcionarios de la Dirección Técnica de Buses, con el fin de favorecer o perjudicar a terceros, en detrimento de la entidad, a cambio de dádivas o pago de favores.</t>
  </si>
  <si>
    <t>Perdida de recursos económicos
Afectación en la calidad del servicio zonal
Pérdida de imagen institucional
Procesos sancionatorios, disciplinarios, fiscales y penales</t>
  </si>
  <si>
    <t>Supervisión a la ejecución de procedimientos de reportes de kilometraje componente zonal sitp y supervisión fuera de línea</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</si>
  <si>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</si>
  <si>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Generación de reunión virtual o presencial con personal pertinente de la DTB para presentar informe de los ajustes de kilómetros realizados en el transcurso del año socializando las causas principales que dieron lugar a dichos ajustes</t>
  </si>
  <si>
    <t>Profesional especializado grado 06 de supervisión o quien este designé</t>
  </si>
  <si>
    <t>(Cantidad de reuniones de socialización de ajustes de km realizados en el periodo/1) * 100</t>
  </si>
  <si>
    <t>R13</t>
  </si>
  <si>
    <t>Alteración de los perfiles en la selección  del personal vinculado a los contratos de fuerza operativa, debido a intereses particulares o por presiones indebidas.</t>
  </si>
  <si>
    <t xml:space="preserve">Favoritismos y favorecimientos por padrinazgo y/o vínculos afectivos y/o familiares </t>
  </si>
  <si>
    <t>Posibilidad que el equipo de trabajo encargado del control de la operación de BRT con el fin de obtener intereses particulares realice favoritismos y favorecimientos por padrinazgo y/o vínculos afectivos y/o familiares en la vinculación del personal que trabaja para las empresas que prestan sus servicios de fuerza operativa</t>
  </si>
  <si>
    <t>Pérdida de imagen institucional
Pérdida de confianza de lo público
Procesos sancionatorios y disciplinarios</t>
  </si>
  <si>
    <t>Verificación de cumplimiento de perfiles de personal de fuerza operativa</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</si>
  <si>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</si>
  <si>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Emitir y divulgar circular  a empresas contratistas definiendo parámetros de verificación de certificaciones laborales.</t>
  </si>
  <si>
    <t>Profesional Especializado Grado 06 de Coordinación Técnica Operativa de la DTBRT</t>
  </si>
  <si>
    <t>Circular emitida con los parámetros a verificar.</t>
  </si>
  <si>
    <t>(Circular emitida a empresas contratantes de personal Fuerza Operativa) X 100</t>
  </si>
  <si>
    <t>R14</t>
  </si>
  <si>
    <t xml:space="preserve">Alteración del cálculo de indicadores de desempeño de las empresas operadoras troncales y/o modificación de los resultados de los mismos, debido a intereses particulares de alguno de los actores involucrados en el proceso. </t>
  </si>
  <si>
    <t>Alteración de indicadores de desempeño de las empresas operadoras troncales</t>
  </si>
  <si>
    <t>Posibilidad  que el equipo de trabajo encargado del cálculo y seguimiento de los indicadores reciba dadivas o sobornos a cambio de  ocultar o alterar datos relacionados con indicadores de desempeño de las empresas operadoras troncales</t>
  </si>
  <si>
    <t>Incumplimiento de indicadores de desempeño
Afectación en la calidad del servicio zonal
Procesos sancionatorios y disciplinarios</t>
  </si>
  <si>
    <t xml:space="preserve">Revisión de indicadores de desempeño de las empresas operadoras troncales </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</si>
  <si>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</si>
  <si>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Revisar en conjunto con los delegados de las empresas operadoras troncales, los indicadores de desempeño de cada empresa, en el marco de los comités ordinarios de operadores troncales, que se realizan bimensualmente.</t>
  </si>
  <si>
    <t>Presentaciones y lista de asistencia de los comités de operadores troncales.</t>
  </si>
  <si>
    <t>(Número de Presentaciones de indicadores realizadas con operadores/
6) X 100</t>
  </si>
  <si>
    <t>R15</t>
  </si>
  <si>
    <t>Alteración de las cantidades de insumos ejecutadas en las obras de mantenimiento.</t>
  </si>
  <si>
    <t>Manipulación de la información de los trabajos de mantenimiento ejecutados en la infraestructura del Sistema</t>
  </si>
  <si>
    <t>Posibilidad de alianza entre el contratista de mantenimiento de la infraestructura del componente BRT del Sistema y el Interventor del mismo contrato con el propósito de manipular la información de los trabajos de mantenimiento ejecutados en la infraestructura para alterar la facturación de las obras ejecutadas con el fin de obtener beneficios económicos y particulares.</t>
  </si>
  <si>
    <t>Pérdida de recursos económicos
Pérdida de información
Procesos sancionatorios y disciplinarios.</t>
  </si>
  <si>
    <t>Revisión Informe mensual  de contrato de interventoría</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</si>
  <si>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</si>
  <si>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Realizar una (1) jornada de sensibilización al personal del contratista de mantenimiento y la interventoría acerca de la gravedad de la alteración de las cantidades de insumos ejecutadas en las obras de mantenimiento.</t>
  </si>
  <si>
    <t xml:space="preserve">Profesional Especializado Grado 06 Mantenimiento y Aseo Infraestructura Componente Troncal </t>
  </si>
  <si>
    <t>Listado de asistencia y acta de reunión.</t>
  </si>
  <si>
    <t>(Jornada de sensibilización al personal del contratista de mantenimiento y la interventoría realizada/1)*100</t>
  </si>
  <si>
    <t>Revisiones aleatorias de campo</t>
  </si>
  <si>
    <t>Los Técnicos Operativos Grado 01, verifican mensualmente, previa solicitud del Profesional Especializado Grado 06 Mantenimiento y Aseo Infraestructura Componente Troncal, algunas actividades de mantenimiento realizadas por el contratista, ,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</si>
  <si>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Verificación de  cumplimiento de indicadores contractuales</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</si>
  <si>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</si>
  <si>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DETECCION</t>
  </si>
  <si>
    <t>Moderado</t>
  </si>
  <si>
    <t>R16</t>
  </si>
  <si>
    <t>Habilitación de las tarjetas de conducción en el sistema GestSAE para beneficios particulares</t>
  </si>
  <si>
    <t>Alteración del estado de operatividad de las tarjetas de conducción en el sistema GestSAE</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</si>
  <si>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</si>
  <si>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Pérdida de información
Afectación en la calidad del servicio 
Procesos sancionatorios y disciplinarios</t>
  </si>
  <si>
    <t>Seguimiento y análisis de eventos de seguridad vial  y registros de inoperabilidad</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</si>
  <si>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</si>
  <si>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Remitir de manera cuatrimestral un memorando informando a los Directores de la Dirección Técnica de Buses y Dirección Técnica de BRT el estado de inoperatividad de las tarjetas de conducción de acuerdo a la base de datos en el sistema GestSAE</t>
  </si>
  <si>
    <t>Profesionales Especializados  Grado 06 de Seguridad Sistema BRT y Sistema Buses de la Dirección Técnica de Seguridad o quien designe</t>
  </si>
  <si>
    <t>Memorandos enviados</t>
  </si>
  <si>
    <t>( # Memorandos enviados a las Direcciones de Buses y BRT  /3)*100</t>
  </si>
  <si>
    <t>R17</t>
  </si>
  <si>
    <t>El contratista no reporte los hallazgos o novedades evidenciadas en las inspecciones realizadas, por intereses particulares o presiones indebidas</t>
  </si>
  <si>
    <t>Omisión de hallazgos en las inspecciones de seguridad operacional, para beneficio particular</t>
  </si>
  <si>
    <t>Posibilidad de que un funcionario o contratista de la Dirección Técnica de Seguridad, reciba o solicite cualquier dádiva o algún beneficio particular, para omitir hallazgos o situaciones encontradas en las inspecciones de seguridad operacional.</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</si>
  <si>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</si>
  <si>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Realizar una sensibilización al personal en vía acerca de la importancia del reporte de los hallazgos o novedades evidenciadas en las inspecciones de seguridad.</t>
  </si>
  <si>
    <t>Listado de asistencia y acta de reunión</t>
  </si>
  <si>
    <t>(Sensibilización al personal en vía realizada/1)*100</t>
  </si>
  <si>
    <t>R18</t>
  </si>
  <si>
    <t>El contratista no realice las labores de intervención en las estaciones, por intereses particulares.</t>
  </si>
  <si>
    <t>Autorización del ingreso a las estaciones sin validación del pasaje</t>
  </si>
  <si>
    <t xml:space="preserve">Posibilidad de que un funcionario o contratista de la Dirección Técnica de Seguridad, reciba o solicite cualquier dádiva o algún beneficio particular, para permitir el ingreso al Sistema a usuarios que no hayan validado el pasaje. </t>
  </si>
  <si>
    <t>Perdida de recursos económicos
Afectación en la calidad del servicio</t>
  </si>
  <si>
    <t>CASI SEGURO</t>
  </si>
  <si>
    <t>Inclusión de obligaciones en los lineamientos de los contratos de reguladores</t>
  </si>
  <si>
    <t xml:space="preserve">Para cada vinculación de reguladores de evasión, los profesionales de la Dirección Técnica de Seguridad o quien estos designen, verificarán que dentro de las obligaciones de dichos contratos este establecido que cuando se percate que un usuario atenta contra los intereses del mismo, en especial lo referente a su seguridad y conductas de evasión al pago, informara de manera inmediata al supervisor de este contrato, y/o referente de operación del sistema, y/o responsable de seguridad en TMSA este hecho vía telefónica. En caso de que se evidencia de que no aplica la cláusula por parte del regulador se iniciaran los procesos disciplinarios respectivos
Evidencias; contratos firmados </t>
  </si>
  <si>
    <t>Realizar  jornada de inducción al equipo regulador que se vincule  durante la vigencia acerca de la importancia del pago del pasaje y demás condiciones generales del Sistema</t>
  </si>
  <si>
    <t>(Jornadas de inducción ejecutadas/Jornadas de inducción programadas)*100</t>
  </si>
  <si>
    <t>R19</t>
  </si>
  <si>
    <t>Gestión del Talento Humano</t>
  </si>
  <si>
    <t>INTERNO o EXTERNO</t>
  </si>
  <si>
    <t>Debilidad en los criterios definidos para adelantar los procesos de selección.</t>
  </si>
  <si>
    <t>Direccionamiento de las pruebas de selección para fines particulares o personales</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</si>
  <si>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</si>
  <si>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Perdida de recursos económicos
Afectación en la ejecución de funciones de la dependencia
Pérdida de confianza de lo público
Pérdida de imagen institucional
Procesos sancionatorios y disciplinarios</t>
  </si>
  <si>
    <t>Validación de criterios en procesos de selección</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</si>
  <si>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18"/>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</si>
  <si>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Definir y publicar en los canales internos de comunicación los criterios técnicos que se tendrán en cuenta para las convocatorias que se surtan en el año 2023</t>
  </si>
  <si>
    <t>Profesional Especializado Grado 06 -  Talento Humano</t>
  </si>
  <si>
    <t>Criterios técnicos de convocatorias publicados</t>
  </si>
  <si>
    <t>(Criterios de convocatorias publicadas/número de convocatorias a realizar)*100</t>
  </si>
  <si>
    <t>R20</t>
  </si>
  <si>
    <t>Cargue de información en la base de datos de las novedades de nómina de forma mal intencionada.</t>
  </si>
  <si>
    <t>Manipulación de la información relacionada con la liquidación de la nómina.</t>
  </si>
  <si>
    <t>Posibilidad de que servidor público, un colaborador o un tercero encargados de la nómina, a cambio de dádivas o pago de favores, le dé un manejo indebido a la información relacionada con la liquidación de la nómina de los trabajadores de la Entidad</t>
  </si>
  <si>
    <t>Quejas de los funcionarios
Procesos  disciplinarios</t>
  </si>
  <si>
    <t>Validación de datos cargados en el sistema con pre nómina</t>
  </si>
  <si>
    <t>Mensualmente el Auxiliar o Técnico de nómina se encarga de alimentar en el cuadro de novedades de Excel y en el aplicativo JSP7 todas las novedades de nómina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</si>
  <si>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Diseñar e implementar el plan de trabajo para la adquisición e implementación del software de nómina (KACTUS) con el fin de fortalecer el proceso de liquidación y pago de nómina y prestaciones de la Entidad</t>
  </si>
  <si>
    <t>Profesional Universitario Grado 04- Nómina</t>
  </si>
  <si>
    <t>Software adquirido e implementado</t>
  </si>
  <si>
    <t>(Plan de trabajo ejecutado/ plan de trabajo programado)*100</t>
  </si>
  <si>
    <t>R21</t>
  </si>
  <si>
    <t>Incapacidades emitidas por IPS no adscritas
Intereses y beneficios personales o particulares</t>
  </si>
  <si>
    <t>Información médica no veraz</t>
  </si>
  <si>
    <t>Posibilidad de que un trabajador oficial vinculado a la Entidad presente Información falsificada o adulterada,  relacionada con su estado de salud con el fin de obtener beneficios personales</t>
  </si>
  <si>
    <t>Aumento en los índices de ausentismo
Pagos no justificados de nómina por incapacidades no reales
Procesos  sancionatorios y disciplinarios</t>
  </si>
  <si>
    <t>Validación por el área de SST de las incapacidades recurrentes y/o sospechosas.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</si>
  <si>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de la Subgerencia General para que realice el respectivo proceso.
EVIDENCIAS: Correo electrónico de SST a Talento Humano informando las incapacidades susceptibles a verificación</t>
  </si>
  <si>
    <t>Emitir una circular dirigida a todos los servidores públicos de entidad donde se definan las directrices relacionadas con el soporte de las incapacidades</t>
  </si>
  <si>
    <t>Director Corporativo</t>
  </si>
  <si>
    <t>Circular</t>
  </si>
  <si>
    <t>(Circular emitida/1)*100</t>
  </si>
  <si>
    <t>R22</t>
  </si>
  <si>
    <t>Gestión Económica de los Agentes del Sistema</t>
  </si>
  <si>
    <t>Los agentes Externos influyen en la estructura administrativa de Transmilenio para que actúen a su conveniencia</t>
  </si>
  <si>
    <t>Liquidación indebida de la remuneración a los agentes del sistema favoreciendo al tercero con recursos que no le corresponden</t>
  </si>
  <si>
    <t>Posibilidad de realizar la liquidación previa de los agentes del sistema de manera indebida  por parte de los colaboradores de la Subgerencia Económica encargados, con el fin de favorecerlos económicamente a cambio de recibir comisiones o dádivas</t>
  </si>
  <si>
    <t>Pérdida de recursos económicos
Pérdida de confianza de los público
Demandas contra el estado
Procesos sancionatorios, disciplinarios, fiscales y penales</t>
  </si>
  <si>
    <t xml:space="preserve">Verificación de la información reportada por las áreas técnicas y del remitente. </t>
  </si>
  <si>
    <t>Semanalmente el equipo de Remuneración de Agentes del Sistema compuesto por el Profesional Especializado Grado 06 Control al Recaudo y Remuneración del Sistema, los profesionales Universitarios Grado 05 o Grado 03 y/o los contratistas; verifican el remitente y la información reportada por las áreas técnicas mediante correo electrónico, cotejando que sea un profesional especializado debidamente autorizado y si la información reportada contiene variaciones atípicas. En caso de encontrarse, se solicita al remitente para que se revise y corrija la información técnica remitida y la reenvíe con los ajustes; permitiendo dar continuidad al proceso de liquidación. La información reportada por las áreas técnicas, debe provenir en archivo con clave de acceso, la cual se actualiza semanalmente. 
Adicionalmente, en caso de que la liquidación efectuada por la Fiduciaria no coincida con la liquidación previa de TRANSMILENIO S.A.,  se solicita la revisión y corrección de la información fuente mediante correo electrónico y/o los medios oficiales de comunicación definidos en la  Entidad.</t>
  </si>
  <si>
    <t xml:space="preserve">Realizar una mesa de trabajo para sensibilizar al equipo de profesionales que intervienen en la liquidación de la remuneración de los agentes económicos del sistema con el fin de fortalecer la aplicación de los controles asociados al riesgo y al procedimiento </t>
  </si>
  <si>
    <t>Profesional Especializado Grado 06 Control al Recaudo y Remuneración del Sistema</t>
  </si>
  <si>
    <t xml:space="preserve">Lista de asistencia y acta </t>
  </si>
  <si>
    <t>(Mesa de trabajo realiza/1)*100</t>
  </si>
  <si>
    <t>Conciliación de la Liquidación Previa de la Remuneración a los Agentes del Sistema</t>
  </si>
  <si>
    <t>Semanalmente, el profesional Grado 5 o Grado 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de remuneración y/o contratista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envía por correo y se sube al aplicativo al FTP de la Fiduciaria para la validación la información de la remuneración. En caso de presentarse fallas en el FTP se envía por correo a la Fiduciaria y una vez subsanadas se efectúa el cargue correspondiente.</t>
  </si>
  <si>
    <t>Cotejo de fuentes de información del concesionario del SIRCI</t>
  </si>
  <si>
    <t>Semanalmente el Profesional Especializado Grado 05 de Control del Recaudo y/o el contratista, cotejan el tablero de control y el FSCenter (sistema de información del SIRCI) con la base de información  de recaudo que posee TRANSMILENIO mediante las herramientas de excel  y el sistema de información Qlick sense con el fin de determinar la veracidad y calidad de la información relacionada con recaudo por venta y validaciones de TISC. De encontrarse diferencias, se comunica al concesionario del SIRCI, con el fin de validarlas y corregirlas, y finalmente reportar la información correcta al equipo de remuneración de la Subgerencia Económica. Se deja como evidencia los archivos en Excel  y  Qlick sense, donde se refleja el análisis y cotejo realizado de la información.</t>
  </si>
  <si>
    <t>R23</t>
  </si>
  <si>
    <t>Gestión de la Información Financiera y Contable</t>
  </si>
  <si>
    <t>Intereses particulares o 
Presiones indebidas</t>
  </si>
  <si>
    <t>Apropiación indebida del rubro presupuestal</t>
  </si>
  <si>
    <t>Posibilidad que el equipo de trabajo de la Dirección Corporativa encargado del Presupuesto reciba dádivas o pago de favores, a cambio de realizar de manera intencional la imputación de rubros presupuestales que no cumplan con la descripción del mismo</t>
  </si>
  <si>
    <t>Validación cumplimiento resolución de liquidación</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</si>
  <si>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la OAP, con el fin de que se realicen los ajustes pertinentes</t>
  </si>
  <si>
    <t>Verificar el presupuesto en el sistema JSP7, cargado por el Profesional Universitario grado 4 de Presupuesto, contra la Resolución General de Presupuesto aprobada para la vigencia</t>
  </si>
  <si>
    <t>Profesional Especializado grado 6 Contador General</t>
  </si>
  <si>
    <t>Correo electrónico informando la apertura o no del presupuesto en el sistema JSP7 para el periodo</t>
  </si>
  <si>
    <t>(# Verificaciones de presupuesto  vs. resolución general de presupuesto /1) * 100</t>
  </si>
  <si>
    <t>Conciliación del plan de adquisiciones</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</si>
  <si>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</si>
  <si>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R24</t>
  </si>
  <si>
    <t>Intereses particulares
Presiones indebidas</t>
  </si>
  <si>
    <t>Manipulación de información financiera</t>
  </si>
  <si>
    <t xml:space="preserve"> Posibilidad de que los funcionarios de la Dirección Corporativa encargados de la gestión financiera reciban cualquier dadiva o beneficio a nombre propio o de un tercero a cambio de manipular información relacionada con los recursos financieros de la entidad</t>
  </si>
  <si>
    <t xml:space="preserve">Pérdida de recursos económicos
Pérdida de confianza de los público
Demandas contra el estado
Procesos sancionatorios, disciplinarios y fiscales </t>
  </si>
  <si>
    <t>Conciliación de cuentas bancarias</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</si>
  <si>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</si>
  <si>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Realizar la revisión y  aprobación de las conciliaciones bancarias.</t>
  </si>
  <si>
    <t>Profesional Especializado Grado 6 Contador General</t>
  </si>
  <si>
    <t>Conciliación Bancaria Mensual y Copia de Estado de Tesorería Mensual</t>
  </si>
  <si>
    <t>(# Conciliaciones bancarias mensuales/# cuentas bancarias) * 100</t>
  </si>
  <si>
    <t>R25</t>
  </si>
  <si>
    <t>Gestión Jurídica</t>
  </si>
  <si>
    <t>Debilidades en la revisión de conceptos y actos jurídicos</t>
  </si>
  <si>
    <t>Direccionamiento de conceptos y actos jurídicos</t>
  </si>
  <si>
    <t>Posibilidad de que los funcionarios de la Subgerencia Jurídica reciban un beneficio particular o en beneficio de un tercero  a cambio de direccionar conceptos y actos jurídicos emitidos por la Subgerencia</t>
  </si>
  <si>
    <t>Demandas contra la entidad
Pérdida de recursos económicos
Pérdida de confianza de lo público
Procesos sancionatorios, disciplinarios, fiscales y penales</t>
  </si>
  <si>
    <r>
      <t xml:space="preserve">Revisión de conceptos </t>
    </r>
    <r>
      <rPr>
        <sz val="18"/>
        <color indexed="10"/>
        <rFont val="Arial"/>
        <family val="2"/>
      </rPr>
      <t xml:space="preserve"> </t>
    </r>
  </si>
  <si>
    <t>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</si>
  <si>
    <t>Revisar y actualizar la circular 8 de 2018 sobre lineamientos para la solicitud de Conceptos Jurídicos</t>
  </si>
  <si>
    <t xml:space="preserve"> Profesional Especializado grado 6 de Asesoría y Asistencia Legal  </t>
  </si>
  <si>
    <t>Circular revisada y actualizada</t>
  </si>
  <si>
    <t>(Circular revisada y actualizada/1) *100</t>
  </si>
  <si>
    <t>R26</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</si>
  <si>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</si>
  <si>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</si>
  <si>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</si>
  <si>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Demandas contra la entidad
Pérdida de recursos económicos
Pérdida de confianza de lo público
Procesos disciplinarios, fiscales y penales</t>
  </si>
  <si>
    <t>Vigilancia judicial periódica de los procesos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</si>
  <si>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</si>
  <si>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Generar trimestralmente, por parte de cada abogado que tiene a su cargo procesos judiciales o conciliaciones extrajudiciales, una certificación en que se plasma la revisión y actualización de la información registrada en SIPROJ de las actuaciones a su cargo, lo cual se realiza al momento de efectuar la calificación del contingente judicial</t>
  </si>
  <si>
    <t>Abogados internos y externos que tienen a su cargo procesos judiciales y conciliaciones extrajudiciales</t>
  </si>
  <si>
    <t>Certificación trimestral de incorporación, verificación, depuración, actualización y revisión de toda la información registrada en SIPROJ, expedida por cada abogado</t>
  </si>
  <si>
    <t>(Certificaciones expedidas  en el trimestre/certificaciones que se requieren expedir en el trimestre) *100</t>
  </si>
  <si>
    <t>R27</t>
  </si>
  <si>
    <t>Adquisición de Bienes y Servicios</t>
  </si>
  <si>
    <t>Ausencia de controles durante la etapa de revisión de los contratos que se van a adjudicar</t>
  </si>
  <si>
    <t>Direccionamiento de procesos de selección</t>
  </si>
  <si>
    <t>Posibilidad de adjudicar contratos a proveedores con acuerdos colusorios con particulares o personas de la misma entidad, por parte de los funcionarios encargados de la contratación, con el fin de obtener beneficio propio en detrimento de la entidad</t>
  </si>
  <si>
    <t>Verificación del proceso contractual por diferentes filtros</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</si>
  <si>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</si>
  <si>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t>
  </si>
  <si>
    <t>Profesional Especializado grado 6 de Adquisición de Bienes y Servicios</t>
  </si>
  <si>
    <t>Lista de asistencia a la jornada de sensibilización</t>
  </si>
  <si>
    <t>(Jornada de sensibilización realizada / Jornada de sensibilización planeada) * 100</t>
  </si>
  <si>
    <t>Realización de pactos colusorios en fase de estructuración y en fase de evaluación de los procesos de selección</t>
  </si>
  <si>
    <t>R28</t>
  </si>
  <si>
    <t>Gestión de Servicios Logísticos</t>
  </si>
  <si>
    <t xml:space="preserve">Presentación de los valores de los bienes de la Entidad, no reales a las condiciones y especificaciones técnicas de las pólizas </t>
  </si>
  <si>
    <t>Valores asegurables de la Entidad no reales</t>
  </si>
  <si>
    <t>Posibilidad de que un servidor de la Entidad, asegure los bienes  propios de TRANSMILENIO S.A. o de responsabilidad de ésta, por valores asegurables no reales con el objetivo de recibir dadivas o algún beneficio particular</t>
  </si>
  <si>
    <t>Demandas contra la entidad
Perdida de recursos económicos
Pérdida de confianza de lo público
Procesos disciplinarios y fiscales</t>
  </si>
  <si>
    <t>Verificación valores reales de pólizas</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</si>
  <si>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</si>
  <si>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 xml:space="preserve">Realizar reuniones cuando sea necesario, con las áreas que soliciten aclarar temas de los valores asegurables en los bienes que se quieren ingresar al programa de seguros de TRANSMILENIO  S.A. </t>
  </si>
  <si>
    <t xml:space="preserve"> Profesional Especializado Grado 06 de Seguros</t>
  </si>
  <si>
    <t>Actas de reunión o grabación de la misma</t>
  </si>
  <si>
    <t>(Número de reuniones realizadas con las áreas que soliciten aclarar los temas de los valores asegurables  / Número de reuniones requeridas por las áreas) *100</t>
  </si>
  <si>
    <t>R29</t>
  </si>
  <si>
    <t>Registro inadecuado de inventarios</t>
  </si>
  <si>
    <t>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</si>
  <si>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Inconsistencias en la información financiera
Perdida de recursos económicos
Pérdida de confianza de lo público
Procesos sancionatorios, disciplinarios y fiscales</t>
  </si>
  <si>
    <t>RARA VEZ</t>
  </si>
  <si>
    <t>Levantamiento físico de inventario aleatorio</t>
  </si>
  <si>
    <t>El Profesional Universitario Grado 03 Apoyo Logístico,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</si>
  <si>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Verificar que las entradas y salidas del almacén  se registren en el sistema JSP7 acorde con los documentos soporte, dejando el Vo. Bo.  en cada entrada y salida de almacén</t>
  </si>
  <si>
    <t>Profesional Especializado grado 6 de Apoyo Logístico</t>
  </si>
  <si>
    <t>Vo. Bo.  en cada entrada y salida de almacén
Registro en Sistema JSP7</t>
  </si>
  <si>
    <t>(# Entradas y salidas de almacén revisadas con Vo.Bo / # Entradas y salidas de almacén realizadas)*100</t>
  </si>
  <si>
    <t>R30</t>
  </si>
  <si>
    <t>Intereses particulares o
Presiones indebidas</t>
  </si>
  <si>
    <t>Perdida intencional de los expedientes de archivo para beneficios particulares</t>
  </si>
  <si>
    <t xml:space="preserve">Posibilidad de que los funcionarios de la Entidad pierdan de forma intencional  los expedientes de archivo, para beneficio propio, de otros funcionarios o de terceros, con el fin de conseguir dádivas o favores.
</t>
  </si>
  <si>
    <t>Pérdida de la memoria institucional
Fuga de información
Pérdida de recursos económicos
Pérdida de confianza de lo público
Procesos sancionatorios y disciplinarios</t>
  </si>
  <si>
    <t>Seguimiento al préstamo de documentos exclusivo a funcionarios</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</si>
  <si>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</si>
  <si>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 xml:space="preserve">Diseñar una herramienta que permita la generación de alertas de vencimiento de un préstamo tanto para la oficina de gestión documental como para los usuarios. </t>
  </si>
  <si>
    <t>Profesional  Universitario Grado 03 - Gestión documental</t>
  </si>
  <si>
    <t xml:space="preserve">Herramienta diseñada </t>
  </si>
  <si>
    <t>(Una herramienta diseñada /1)*100</t>
  </si>
  <si>
    <t>Debilidad en los controles de seguimiento a las carpetas por parte de la firma encargada de la administración del Archivo</t>
  </si>
  <si>
    <t>Seguimiento a planillas de control trimestral</t>
  </si>
  <si>
    <t>El  Profesional Universitario Grado 3 de Gestión documental o el encargado de la supervisión del contrato de Gestión Documental, trimestralmente revisa con el contratista encargado de realizar los préstamos de expedientes, las planillas de control de préstamos verificando el cumplimiento de los criterios establecidos en el Manual de Gestión documental, dejando un acta de reunión donde se consigne novedades de los préstamos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pérdida del expediente.</t>
  </si>
  <si>
    <t>R31</t>
  </si>
  <si>
    <t>Evaluación y Mejoramiento de la Gestión</t>
  </si>
  <si>
    <t>Presión por parte del auditado para modificar u omitir los resultados de auditorías.</t>
  </si>
  <si>
    <t>Posible omisión de información en los resultados de auditoría.</t>
  </si>
  <si>
    <t>Probable ocultamiento o modificación de los resultados de auditoría interna por parte de auditores y/o Jefe de la OCI, para beneficio propio o de terceros</t>
  </si>
  <si>
    <t>Pérdida económica
Pérdida de imagen de la Entidad.
Procesos sancionatorios y disciplinarios.</t>
  </si>
  <si>
    <t>Monitoreo de los ejercicios de auditoría y seguimiento a los avances de los mismos. (equipo auditor).</t>
  </si>
  <si>
    <t xml:space="preserve">
El auditor responsable del proceso de auditoría designado por el jefe de la Oficina de Control Interno realizará  por lo menos un monitoreo a las actividades propias de la auditoría a través de reuniones o mediante correo electrónico y revisa los papeles de trabajo con el fin de cotejar si se están presentando situaciones que desvíen o afecten el resultado de la evaluación y en caso de evidenciarse que se presenta alguna situación sospechosa o desviación relevante se levantará un acta y se le informará al jefe de la Oficina de Control Interno.
EVIDENCIAS: Agenda de reuniones, listados de asistencia. Actas de reuniones con papeles de trabajo  en casos de encontrarse desviaciones en los seguimientos realizados. </t>
  </si>
  <si>
    <t>Realizar mínimo tres veces al año reuniones con el equipo de auditores para compartir resultados y experiencias en los ejercicios de auditoría con el fin de fortalecer el rol de evaluación independiente, dejando como evidencia los listados de asistencia debidamente firmados de cada reunión.</t>
  </si>
  <si>
    <t>Jefe de la Oficina de Control Interno y/o quien él delegue.</t>
  </si>
  <si>
    <r>
      <rPr>
        <sz val="20"/>
        <rFont val="Arial"/>
        <family val="2"/>
      </rPr>
      <t>Listado de asistencia o actas de reunión con papeles de trabajo</t>
    </r>
    <r>
      <rPr>
        <u/>
        <sz val="20"/>
        <rFont val="Arial"/>
        <family val="2"/>
      </rPr>
      <t xml:space="preserve"> en caso que se requiera</t>
    </r>
  </si>
  <si>
    <t>(Reuniones con equipo OCI /3)*100</t>
  </si>
  <si>
    <t>Monitoreo por parte del jefe de la oficina de control interno de  los ejercicios de auditoría y seguimiento a los avances de los mismos.</t>
  </si>
  <si>
    <t xml:space="preserve">La jefe de la Oficina de Control Interno realizará por lo menos un seguimiento a la ejecución y avance  de cada uno de los trabajos de auditorías para conocer los resultados parciales y posibles desviaciones que se estén presentando en la evaluación,  las cuales deberán estar consignadas en los papeles de trabajo y de evidenciarse que se presenta alguna desviación relevante se levantará un acta para la respectiva toma de decisiones.
EVIDENCIAS: Agenda de reuniones, listados de asistencia. Actas de reuniones con papeles de trabajo en casos de encontrarse desviaciones en los seguimientos realizados. </t>
  </si>
  <si>
    <t>Seguimiento a la trazabilidad en los procesos de auditoría</t>
  </si>
  <si>
    <t>Tan pronto se surta la reunión de cierre de la auditoría el responsable de la evaluación envía su primera versión del informe a través de correo electrónico al Jefe de la Oficina de Control Interno o quien ella designe y verifican que los cambios de fondo realizados por el Jefe no vayan en beneficio propio o de terceros.
EVIDENCIAS: Correos electrónicos dirigidos al jefe de la OCI o quien este designe, adjuntando los informes productos de las auditorías realizadas.</t>
  </si>
  <si>
    <t>R32</t>
  </si>
  <si>
    <t>Gestión Asuntos Disciplinarios</t>
  </si>
  <si>
    <t>Ofrecimientos indebidos a un funcionario parte del proceso de gestión de asuntos disciplinarios</t>
  </si>
  <si>
    <t>Direccionamiento indebido de las actuaciones disciplinarias</t>
  </si>
  <si>
    <t>Posibilidad de que un servidor perteneciente al proceso de Gestión de Asuntos Disciplinarios reciba o solicite cualquier dádiva, agasajo o favor personal, con el objeto de alterar el curso normal de una actuación disciplinaria y su decisión.</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</si>
  <si>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</si>
  <si>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Actualización de los sistemas informáticos del Distrito Capital relacionados con la función disciplinaria</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</si>
  <si>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</si>
  <si>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Realizar el reporte de actos procesales que sea requerido por parte de la Personería de Bogotá D.C. en cada uno de los procesos disciplinarios a cargo del Control Disciplinario Interno de la Entidad.</t>
  </si>
  <si>
    <t>Servidores públicos a cargo de la función disciplinaria en la Entidad.</t>
  </si>
  <si>
    <t>Oficios dirigidos a la Personería, pantallazos incorporados a los expedientes o evidencias en los sistemas informáticos según corresponda.</t>
  </si>
  <si>
    <t>(Número de actuaciones disciplinarias reportadas / número de actuaciones que deben reportarse) * 100</t>
  </si>
  <si>
    <t xml:space="preserve">                  ANEXO 2. MATRIZ DE RIESGOS DE CORRUPCION - VIGENCIA 2023
                  FECHA DE PUBLICACIÓN: Enero de 2023 
                  Version cero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</si>
</sst>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6" x14ac:knownFonts="1">
    <font>
      <sz val="10"/>
      <name val="Arial"/>
    </font>
    <font>
      <sz val="11"/>
      <color theme="1"/>
      <name val="Calibri"/>
      <family val="2"/>
      <scheme val="minor"/>
    </font>
    <font>
      <sz val="11"/>
      <color theme="1"/>
      <name val="Calibri"/>
      <family val="2"/>
      <scheme val="minor"/>
    </font>
    <font>
      <sz val="18"/>
      <color theme="1"/>
      <name val="Arial"/>
      <family val="2"/>
    </font>
    <font>
      <b/>
      <sz val="26"/>
      <color theme="1"/>
      <name val="Arial"/>
      <family val="2"/>
    </font>
    <font>
      <b/>
      <sz val="20"/>
      <color theme="1"/>
      <name val="Arial"/>
      <family val="2"/>
    </font>
    <font>
      <b/>
      <sz val="18"/>
      <color theme="1"/>
      <name val="Arial"/>
      <family val="2"/>
    </font>
    <font>
      <u/>
      <sz val="10"/>
      <color theme="10"/>
      <name val="Arial"/>
      <family val="2"/>
    </font>
    <font>
      <b/>
      <u/>
      <sz val="20"/>
      <name val="Arial"/>
      <family val="2"/>
    </font>
    <font>
      <b/>
      <u/>
      <sz val="18"/>
      <name val="Arial"/>
      <family val="2"/>
    </font>
    <font>
      <b/>
      <sz val="18"/>
      <name val="Arial"/>
      <family val="2"/>
    </font>
    <font>
      <sz val="10"/>
      <name val="Arial"/>
      <family val="2"/>
    </font>
    <font>
      <b/>
      <sz val="20"/>
      <name val="Arial"/>
      <family val="2"/>
    </font>
    <font>
      <u/>
      <sz val="20"/>
      <name val="Arial"/>
      <family val="2"/>
    </font>
    <font>
      <sz val="10"/>
      <color indexed="8"/>
      <name val="Tahoma"/>
      <family val="2"/>
    </font>
    <font>
      <sz val="18"/>
      <name val="Arial"/>
      <family val="2"/>
    </font>
    <font>
      <sz val="20"/>
      <name val="Arial"/>
      <family val="2"/>
    </font>
    <font>
      <sz val="20"/>
      <color theme="1"/>
      <name val="Arial"/>
      <family val="2"/>
    </font>
    <font>
      <b/>
      <sz val="18"/>
      <color rgb="FF000000"/>
      <name val="Arial"/>
      <family val="2"/>
    </font>
    <font>
      <b/>
      <sz val="18"/>
      <color rgb="FFFFFFFF"/>
      <name val="Arial"/>
      <family val="2"/>
    </font>
    <font>
      <sz val="18"/>
      <color rgb="FF000000"/>
      <name val="Arial"/>
      <family val="2"/>
    </font>
    <font>
      <b/>
      <sz val="18"/>
      <color theme="0"/>
      <name val="Arial"/>
      <family val="2"/>
    </font>
    <font>
      <sz val="20"/>
      <color rgb="FF000000"/>
      <name val="Arial"/>
      <family val="2"/>
    </font>
    <font>
      <sz val="18"/>
      <color indexed="8"/>
      <name val="Arial"/>
      <family val="2"/>
    </font>
    <font>
      <sz val="18"/>
      <color indexed="10"/>
      <name val="Arial"/>
      <family val="2"/>
    </font>
    <font>
      <sz val="20"/>
      <color rgb="FFFF0000"/>
      <name val="Arial"/>
      <family val="2"/>
    </font>
    <font>
      <b/>
      <sz val="22"/>
      <color indexed="81"/>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14"/>
      <color indexed="81"/>
      <name val="Tahoma"/>
      <family val="2"/>
    </font>
    <font>
      <b/>
      <sz val="9"/>
      <color indexed="81"/>
      <name val="Tahoma"/>
      <family val="2"/>
    </font>
    <font>
      <sz val="9"/>
      <color indexed="81"/>
      <name val="Tahoma"/>
      <family val="2"/>
    </font>
    <font>
      <b/>
      <sz val="12"/>
      <color indexed="81"/>
      <name val="Tahoma"/>
      <family val="2"/>
    </font>
    <font>
      <sz val="12"/>
      <color indexed="81"/>
      <name val="Tahoma"/>
      <family val="2"/>
    </font>
  </fonts>
  <fills count="1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A5A5A5"/>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2F2F2"/>
        <bgColor indexed="64"/>
      </patternFill>
    </fill>
    <fill>
      <patternFill patternType="solid">
        <fgColor rgb="FF92D050"/>
        <bgColor indexed="64"/>
      </patternFill>
    </fill>
    <fill>
      <patternFill patternType="solid">
        <fgColor rgb="FFFF0000"/>
        <bgColor rgb="FF000000"/>
      </patternFill>
    </fill>
    <fill>
      <patternFill patternType="solid">
        <fgColor theme="2"/>
        <bgColor rgb="FF000000"/>
      </patternFill>
    </fill>
    <fill>
      <patternFill patternType="solid">
        <fgColor theme="0" tint="-4.9989318521683403E-2"/>
        <bgColor rgb="FF000000"/>
      </patternFill>
    </fill>
    <fill>
      <patternFill patternType="solid">
        <fgColor rgb="FFF2F2F2"/>
        <bgColor rgb="FF000000"/>
      </patternFill>
    </fill>
    <fill>
      <patternFill patternType="solid">
        <fgColor rgb="FF92D050"/>
        <bgColor rgb="FF000000"/>
      </patternFill>
    </fill>
    <fill>
      <patternFill patternType="solid">
        <fgColor theme="0" tint="-0.14999847407452621"/>
        <bgColor indexed="64"/>
      </patternFill>
    </fill>
  </fills>
  <borders count="31">
    <border>
      <left/>
      <right/>
      <top/>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0">
    <xf numFmtId="0" fontId="0" fillId="0" borderId="0"/>
    <xf numFmtId="0" fontId="7" fillId="0" borderId="0" applyNumberFormat="0" applyFill="0" applyBorder="0" applyAlignment="0" applyProtection="0"/>
    <xf numFmtId="0" fontId="2" fillId="0" borderId="0"/>
    <xf numFmtId="0" fontId="11" fillId="0" borderId="0"/>
    <xf numFmtId="0" fontId="1" fillId="0" borderId="0"/>
    <xf numFmtId="0" fontId="14" fillId="0" borderId="0"/>
    <xf numFmtId="0" fontId="1" fillId="0" borderId="0"/>
    <xf numFmtId="0" fontId="1" fillId="0" borderId="0"/>
    <xf numFmtId="0" fontId="1" fillId="0" borderId="0"/>
    <xf numFmtId="0" fontId="1" fillId="0" borderId="0"/>
  </cellStyleXfs>
  <cellXfs count="472">
    <xf numFmtId="0" fontId="0" fillId="0" borderId="0" xfId="0"/>
    <xf numFmtId="0" fontId="3" fillId="2" borderId="0" xfId="2" applyFont="1" applyFill="1" applyAlignment="1">
      <alignment vertical="center"/>
    </xf>
    <xf numFmtId="0" fontId="6" fillId="3" borderId="4" xfId="2" applyFont="1" applyFill="1" applyBorder="1" applyAlignment="1" applyProtection="1">
      <alignment horizontal="center" vertical="center" wrapText="1"/>
      <protection locked="0"/>
    </xf>
    <xf numFmtId="0" fontId="5" fillId="3" borderId="13" xfId="2" applyFont="1" applyFill="1" applyBorder="1" applyAlignment="1" applyProtection="1">
      <alignment vertical="center"/>
      <protection locked="0"/>
    </xf>
    <xf numFmtId="0" fontId="5" fillId="3" borderId="11" xfId="2" applyFont="1" applyFill="1" applyBorder="1" applyAlignment="1" applyProtection="1">
      <alignment vertical="center"/>
      <protection locked="0"/>
    </xf>
    <xf numFmtId="0" fontId="5" fillId="3" borderId="11" xfId="2" applyFont="1" applyFill="1" applyBorder="1" applyAlignment="1" applyProtection="1">
      <alignment vertical="center" wrapText="1"/>
      <protection locked="0"/>
    </xf>
    <xf numFmtId="0" fontId="5" fillId="3" borderId="12" xfId="2" applyFont="1" applyFill="1" applyBorder="1" applyAlignment="1" applyProtection="1">
      <alignment vertical="center" wrapText="1"/>
      <protection locked="0"/>
    </xf>
    <xf numFmtId="0" fontId="6" fillId="3" borderId="13" xfId="0" applyFont="1" applyFill="1" applyBorder="1" applyAlignment="1">
      <alignment vertical="center"/>
    </xf>
    <xf numFmtId="0" fontId="5" fillId="4" borderId="19" xfId="2" applyFont="1" applyFill="1" applyBorder="1" applyAlignment="1">
      <alignment horizontal="center" vertical="center" wrapText="1"/>
    </xf>
    <xf numFmtId="0" fontId="5" fillId="4" borderId="20" xfId="2" applyFont="1" applyFill="1" applyBorder="1" applyAlignment="1">
      <alignment horizontal="center" vertical="center" wrapText="1"/>
    </xf>
    <xf numFmtId="0" fontId="5" fillId="3" borderId="20" xfId="2" applyFont="1" applyFill="1" applyBorder="1" applyAlignment="1" applyProtection="1">
      <alignment horizontal="center" vertical="center" wrapText="1"/>
      <protection locked="0"/>
    </xf>
    <xf numFmtId="0" fontId="12" fillId="3" borderId="2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0" xfId="1" applyFont="1" applyFill="1" applyBorder="1" applyAlignment="1">
      <alignment horizontal="center" vertical="center" textRotation="90" wrapText="1"/>
    </xf>
    <xf numFmtId="0" fontId="3" fillId="2" borderId="0" xfId="2" applyFont="1" applyFill="1" applyAlignment="1">
      <alignment vertical="center" wrapText="1"/>
    </xf>
    <xf numFmtId="0" fontId="3" fillId="2" borderId="20" xfId="2" applyFont="1" applyFill="1" applyBorder="1" applyAlignment="1">
      <alignment vertical="center" wrapText="1"/>
    </xf>
    <xf numFmtId="0" fontId="6" fillId="6" borderId="20" xfId="4" applyFont="1" applyFill="1" applyBorder="1" applyAlignment="1" applyProtection="1">
      <alignment horizontal="center" vertical="center"/>
      <protection locked="0"/>
    </xf>
    <xf numFmtId="0" fontId="6" fillId="7" borderId="20" xfId="4" applyFont="1" applyFill="1" applyBorder="1" applyAlignment="1" applyProtection="1">
      <alignment horizontal="center" vertical="center"/>
      <protection locked="0"/>
    </xf>
    <xf numFmtId="0" fontId="3" fillId="5" borderId="20" xfId="4" applyFont="1" applyFill="1" applyBorder="1" applyAlignment="1" applyProtection="1">
      <alignment horizontal="center" vertical="center"/>
      <protection locked="0"/>
    </xf>
    <xf numFmtId="0" fontId="6" fillId="8" borderId="20" xfId="4" applyFont="1" applyFill="1" applyBorder="1" applyAlignment="1" applyProtection="1">
      <alignment horizontal="center" vertical="center"/>
      <protection locked="0"/>
    </xf>
    <xf numFmtId="0" fontId="6" fillId="9" borderId="20" xfId="4" applyFont="1" applyFill="1" applyBorder="1" applyAlignment="1">
      <alignment horizontal="center" vertical="center" wrapText="1"/>
    </xf>
    <xf numFmtId="0" fontId="6" fillId="7" borderId="20" xfId="5" applyFont="1" applyFill="1" applyBorder="1" applyAlignment="1">
      <alignment horizontal="center" vertical="center"/>
    </xf>
    <xf numFmtId="0" fontId="15" fillId="10" borderId="20" xfId="3" applyFont="1" applyFill="1" applyBorder="1" applyAlignment="1">
      <alignment horizontal="center" vertical="center" wrapText="1"/>
    </xf>
    <xf numFmtId="0" fontId="3" fillId="10" borderId="20" xfId="6" applyFont="1" applyFill="1" applyBorder="1" applyAlignment="1">
      <alignment horizontal="justify" vertical="center" wrapText="1"/>
    </xf>
    <xf numFmtId="0" fontId="3" fillId="6" borderId="20" xfId="4" applyFont="1" applyFill="1" applyBorder="1" applyAlignment="1">
      <alignment horizontal="center" vertical="center"/>
    </xf>
    <xf numFmtId="0" fontId="3" fillId="6" borderId="20" xfId="4" applyFont="1" applyFill="1" applyBorder="1" applyAlignment="1">
      <alignment horizontal="center" vertical="center" wrapText="1"/>
    </xf>
    <xf numFmtId="1" fontId="10" fillId="6" borderId="20" xfId="3" applyNumberFormat="1" applyFont="1" applyFill="1" applyBorder="1" applyAlignment="1">
      <alignment horizontal="center" vertical="center"/>
    </xf>
    <xf numFmtId="0" fontId="10" fillId="11" borderId="20" xfId="3" applyFont="1" applyFill="1" applyBorder="1" applyAlignment="1">
      <alignment horizontal="center" vertical="center"/>
    </xf>
    <xf numFmtId="0" fontId="10" fillId="6" borderId="20" xfId="3" applyFont="1" applyFill="1" applyBorder="1" applyAlignment="1">
      <alignment horizontal="center" vertical="center"/>
    </xf>
    <xf numFmtId="1" fontId="6" fillId="6" borderId="20" xfId="4" applyNumberFormat="1" applyFont="1" applyFill="1" applyBorder="1" applyAlignment="1">
      <alignment horizontal="center" vertical="center"/>
    </xf>
    <xf numFmtId="1" fontId="6" fillId="8" borderId="20" xfId="4" applyNumberFormat="1" applyFont="1" applyFill="1" applyBorder="1" applyAlignment="1">
      <alignment horizontal="center" vertical="center"/>
    </xf>
    <xf numFmtId="0" fontId="10" fillId="8" borderId="20" xfId="5" applyFont="1" applyFill="1" applyBorder="1" applyAlignment="1">
      <alignment horizontal="center" vertical="center"/>
    </xf>
    <xf numFmtId="0" fontId="3" fillId="6" borderId="0" xfId="2" applyFont="1" applyFill="1" applyAlignment="1">
      <alignment vertical="center"/>
    </xf>
    <xf numFmtId="0" fontId="3" fillId="7" borderId="20" xfId="4" applyFont="1" applyFill="1" applyBorder="1" applyAlignment="1" applyProtection="1">
      <alignment horizontal="center" vertical="center"/>
      <protection locked="0"/>
    </xf>
    <xf numFmtId="0" fontId="3" fillId="7" borderId="20" xfId="4" applyFont="1" applyFill="1" applyBorder="1" applyAlignment="1">
      <alignment horizontal="center" vertical="center"/>
    </xf>
    <xf numFmtId="0" fontId="18" fillId="12" borderId="7" xfId="0" applyFont="1" applyFill="1" applyBorder="1" applyAlignment="1" applyProtection="1">
      <alignment horizontal="center" vertical="center"/>
      <protection locked="0"/>
    </xf>
    <xf numFmtId="0" fontId="6" fillId="6" borderId="20" xfId="4" applyFont="1" applyFill="1" applyBorder="1" applyAlignment="1">
      <alignment horizontal="center" vertical="center" wrapText="1"/>
    </xf>
    <xf numFmtId="0" fontId="15" fillId="10" borderId="20" xfId="6" applyFont="1" applyFill="1" applyBorder="1" applyAlignment="1">
      <alignment horizontal="justify" vertical="center" wrapText="1"/>
    </xf>
    <xf numFmtId="1" fontId="18" fillId="12" borderId="7" xfId="3" applyNumberFormat="1" applyFont="1" applyFill="1" applyBorder="1" applyAlignment="1">
      <alignment horizontal="center" vertical="center"/>
    </xf>
    <xf numFmtId="0" fontId="19" fillId="12" borderId="7" xfId="3" applyFont="1" applyFill="1" applyBorder="1" applyAlignment="1">
      <alignment horizontal="center" vertical="center"/>
    </xf>
    <xf numFmtId="0" fontId="18" fillId="11" borderId="7" xfId="0" applyFont="1" applyFill="1" applyBorder="1" applyAlignment="1">
      <alignment horizontal="center" vertical="center"/>
    </xf>
    <xf numFmtId="0" fontId="20" fillId="13" borderId="7" xfId="0" applyFont="1" applyFill="1" applyBorder="1" applyAlignment="1" applyProtection="1">
      <alignment horizontal="center" vertical="center"/>
      <protection locked="0"/>
    </xf>
    <xf numFmtId="0" fontId="18" fillId="12" borderId="7"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20" fillId="14" borderId="19" xfId="0" applyFont="1" applyFill="1" applyBorder="1" applyAlignment="1">
      <alignment horizontal="center" vertical="center"/>
    </xf>
    <xf numFmtId="1" fontId="10" fillId="15" borderId="19" xfId="3" applyNumberFormat="1" applyFont="1" applyFill="1" applyBorder="1" applyAlignment="1">
      <alignment horizontal="center" vertical="center"/>
    </xf>
    <xf numFmtId="0" fontId="10" fillId="16" borderId="19" xfId="3" applyFont="1" applyFill="1" applyBorder="1" applyAlignment="1">
      <alignment horizontal="center" vertical="center"/>
    </xf>
    <xf numFmtId="1" fontId="10" fillId="6" borderId="7" xfId="3" applyNumberFormat="1" applyFont="1" applyFill="1" applyBorder="1" applyAlignment="1">
      <alignment horizontal="center" vertical="center"/>
    </xf>
    <xf numFmtId="0" fontId="10" fillId="6" borderId="7" xfId="3" applyFont="1" applyFill="1" applyBorder="1" applyAlignment="1">
      <alignment horizontal="center" vertical="center"/>
    </xf>
    <xf numFmtId="1" fontId="6" fillId="6" borderId="7" xfId="2" applyNumberFormat="1" applyFont="1" applyFill="1" applyBorder="1" applyAlignment="1">
      <alignment horizontal="center" vertical="center"/>
    </xf>
    <xf numFmtId="0" fontId="6" fillId="6" borderId="7" xfId="2" applyFont="1" applyFill="1" applyBorder="1" applyAlignment="1" applyProtection="1">
      <alignment horizontal="center" vertical="center"/>
      <protection locked="0"/>
    </xf>
    <xf numFmtId="0" fontId="6" fillId="7" borderId="20" xfId="2" applyFont="1" applyFill="1" applyBorder="1" applyAlignment="1" applyProtection="1">
      <alignment horizontal="center" vertical="center"/>
      <protection locked="0"/>
    </xf>
    <xf numFmtId="0" fontId="3" fillId="5" borderId="7" xfId="2" applyFont="1" applyFill="1" applyBorder="1" applyAlignment="1" applyProtection="1">
      <alignment horizontal="center" vertical="center"/>
      <protection locked="0"/>
    </xf>
    <xf numFmtId="0" fontId="3" fillId="7" borderId="7" xfId="2" applyFont="1" applyFill="1" applyBorder="1" applyAlignment="1" applyProtection="1">
      <alignment horizontal="center" vertical="center"/>
      <protection locked="0"/>
    </xf>
    <xf numFmtId="0" fontId="6" fillId="9" borderId="7" xfId="2" applyFont="1" applyFill="1" applyBorder="1" applyAlignment="1" applyProtection="1">
      <alignment horizontal="center" vertical="center"/>
      <protection locked="0"/>
    </xf>
    <xf numFmtId="0" fontId="6" fillId="9" borderId="7" xfId="2" applyFont="1" applyFill="1" applyBorder="1" applyAlignment="1">
      <alignment horizontal="center" vertical="center" wrapText="1"/>
    </xf>
    <xf numFmtId="0" fontId="6" fillId="17" borderId="7" xfId="5" applyFont="1" applyFill="1" applyBorder="1" applyAlignment="1">
      <alignment horizontal="center" vertical="center"/>
    </xf>
    <xf numFmtId="0" fontId="3" fillId="10" borderId="20" xfId="3" applyFont="1" applyFill="1" applyBorder="1" applyAlignment="1">
      <alignment horizontal="center" vertical="center" wrapText="1"/>
    </xf>
    <xf numFmtId="0" fontId="3" fillId="6" borderId="20" xfId="4" applyFont="1" applyFill="1" applyBorder="1" applyAlignment="1" applyProtection="1">
      <alignment horizontal="center" vertical="center" wrapText="1"/>
      <protection locked="0"/>
    </xf>
    <xf numFmtId="0" fontId="20" fillId="15" borderId="22" xfId="3" applyFont="1" applyFill="1" applyBorder="1" applyAlignment="1">
      <alignment horizontal="center" vertical="center"/>
    </xf>
    <xf numFmtId="0" fontId="3" fillId="6" borderId="20" xfId="2" applyFont="1" applyFill="1" applyBorder="1" applyAlignment="1">
      <alignment horizontal="center" vertical="center"/>
    </xf>
    <xf numFmtId="1" fontId="6" fillId="6" borderId="20" xfId="2" applyNumberFormat="1" applyFont="1" applyFill="1" applyBorder="1" applyAlignment="1">
      <alignment horizontal="center" vertical="center"/>
    </xf>
    <xf numFmtId="0" fontId="19" fillId="9" borderId="20" xfId="5" applyFont="1" applyFill="1" applyBorder="1" applyAlignment="1">
      <alignment horizontal="center" vertical="center"/>
    </xf>
    <xf numFmtId="0" fontId="6" fillId="7" borderId="7" xfId="2" applyFont="1" applyFill="1" applyBorder="1" applyAlignment="1" applyProtection="1">
      <alignment horizontal="center" vertical="center"/>
      <protection locked="0"/>
    </xf>
    <xf numFmtId="0" fontId="6" fillId="8" borderId="7" xfId="2" applyFont="1" applyFill="1" applyBorder="1" applyAlignment="1" applyProtection="1">
      <alignment horizontal="center" vertical="center"/>
      <protection locked="0"/>
    </xf>
    <xf numFmtId="0" fontId="6" fillId="9" borderId="7" xfId="5" applyFont="1" applyFill="1" applyBorder="1" applyAlignment="1">
      <alignment horizontal="center" vertical="center"/>
    </xf>
    <xf numFmtId="0" fontId="3" fillId="10" borderId="7" xfId="3" applyFont="1" applyFill="1" applyBorder="1" applyAlignment="1">
      <alignment horizontal="center" vertical="center" wrapText="1"/>
    </xf>
    <xf numFmtId="0" fontId="3" fillId="6" borderId="7" xfId="2" applyFont="1" applyFill="1" applyBorder="1" applyAlignment="1">
      <alignment horizontal="center" vertical="center"/>
    </xf>
    <xf numFmtId="0" fontId="10" fillId="11" borderId="7" xfId="3" applyFont="1" applyFill="1" applyBorder="1" applyAlignment="1">
      <alignment horizontal="center" vertical="center"/>
    </xf>
    <xf numFmtId="1" fontId="6" fillId="8" borderId="7" xfId="2" applyNumberFormat="1" applyFont="1" applyFill="1" applyBorder="1" applyAlignment="1">
      <alignment horizontal="center" vertical="center"/>
    </xf>
    <xf numFmtId="0" fontId="10" fillId="8" borderId="7" xfId="5" applyFont="1" applyFill="1" applyBorder="1" applyAlignment="1">
      <alignment horizontal="center" vertical="center"/>
    </xf>
    <xf numFmtId="0" fontId="3" fillId="6" borderId="0" xfId="2" applyFont="1" applyFill="1" applyAlignment="1">
      <alignment horizontal="center" vertical="center"/>
    </xf>
    <xf numFmtId="0" fontId="6" fillId="5" borderId="7" xfId="2" applyFont="1" applyFill="1" applyBorder="1" applyAlignment="1" applyProtection="1">
      <alignment horizontal="center" vertical="center"/>
      <protection locked="0"/>
    </xf>
    <xf numFmtId="0" fontId="21" fillId="9" borderId="0" xfId="2" applyFont="1" applyFill="1" applyAlignment="1" applyProtection="1">
      <alignment horizontal="center" vertical="center"/>
      <protection locked="0"/>
    </xf>
    <xf numFmtId="0" fontId="15" fillId="10" borderId="7" xfId="3" applyFont="1" applyFill="1" applyBorder="1" applyAlignment="1">
      <alignment horizontal="center" vertical="center" wrapText="1"/>
    </xf>
    <xf numFmtId="0" fontId="15" fillId="10" borderId="7" xfId="3" applyFont="1" applyFill="1" applyBorder="1" applyAlignment="1" applyProtection="1">
      <alignment horizontal="justify" vertical="center" wrapText="1"/>
      <protection locked="0"/>
    </xf>
    <xf numFmtId="0" fontId="3" fillId="6" borderId="7" xfId="2" applyFont="1" applyFill="1" applyBorder="1" applyAlignment="1" applyProtection="1">
      <alignment horizontal="center" vertical="center"/>
      <protection locked="0"/>
    </xf>
    <xf numFmtId="0" fontId="3" fillId="6" borderId="7" xfId="2" applyFont="1" applyFill="1" applyBorder="1" applyAlignment="1" applyProtection="1">
      <alignment horizontal="center" vertical="center" wrapText="1"/>
      <protection locked="0"/>
    </xf>
    <xf numFmtId="0" fontId="3" fillId="11" borderId="7" xfId="2" applyFont="1" applyFill="1" applyBorder="1" applyAlignment="1">
      <alignment horizontal="center" vertical="center"/>
    </xf>
    <xf numFmtId="0" fontId="6" fillId="6" borderId="20" xfId="2" applyFont="1" applyFill="1" applyBorder="1" applyAlignment="1" applyProtection="1">
      <alignment horizontal="center" vertical="center"/>
      <protection locked="0"/>
    </xf>
    <xf numFmtId="0" fontId="3" fillId="5" borderId="20" xfId="2" applyFont="1" applyFill="1" applyBorder="1" applyAlignment="1" applyProtection="1">
      <alignment horizontal="center" vertical="center"/>
      <protection locked="0"/>
    </xf>
    <xf numFmtId="0" fontId="3" fillId="7" borderId="20" xfId="2" applyFont="1" applyFill="1" applyBorder="1" applyAlignment="1" applyProtection="1">
      <alignment horizontal="center" vertical="center"/>
      <protection locked="0"/>
    </xf>
    <xf numFmtId="0" fontId="3" fillId="10" borderId="20" xfId="3" applyFont="1" applyFill="1" applyBorder="1" applyAlignment="1">
      <alignment horizontal="justify" vertical="center" wrapText="1"/>
    </xf>
    <xf numFmtId="0" fontId="3" fillId="6" borderId="20" xfId="2" applyFont="1" applyFill="1" applyBorder="1" applyAlignment="1">
      <alignment horizontal="center" vertical="center" wrapText="1"/>
    </xf>
    <xf numFmtId="1" fontId="6" fillId="8" borderId="20" xfId="2" applyNumberFormat="1" applyFont="1" applyFill="1" applyBorder="1" applyAlignment="1">
      <alignment horizontal="center" vertical="center"/>
    </xf>
    <xf numFmtId="0" fontId="6" fillId="7" borderId="7" xfId="4" applyFont="1" applyFill="1" applyBorder="1" applyAlignment="1" applyProtection="1">
      <alignment horizontal="center" vertical="center"/>
      <protection locked="0"/>
    </xf>
    <xf numFmtId="0" fontId="3" fillId="5" borderId="7" xfId="2" applyFont="1" applyFill="1" applyBorder="1" applyAlignment="1" applyProtection="1">
      <alignment horizontal="center" vertical="center" wrapText="1"/>
      <protection locked="0"/>
    </xf>
    <xf numFmtId="0" fontId="21" fillId="9" borderId="7" xfId="5" applyFont="1" applyFill="1" applyBorder="1" applyAlignment="1">
      <alignment horizontal="center" vertical="center"/>
    </xf>
    <xf numFmtId="0" fontId="15" fillId="10" borderId="20" xfId="0" applyFont="1" applyFill="1" applyBorder="1" applyAlignment="1">
      <alignment horizontal="justify" vertical="center" wrapText="1"/>
    </xf>
    <xf numFmtId="0" fontId="15" fillId="6" borderId="20" xfId="0" applyFont="1" applyFill="1" applyBorder="1" applyAlignment="1">
      <alignment horizontal="center" vertical="center" wrapText="1"/>
    </xf>
    <xf numFmtId="0" fontId="15" fillId="6" borderId="20" xfId="2" applyFont="1" applyFill="1" applyBorder="1" applyAlignment="1">
      <alignment horizontal="center" vertical="center" wrapText="1"/>
    </xf>
    <xf numFmtId="0" fontId="15" fillId="6" borderId="20" xfId="2" applyFont="1" applyFill="1" applyBorder="1" applyAlignment="1">
      <alignment horizontal="center" vertical="center"/>
    </xf>
    <xf numFmtId="1" fontId="6" fillId="11" borderId="7" xfId="2" applyNumberFormat="1" applyFont="1" applyFill="1" applyBorder="1" applyAlignment="1">
      <alignment horizontal="center" vertical="center"/>
    </xf>
    <xf numFmtId="0" fontId="6" fillId="6" borderId="7" xfId="2" applyFont="1" applyFill="1" applyBorder="1" applyAlignment="1">
      <alignment horizontal="center" vertical="center" wrapText="1"/>
    </xf>
    <xf numFmtId="0" fontId="20" fillId="10" borderId="20" xfId="0" applyFont="1" applyFill="1" applyBorder="1" applyAlignment="1">
      <alignment horizontal="justify" vertical="center" wrapText="1"/>
    </xf>
    <xf numFmtId="1" fontId="6" fillId="9" borderId="7" xfId="2" applyNumberFormat="1" applyFont="1" applyFill="1" applyBorder="1" applyAlignment="1">
      <alignment horizontal="center" vertical="center"/>
    </xf>
    <xf numFmtId="0" fontId="3" fillId="5" borderId="20" xfId="2" applyFont="1" applyFill="1" applyBorder="1" applyAlignment="1" applyProtection="1">
      <alignment vertical="center"/>
      <protection locked="0"/>
    </xf>
    <xf numFmtId="1" fontId="6" fillId="9" borderId="20" xfId="2" applyNumberFormat="1" applyFont="1" applyFill="1" applyBorder="1" applyAlignment="1">
      <alignment horizontal="center" vertical="center"/>
    </xf>
    <xf numFmtId="0" fontId="21" fillId="9" borderId="20" xfId="5" applyFont="1" applyFill="1" applyBorder="1" applyAlignment="1">
      <alignment horizontal="center" vertical="center"/>
    </xf>
    <xf numFmtId="0" fontId="3" fillId="5" borderId="7" xfId="2" applyFont="1" applyFill="1" applyBorder="1" applyAlignment="1" applyProtection="1">
      <alignment vertical="center"/>
      <protection locked="0"/>
    </xf>
    <xf numFmtId="0" fontId="15" fillId="10" borderId="20" xfId="7" applyFont="1" applyFill="1" applyBorder="1" applyAlignment="1">
      <alignment horizontal="justify" vertical="center" wrapText="1"/>
    </xf>
    <xf numFmtId="0" fontId="3" fillId="10" borderId="20" xfId="7" applyFont="1" applyFill="1" applyBorder="1" applyAlignment="1">
      <alignment horizontal="justify" vertical="center" wrapText="1"/>
    </xf>
    <xf numFmtId="0" fontId="6" fillId="11" borderId="20" xfId="2" applyFont="1" applyFill="1" applyBorder="1" applyAlignment="1" applyProtection="1">
      <alignment horizontal="center" vertical="center"/>
      <protection locked="0"/>
    </xf>
    <xf numFmtId="0" fontId="6" fillId="6" borderId="7" xfId="2" applyFont="1" applyFill="1" applyBorder="1" applyAlignment="1">
      <alignment horizontal="center" vertical="center"/>
    </xf>
    <xf numFmtId="0" fontId="6" fillId="9" borderId="7" xfId="2" applyFont="1" applyFill="1" applyBorder="1" applyAlignment="1">
      <alignment horizontal="center" vertical="center"/>
    </xf>
    <xf numFmtId="0" fontId="6" fillId="9" borderId="20" xfId="4" applyFont="1" applyFill="1" applyBorder="1" applyAlignment="1" applyProtection="1">
      <alignment horizontal="center" vertical="center"/>
      <protection locked="0"/>
    </xf>
    <xf numFmtId="0" fontId="3" fillId="10" borderId="20" xfId="0" applyFont="1" applyFill="1" applyBorder="1" applyAlignment="1">
      <alignment horizontal="center" vertical="center" wrapText="1"/>
    </xf>
    <xf numFmtId="0" fontId="3" fillId="10" borderId="20" xfId="0" applyFont="1" applyFill="1" applyBorder="1" applyAlignment="1">
      <alignment horizontal="justify" vertical="center" wrapText="1"/>
    </xf>
    <xf numFmtId="0" fontId="10" fillId="9" borderId="20" xfId="5" applyFont="1" applyFill="1" applyBorder="1" applyAlignment="1">
      <alignment horizontal="center" vertical="center"/>
    </xf>
    <xf numFmtId="0" fontId="18" fillId="7" borderId="20" xfId="0" applyFont="1" applyFill="1" applyBorder="1" applyAlignment="1">
      <alignment horizontal="center" vertical="center"/>
    </xf>
    <xf numFmtId="0" fontId="3" fillId="6" borderId="20" xfId="8" applyFont="1" applyFill="1" applyBorder="1" applyAlignment="1">
      <alignment horizontal="center" vertical="center"/>
    </xf>
    <xf numFmtId="1" fontId="6" fillId="7" borderId="20" xfId="2" applyNumberFormat="1" applyFont="1" applyFill="1" applyBorder="1" applyAlignment="1">
      <alignment horizontal="center" vertical="center"/>
    </xf>
    <xf numFmtId="0" fontId="10" fillId="7" borderId="20" xfId="5" applyFont="1" applyFill="1" applyBorder="1" applyAlignment="1">
      <alignment horizontal="center" vertical="center"/>
    </xf>
    <xf numFmtId="0" fontId="15" fillId="10" borderId="20" xfId="3" applyFont="1" applyFill="1" applyBorder="1" applyAlignment="1">
      <alignment horizontal="justify" vertical="center" wrapText="1"/>
    </xf>
    <xf numFmtId="0" fontId="10" fillId="6" borderId="7" xfId="2" applyFont="1" applyFill="1" applyBorder="1" applyAlignment="1" applyProtection="1">
      <alignment horizontal="center" vertical="center"/>
      <protection locked="0"/>
    </xf>
    <xf numFmtId="0" fontId="15" fillId="10" borderId="20" xfId="4" applyFont="1" applyFill="1" applyBorder="1" applyAlignment="1">
      <alignment horizontal="justify" vertical="center" wrapText="1"/>
    </xf>
    <xf numFmtId="0" fontId="15" fillId="6" borderId="20" xfId="4" applyFont="1" applyFill="1" applyBorder="1" applyAlignment="1" applyProtection="1">
      <alignment horizontal="center" vertical="center"/>
      <protection locked="0"/>
    </xf>
    <xf numFmtId="0" fontId="10" fillId="6" borderId="20" xfId="2" applyFont="1" applyFill="1" applyBorder="1" applyAlignment="1" applyProtection="1">
      <alignment horizontal="center" vertical="center"/>
      <protection locked="0"/>
    </xf>
    <xf numFmtId="0" fontId="10" fillId="11" borderId="20" xfId="4" applyFont="1" applyFill="1" applyBorder="1" applyAlignment="1" applyProtection="1">
      <alignment horizontal="center" vertical="center"/>
      <protection locked="0"/>
    </xf>
    <xf numFmtId="0" fontId="15" fillId="5" borderId="20" xfId="2" applyFont="1" applyFill="1" applyBorder="1" applyAlignment="1" applyProtection="1">
      <alignment horizontal="center" vertical="center"/>
      <protection locked="0"/>
    </xf>
    <xf numFmtId="0" fontId="10" fillId="8" borderId="7" xfId="2" applyFont="1" applyFill="1" applyBorder="1" applyAlignment="1" applyProtection="1">
      <alignment horizontal="center" vertical="center"/>
      <protection locked="0"/>
    </xf>
    <xf numFmtId="0" fontId="10" fillId="2" borderId="20" xfId="3" applyFont="1" applyFill="1" applyBorder="1" applyAlignment="1">
      <alignment horizontal="center" vertical="center"/>
    </xf>
    <xf numFmtId="0" fontId="15" fillId="10" borderId="7" xfId="3" applyFont="1" applyFill="1" applyBorder="1" applyAlignment="1">
      <alignment horizontal="justify" vertical="center" wrapText="1"/>
    </xf>
    <xf numFmtId="0" fontId="3" fillId="6" borderId="7" xfId="4"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3" fillId="6" borderId="20" xfId="2" applyFont="1" applyFill="1" applyBorder="1" applyAlignment="1" applyProtection="1">
      <alignment horizontal="center" vertical="center"/>
      <protection locked="0"/>
    </xf>
    <xf numFmtId="0" fontId="6" fillId="8" borderId="20" xfId="2" applyFont="1" applyFill="1" applyBorder="1" applyAlignment="1" applyProtection="1">
      <alignment horizontal="center" vertical="center"/>
      <protection locked="0"/>
    </xf>
    <xf numFmtId="0" fontId="21" fillId="9" borderId="20" xfId="2" applyFont="1" applyFill="1" applyBorder="1" applyAlignment="1" applyProtection="1">
      <alignment horizontal="center" vertical="center"/>
      <protection locked="0"/>
    </xf>
    <xf numFmtId="0" fontId="3" fillId="6" borderId="20" xfId="2" applyFont="1" applyFill="1" applyBorder="1" applyAlignment="1" applyProtection="1">
      <alignment horizontal="center" vertical="center" wrapText="1"/>
      <protection locked="0"/>
    </xf>
    <xf numFmtId="0" fontId="3" fillId="11" borderId="20" xfId="2" applyFont="1" applyFill="1" applyBorder="1" applyAlignment="1">
      <alignment horizontal="center" vertical="center"/>
    </xf>
    <xf numFmtId="0" fontId="6" fillId="8" borderId="7" xfId="2" applyFont="1" applyFill="1" applyBorder="1" applyAlignment="1">
      <alignment horizontal="center" vertical="center" wrapText="1"/>
    </xf>
    <xf numFmtId="0" fontId="6" fillId="11" borderId="20" xfId="4" applyFont="1" applyFill="1" applyBorder="1" applyAlignment="1" applyProtection="1">
      <alignment horizontal="center" vertical="center"/>
      <protection locked="0"/>
    </xf>
    <xf numFmtId="0" fontId="6" fillId="8" borderId="20" xfId="2" applyFont="1" applyFill="1" applyBorder="1" applyAlignment="1">
      <alignment horizontal="center" vertical="center" wrapText="1"/>
    </xf>
    <xf numFmtId="0" fontId="6" fillId="6" borderId="0" xfId="2" applyFont="1" applyFill="1" applyAlignment="1" applyProtection="1">
      <alignment horizontal="center" vertical="center" wrapText="1"/>
      <protection locked="0"/>
    </xf>
    <xf numFmtId="0" fontId="3" fillId="6" borderId="0" xfId="2" applyFont="1" applyFill="1" applyAlignment="1" applyProtection="1">
      <alignment horizontal="center" vertical="center" wrapText="1"/>
      <protection locked="0"/>
    </xf>
    <xf numFmtId="0" fontId="3" fillId="6" borderId="0" xfId="2" applyFont="1" applyFill="1" applyAlignment="1">
      <alignment horizontal="center" vertical="center" wrapText="1"/>
    </xf>
    <xf numFmtId="0" fontId="6" fillId="6" borderId="0" xfId="2" applyFont="1" applyFill="1" applyAlignment="1">
      <alignment horizontal="center" vertical="center" wrapText="1"/>
    </xf>
    <xf numFmtId="0" fontId="6" fillId="6" borderId="0" xfId="2" applyFont="1" applyFill="1" applyAlignment="1" applyProtection="1">
      <alignment horizontal="center" vertical="center"/>
      <protection locked="0"/>
    </xf>
    <xf numFmtId="0" fontId="6" fillId="2" borderId="0" xfId="2" applyFont="1" applyFill="1" applyAlignment="1" applyProtection="1">
      <alignment horizontal="center" vertical="center"/>
      <protection locked="0"/>
    </xf>
    <xf numFmtId="1" fontId="3" fillId="6" borderId="0" xfId="2" applyNumberFormat="1" applyFont="1" applyFill="1" applyAlignment="1">
      <alignment horizontal="center" vertical="center"/>
    </xf>
    <xf numFmtId="0" fontId="17" fillId="2" borderId="0" xfId="2" applyFont="1" applyFill="1" applyAlignment="1">
      <alignment vertical="center"/>
    </xf>
    <xf numFmtId="0" fontId="17" fillId="2" borderId="0" xfId="2" applyFont="1" applyFill="1" applyAlignment="1">
      <alignment horizontal="center" vertical="center"/>
    </xf>
    <xf numFmtId="0" fontId="17" fillId="2" borderId="0" xfId="2" applyFont="1" applyFill="1" applyAlignment="1">
      <alignment horizontal="justify" vertical="center"/>
    </xf>
    <xf numFmtId="0" fontId="15" fillId="2" borderId="20" xfId="3" applyFont="1" applyFill="1" applyBorder="1" applyAlignment="1">
      <alignment horizontal="center" vertical="center" wrapText="1"/>
    </xf>
    <xf numFmtId="0" fontId="10" fillId="2" borderId="20" xfId="4" applyFont="1" applyFill="1" applyBorder="1" applyAlignment="1" applyProtection="1">
      <alignment horizontal="center" vertical="center" wrapText="1"/>
      <protection locked="0"/>
    </xf>
    <xf numFmtId="0" fontId="10" fillId="2" borderId="20" xfId="3" applyFont="1" applyFill="1" applyBorder="1" applyAlignment="1">
      <alignment horizontal="center" vertical="center" wrapText="1"/>
    </xf>
    <xf numFmtId="0" fontId="15" fillId="2" borderId="7" xfId="5" applyFont="1" applyFill="1" applyBorder="1" applyAlignment="1">
      <alignment horizontal="center" vertical="center"/>
    </xf>
    <xf numFmtId="0" fontId="10" fillId="2" borderId="4" xfId="4" applyFont="1" applyFill="1" applyBorder="1" applyAlignment="1" applyProtection="1">
      <alignment horizontal="center" vertical="center" wrapText="1"/>
      <protection locked="0"/>
    </xf>
    <xf numFmtId="0" fontId="10" fillId="2" borderId="18" xfId="4" applyFont="1" applyFill="1" applyBorder="1" applyAlignment="1" applyProtection="1">
      <alignment horizontal="center" vertical="center" wrapText="1"/>
      <protection locked="0"/>
    </xf>
    <xf numFmtId="0" fontId="15" fillId="2" borderId="20" xfId="5" applyFont="1" applyFill="1" applyBorder="1" applyAlignment="1">
      <alignment horizontal="center" vertical="center"/>
    </xf>
    <xf numFmtId="0" fontId="10" fillId="2" borderId="19" xfId="4" applyFont="1" applyFill="1" applyBorder="1" applyAlignment="1" applyProtection="1">
      <alignment horizontal="center" vertical="center" wrapText="1"/>
      <protection locked="0"/>
    </xf>
    <xf numFmtId="0" fontId="15" fillId="2" borderId="20" xfId="0" applyFont="1" applyFill="1" applyBorder="1" applyAlignment="1" applyProtection="1">
      <alignment vertical="center" wrapText="1"/>
      <protection locked="0"/>
    </xf>
    <xf numFmtId="0" fontId="10" fillId="2" borderId="7"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7" xfId="5" applyFont="1" applyFill="1" applyBorder="1" applyAlignment="1">
      <alignment horizontal="center" vertical="center" wrapText="1"/>
    </xf>
    <xf numFmtId="0" fontId="10" fillId="2" borderId="20" xfId="2" applyFont="1" applyFill="1" applyBorder="1" applyAlignment="1" applyProtection="1">
      <alignment horizontal="center" vertical="center" wrapText="1"/>
      <protection locked="0"/>
    </xf>
    <xf numFmtId="0" fontId="15" fillId="2" borderId="7" xfId="3" applyFont="1" applyFill="1" applyBorder="1" applyAlignment="1">
      <alignment horizontal="center" vertical="center" wrapText="1"/>
    </xf>
    <xf numFmtId="0" fontId="10" fillId="2" borderId="7" xfId="2" applyFont="1" applyFill="1" applyBorder="1" applyAlignment="1" applyProtection="1">
      <alignment horizontal="center" vertical="center" wrapText="1"/>
      <protection locked="0"/>
    </xf>
    <xf numFmtId="0" fontId="10" fillId="2" borderId="7" xfId="4" applyFont="1" applyFill="1" applyBorder="1" applyAlignment="1" applyProtection="1">
      <alignment horizontal="center" vertical="center" wrapText="1"/>
      <protection locked="0"/>
    </xf>
    <xf numFmtId="0" fontId="15" fillId="2" borderId="18" xfId="5" applyFont="1" applyFill="1" applyBorder="1" applyAlignment="1">
      <alignment horizontal="center" vertical="center" wrapText="1"/>
    </xf>
    <xf numFmtId="0" fontId="10" fillId="2" borderId="18" xfId="2" applyFont="1" applyFill="1" applyBorder="1" applyAlignment="1" applyProtection="1">
      <alignment horizontal="center" vertical="center" wrapText="1"/>
      <protection locked="0"/>
    </xf>
    <xf numFmtId="0" fontId="15" fillId="2" borderId="7" xfId="0" applyFont="1" applyFill="1" applyBorder="1" applyAlignment="1">
      <alignment horizontal="center" vertical="center" wrapText="1"/>
    </xf>
    <xf numFmtId="0" fontId="15" fillId="2" borderId="7" xfId="2" applyFont="1" applyFill="1" applyBorder="1" applyAlignment="1" applyProtection="1">
      <alignment horizontal="center" vertical="center" wrapText="1"/>
      <protection locked="0"/>
    </xf>
    <xf numFmtId="0" fontId="10" fillId="2" borderId="7" xfId="3"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2" borderId="20" xfId="2" applyFont="1" applyFill="1" applyBorder="1" applyAlignment="1" applyProtection="1">
      <alignment horizontal="center" vertical="center" wrapText="1"/>
      <protection locked="0"/>
    </xf>
    <xf numFmtId="0" fontId="10" fillId="2" borderId="29" xfId="4" applyFont="1" applyFill="1" applyBorder="1" applyAlignment="1" applyProtection="1">
      <alignment horizontal="center" vertical="center" wrapText="1"/>
      <protection locked="0"/>
    </xf>
    <xf numFmtId="0" fontId="15" fillId="2" borderId="20" xfId="0" applyFont="1" applyFill="1" applyBorder="1" applyAlignment="1">
      <alignment horizontal="center" vertical="center" wrapText="1"/>
    </xf>
    <xf numFmtId="0" fontId="15" fillId="2" borderId="23" xfId="5" applyFont="1" applyFill="1" applyBorder="1" applyAlignment="1">
      <alignment horizontal="center" vertical="center"/>
    </xf>
    <xf numFmtId="0" fontId="15" fillId="2" borderId="20" xfId="5" applyFont="1" applyFill="1" applyBorder="1" applyAlignment="1">
      <alignment horizontal="center" vertical="center" wrapText="1"/>
    </xf>
    <xf numFmtId="0" fontId="6" fillId="2" borderId="20" xfId="2" applyFont="1" applyFill="1" applyBorder="1" applyAlignment="1" applyProtection="1">
      <alignment horizontal="center" vertical="center" wrapText="1"/>
      <protection locked="0"/>
    </xf>
    <xf numFmtId="0" fontId="15" fillId="2" borderId="23" xfId="5" applyFont="1" applyFill="1" applyBorder="1" applyAlignment="1">
      <alignment horizontal="center" vertical="center" wrapText="1"/>
    </xf>
    <xf numFmtId="9" fontId="15" fillId="2" borderId="20" xfId="2" applyNumberFormat="1" applyFont="1" applyFill="1" applyBorder="1" applyAlignment="1" applyProtection="1">
      <alignment horizontal="center" vertical="center" wrapText="1"/>
      <protection locked="0"/>
    </xf>
    <xf numFmtId="0" fontId="3" fillId="2" borderId="20" xfId="2" applyFont="1" applyFill="1" applyBorder="1" applyAlignment="1" applyProtection="1">
      <alignment horizontal="center" vertical="center" wrapText="1"/>
      <protection locked="0"/>
    </xf>
    <xf numFmtId="0" fontId="6" fillId="2" borderId="20" xfId="2" applyFont="1" applyFill="1" applyBorder="1" applyAlignment="1">
      <alignment horizontal="center" vertical="center" wrapText="1"/>
    </xf>
    <xf numFmtId="0" fontId="5" fillId="2" borderId="20" xfId="2" applyFont="1" applyFill="1" applyBorder="1" applyAlignment="1">
      <alignment horizontal="center" vertical="center" wrapText="1"/>
    </xf>
    <xf numFmtId="0" fontId="10" fillId="2" borderId="23" xfId="3" applyFont="1" applyFill="1" applyBorder="1" applyAlignment="1">
      <alignment horizontal="center" vertical="center" wrapText="1"/>
    </xf>
    <xf numFmtId="0" fontId="16" fillId="2" borderId="20" xfId="0" applyFont="1" applyFill="1" applyBorder="1" applyAlignment="1">
      <alignment horizontal="justify" vertical="center" wrapText="1"/>
    </xf>
    <xf numFmtId="0" fontId="16" fillId="2" borderId="20" xfId="0" applyFont="1" applyFill="1" applyBorder="1" applyAlignment="1">
      <alignment horizontal="center" vertical="center" wrapText="1"/>
    </xf>
    <xf numFmtId="164" fontId="17" fillId="2" borderId="20" xfId="2" applyNumberFormat="1" applyFont="1" applyFill="1" applyBorder="1" applyAlignment="1">
      <alignment horizontal="center" vertical="center"/>
    </xf>
    <xf numFmtId="0" fontId="16" fillId="2" borderId="24" xfId="0" applyFont="1" applyFill="1" applyBorder="1" applyAlignment="1">
      <alignment horizontal="center" vertical="center" wrapText="1"/>
    </xf>
    <xf numFmtId="0" fontId="17" fillId="2" borderId="18" xfId="2" applyFont="1" applyFill="1" applyBorder="1" applyAlignment="1">
      <alignment horizontal="justify" vertical="center" wrapText="1"/>
    </xf>
    <xf numFmtId="0" fontId="17" fillId="2" borderId="18" xfId="2" applyFont="1" applyFill="1" applyBorder="1" applyAlignment="1">
      <alignment horizontal="center" vertical="center" wrapText="1"/>
    </xf>
    <xf numFmtId="0" fontId="17" fillId="2" borderId="25" xfId="2" applyFont="1" applyFill="1" applyBorder="1" applyAlignment="1">
      <alignment horizontal="center" vertical="center" wrapText="1"/>
    </xf>
    <xf numFmtId="0" fontId="16" fillId="2" borderId="7" xfId="4" applyFont="1" applyFill="1" applyBorder="1" applyAlignment="1">
      <alignment horizontal="justify" vertical="center" wrapText="1"/>
    </xf>
    <xf numFmtId="0" fontId="17" fillId="2" borderId="7" xfId="4" applyFont="1" applyFill="1" applyBorder="1" applyAlignment="1">
      <alignment horizontal="center" vertical="center" wrapText="1"/>
    </xf>
    <xf numFmtId="0" fontId="17" fillId="2" borderId="26" xfId="4" applyFont="1" applyFill="1" applyBorder="1" applyAlignment="1">
      <alignment horizontal="center" vertical="center" wrapText="1"/>
    </xf>
    <xf numFmtId="0" fontId="6" fillId="2" borderId="7" xfId="0" applyFont="1" applyFill="1" applyBorder="1" applyAlignment="1">
      <alignment horizontal="center" vertical="center" wrapText="1"/>
    </xf>
    <xf numFmtId="0" fontId="17" fillId="2" borderId="20" xfId="2" applyFont="1" applyFill="1" applyBorder="1" applyAlignment="1">
      <alignment horizontal="justify" vertical="center" wrapText="1"/>
    </xf>
    <xf numFmtId="0" fontId="17" fillId="2" borderId="20" xfId="2" applyFont="1" applyFill="1" applyBorder="1" applyAlignment="1">
      <alignment horizontal="center" vertical="center" wrapText="1"/>
    </xf>
    <xf numFmtId="0" fontId="17" fillId="2" borderId="24" xfId="2" applyFont="1" applyFill="1" applyBorder="1" applyAlignment="1">
      <alignment horizontal="justify" vertical="center" wrapText="1"/>
    </xf>
    <xf numFmtId="0" fontId="17" fillId="2" borderId="7" xfId="2" applyFont="1" applyFill="1" applyBorder="1" applyAlignment="1">
      <alignment horizontal="justify" vertical="center" wrapText="1"/>
    </xf>
    <xf numFmtId="0" fontId="17" fillId="2" borderId="7" xfId="2" applyFont="1" applyFill="1" applyBorder="1" applyAlignment="1">
      <alignment horizontal="center" vertical="center" wrapText="1"/>
    </xf>
    <xf numFmtId="164" fontId="17" fillId="2" borderId="7" xfId="2" applyNumberFormat="1" applyFont="1" applyFill="1" applyBorder="1" applyAlignment="1">
      <alignment horizontal="center" vertical="center"/>
    </xf>
    <xf numFmtId="0" fontId="17" fillId="2" borderId="26" xfId="2" applyFont="1" applyFill="1" applyBorder="1" applyAlignment="1">
      <alignment horizontal="center" vertical="center" wrapText="1"/>
    </xf>
    <xf numFmtId="0" fontId="16" fillId="2" borderId="7" xfId="2" applyFont="1" applyFill="1" applyBorder="1" applyAlignment="1">
      <alignment horizontal="justify" vertical="center" wrapText="1"/>
    </xf>
    <xf numFmtId="0" fontId="18" fillId="2" borderId="7" xfId="0" applyFont="1" applyFill="1" applyBorder="1" applyAlignment="1">
      <alignment horizontal="center" vertical="center" wrapText="1"/>
    </xf>
    <xf numFmtId="0" fontId="22" fillId="2" borderId="7" xfId="2" applyFont="1" applyFill="1" applyBorder="1" applyAlignment="1">
      <alignment horizontal="justify" vertical="center"/>
    </xf>
    <xf numFmtId="0" fontId="22" fillId="2" borderId="20" xfId="2" applyFont="1" applyFill="1" applyBorder="1" applyAlignment="1">
      <alignment horizontal="center" vertical="center" wrapText="1"/>
    </xf>
    <xf numFmtId="0" fontId="17" fillId="2" borderId="7" xfId="2" applyFont="1" applyFill="1" applyBorder="1" applyAlignment="1">
      <alignment horizontal="center" vertical="center"/>
    </xf>
    <xf numFmtId="0" fontId="18" fillId="2" borderId="20" xfId="3" applyFont="1" applyFill="1" applyBorder="1" applyAlignment="1">
      <alignment horizontal="center" vertical="center" wrapText="1"/>
    </xf>
    <xf numFmtId="0" fontId="22" fillId="2" borderId="20" xfId="2" applyFont="1" applyFill="1" applyBorder="1" applyAlignment="1">
      <alignment horizontal="justify" vertical="center" wrapText="1"/>
    </xf>
    <xf numFmtId="164" fontId="17" fillId="2" borderId="20" xfId="2" applyNumberFormat="1" applyFont="1" applyFill="1" applyBorder="1" applyAlignment="1">
      <alignment horizontal="center" vertical="center" wrapText="1"/>
    </xf>
    <xf numFmtId="0" fontId="17" fillId="2" borderId="24" xfId="2" applyFont="1" applyFill="1" applyBorder="1" applyAlignment="1">
      <alignment horizontal="center" vertical="center" wrapText="1"/>
    </xf>
    <xf numFmtId="0" fontId="18" fillId="2" borderId="20" xfId="0" applyFont="1" applyFill="1" applyBorder="1" applyAlignment="1">
      <alignment horizontal="center" vertical="center" wrapText="1"/>
    </xf>
    <xf numFmtId="0" fontId="22" fillId="2" borderId="0" xfId="2" applyFont="1" applyFill="1" applyAlignment="1">
      <alignment horizontal="center" vertical="center" wrapText="1"/>
    </xf>
    <xf numFmtId="0" fontId="16" fillId="2" borderId="24" xfId="2" applyFont="1" applyFill="1" applyBorder="1" applyAlignment="1">
      <alignment horizontal="center" vertical="center" wrapText="1"/>
    </xf>
    <xf numFmtId="0" fontId="17" fillId="2" borderId="20" xfId="2" applyFont="1" applyFill="1" applyBorder="1" applyAlignment="1">
      <alignment horizontal="center" vertical="center"/>
    </xf>
    <xf numFmtId="0" fontId="17" fillId="2" borderId="20" xfId="9" applyFont="1" applyFill="1" applyBorder="1" applyAlignment="1" applyProtection="1">
      <alignment horizontal="center" vertical="center" wrapText="1"/>
      <protection locked="0"/>
    </xf>
    <xf numFmtId="0" fontId="18" fillId="2" borderId="7" xfId="3" applyFont="1" applyFill="1" applyBorder="1" applyAlignment="1">
      <alignment horizontal="center" vertical="center" wrapText="1"/>
    </xf>
    <xf numFmtId="0" fontId="16" fillId="2" borderId="20" xfId="2" applyFont="1" applyFill="1" applyBorder="1" applyAlignment="1">
      <alignment horizontal="justify" vertical="center" wrapText="1"/>
    </xf>
    <xf numFmtId="0" fontId="16" fillId="2" borderId="20" xfId="2" applyFont="1" applyFill="1" applyBorder="1" applyAlignment="1">
      <alignment horizontal="center" vertical="center" wrapText="1"/>
    </xf>
    <xf numFmtId="0" fontId="22" fillId="2" borderId="7" xfId="0" applyFont="1" applyFill="1" applyBorder="1" applyAlignment="1">
      <alignment horizontal="justify" vertical="center" wrapText="1"/>
    </xf>
    <xf numFmtId="0" fontId="16" fillId="2" borderId="7" xfId="0" applyFont="1" applyFill="1" applyBorder="1" applyAlignment="1">
      <alignment horizontal="center" vertical="center" wrapText="1"/>
    </xf>
    <xf numFmtId="164" fontId="22" fillId="2" borderId="20" xfId="0" applyNumberFormat="1" applyFont="1" applyFill="1" applyBorder="1" applyAlignment="1">
      <alignment horizontal="center" vertical="center"/>
    </xf>
    <xf numFmtId="0" fontId="22" fillId="2" borderId="20" xfId="0" applyFont="1" applyFill="1" applyBorder="1" applyAlignment="1">
      <alignment horizontal="center" vertical="center" wrapText="1"/>
    </xf>
    <xf numFmtId="0" fontId="22" fillId="2" borderId="7" xfId="4" applyFont="1" applyFill="1" applyBorder="1" applyAlignment="1">
      <alignment horizontal="justify" vertical="center" wrapText="1"/>
    </xf>
    <xf numFmtId="0" fontId="22" fillId="2" borderId="7"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26" xfId="4" applyFont="1" applyFill="1" applyBorder="1" applyAlignment="1">
      <alignment horizontal="center" vertical="center" wrapText="1"/>
    </xf>
    <xf numFmtId="0" fontId="22" fillId="2" borderId="20" xfId="2" applyFont="1" applyFill="1" applyBorder="1" applyAlignment="1">
      <alignment horizontal="justify" vertical="center"/>
    </xf>
    <xf numFmtId="0" fontId="17" fillId="2" borderId="20" xfId="2" applyFont="1" applyFill="1" applyBorder="1" applyAlignment="1">
      <alignment horizontal="justify" vertical="center"/>
    </xf>
    <xf numFmtId="0" fontId="15" fillId="2" borderId="20" xfId="2" applyFont="1" applyFill="1" applyBorder="1" applyAlignment="1">
      <alignment horizontal="center" vertical="center" wrapText="1"/>
    </xf>
    <xf numFmtId="0" fontId="10" fillId="2" borderId="20" xfId="2" applyFont="1" applyFill="1" applyBorder="1" applyAlignment="1">
      <alignment horizontal="center" vertical="center" wrapText="1"/>
    </xf>
    <xf numFmtId="0" fontId="3" fillId="2" borderId="19" xfId="2" applyFont="1" applyFill="1" applyBorder="1" applyAlignment="1">
      <alignment horizontal="center" vertical="center"/>
    </xf>
    <xf numFmtId="0" fontId="3" fillId="2" borderId="20" xfId="4"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15" fillId="2" borderId="7" xfId="0" applyFont="1" applyFill="1" applyBorder="1" applyAlignment="1">
      <alignment horizontal="center" vertical="center"/>
    </xf>
    <xf numFmtId="0" fontId="3" fillId="2" borderId="7" xfId="2" applyFont="1" applyFill="1" applyBorder="1" applyAlignment="1" applyProtection="1">
      <alignment horizontal="center" vertical="center" wrapText="1"/>
      <protection locked="0"/>
    </xf>
    <xf numFmtId="0" fontId="3" fillId="2" borderId="4"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4" xfId="2" applyFont="1" applyFill="1" applyBorder="1" applyAlignment="1" applyProtection="1">
      <alignment horizontal="center" vertical="center" wrapText="1"/>
      <protection locked="0"/>
    </xf>
    <xf numFmtId="0" fontId="3" fillId="2" borderId="17"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7" xfId="5" applyFont="1" applyFill="1" applyBorder="1" applyAlignment="1">
      <alignment horizontal="center" vertical="center" wrapText="1"/>
    </xf>
    <xf numFmtId="0" fontId="6" fillId="4" borderId="9" xfId="2" applyFont="1" applyFill="1" applyBorder="1" applyAlignment="1" applyProtection="1">
      <alignment horizontal="center" vertical="center" wrapText="1"/>
      <protection locked="0"/>
    </xf>
    <xf numFmtId="0" fontId="6" fillId="4" borderId="18" xfId="2" applyFont="1" applyFill="1" applyBorder="1" applyAlignment="1" applyProtection="1">
      <alignment horizontal="center" vertical="center" wrapText="1"/>
      <protection locked="0"/>
    </xf>
    <xf numFmtId="0" fontId="5" fillId="4" borderId="9" xfId="2" applyFont="1" applyFill="1" applyBorder="1" applyAlignment="1">
      <alignment horizontal="center" vertical="center" wrapText="1"/>
    </xf>
    <xf numFmtId="0" fontId="5" fillId="4" borderId="18" xfId="2" applyFont="1" applyFill="1" applyBorder="1" applyAlignment="1">
      <alignment horizontal="center" vertical="center" wrapText="1"/>
    </xf>
    <xf numFmtId="49" fontId="4" fillId="2" borderId="1" xfId="2" applyNumberFormat="1" applyFont="1" applyFill="1" applyBorder="1" applyAlignment="1">
      <alignment horizontal="left" vertical="center" wrapText="1"/>
    </xf>
    <xf numFmtId="0" fontId="5" fillId="3" borderId="2" xfId="2" applyFont="1" applyFill="1" applyBorder="1" applyAlignment="1" applyProtection="1">
      <alignment horizontal="center" vertical="center" wrapText="1"/>
      <protection locked="0"/>
    </xf>
    <xf numFmtId="0" fontId="5" fillId="3" borderId="3" xfId="2" applyFont="1" applyFill="1" applyBorder="1" applyAlignment="1" applyProtection="1">
      <alignment horizontal="center" vertical="center" wrapText="1"/>
      <protection locked="0"/>
    </xf>
    <xf numFmtId="0" fontId="5" fillId="3" borderId="5" xfId="2" applyFont="1" applyFill="1" applyBorder="1" applyAlignment="1">
      <alignment horizontal="center" vertical="center"/>
    </xf>
    <xf numFmtId="0" fontId="5" fillId="3" borderId="6"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7" xfId="2" applyFont="1" applyFill="1" applyBorder="1" applyAlignment="1">
      <alignment horizontal="center" vertical="center" wrapText="1"/>
    </xf>
    <xf numFmtId="0" fontId="5" fillId="3" borderId="5" xfId="2" applyFont="1" applyFill="1" applyBorder="1" applyAlignment="1" applyProtection="1">
      <alignment horizontal="center" vertical="center" wrapText="1"/>
      <protection locked="0"/>
    </xf>
    <xf numFmtId="0" fontId="5" fillId="3" borderId="6" xfId="2" applyFont="1" applyFill="1" applyBorder="1" applyAlignment="1" applyProtection="1">
      <alignment horizontal="center" vertical="center" wrapText="1"/>
      <protection locked="0"/>
    </xf>
    <xf numFmtId="0" fontId="5" fillId="3" borderId="4" xfId="2" applyFont="1" applyFill="1" applyBorder="1" applyAlignment="1" applyProtection="1">
      <alignment horizontal="center" vertical="center" wrapText="1"/>
      <protection locked="0"/>
    </xf>
    <xf numFmtId="0" fontId="8" fillId="3" borderId="7" xfId="1" applyFont="1" applyFill="1" applyBorder="1" applyAlignment="1">
      <alignment horizontal="center" vertical="center"/>
    </xf>
    <xf numFmtId="0" fontId="5" fillId="2" borderId="7" xfId="2" applyFont="1" applyFill="1" applyBorder="1" applyAlignment="1">
      <alignment horizontal="center" vertical="center" wrapText="1"/>
    </xf>
    <xf numFmtId="0" fontId="3" fillId="2" borderId="19" xfId="2" applyFont="1" applyFill="1" applyBorder="1" applyAlignment="1">
      <alignment horizontal="center" vertical="center"/>
    </xf>
    <xf numFmtId="0" fontId="3" fillId="2" borderId="7" xfId="2" applyFont="1" applyFill="1" applyBorder="1" applyAlignment="1" applyProtection="1">
      <alignment horizontal="center" vertical="center" wrapText="1"/>
      <protection locked="0"/>
    </xf>
    <xf numFmtId="0" fontId="3" fillId="2" borderId="18" xfId="2" applyFont="1" applyFill="1" applyBorder="1" applyAlignment="1" applyProtection="1">
      <alignment horizontal="center" vertical="center" wrapText="1"/>
      <protection locked="0"/>
    </xf>
    <xf numFmtId="0" fontId="15" fillId="2" borderId="7" xfId="5" applyFont="1" applyFill="1" applyBorder="1" applyAlignment="1">
      <alignment horizontal="center" vertical="center"/>
    </xf>
    <xf numFmtId="0" fontId="15" fillId="2" borderId="18" xfId="5" applyFont="1" applyFill="1" applyBorder="1" applyAlignment="1">
      <alignment horizontal="center" vertical="center"/>
    </xf>
    <xf numFmtId="0" fontId="15" fillId="2" borderId="7" xfId="5" applyFont="1" applyFill="1" applyBorder="1" applyAlignment="1">
      <alignment horizontal="center" vertical="center" wrapText="1"/>
    </xf>
    <xf numFmtId="0" fontId="15" fillId="2" borderId="18" xfId="5" applyFont="1" applyFill="1" applyBorder="1" applyAlignment="1">
      <alignment horizontal="center" vertical="center" wrapText="1"/>
    </xf>
    <xf numFmtId="0" fontId="10" fillId="2" borderId="7" xfId="2" applyFont="1" applyFill="1" applyBorder="1" applyAlignment="1" applyProtection="1">
      <alignment horizontal="center" vertical="center" wrapText="1"/>
      <protection locked="0"/>
    </xf>
    <xf numFmtId="0" fontId="10" fillId="2" borderId="18" xfId="2" applyFont="1" applyFill="1" applyBorder="1" applyAlignment="1" applyProtection="1">
      <alignment horizontal="center" vertical="center" wrapText="1"/>
      <protection locked="0"/>
    </xf>
    <xf numFmtId="0" fontId="15" fillId="2" borderId="7" xfId="3"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2" fillId="3" borderId="9" xfId="3" applyFont="1" applyFill="1" applyBorder="1" applyAlignment="1">
      <alignment horizontal="center" vertical="center" wrapText="1"/>
    </xf>
    <xf numFmtId="0" fontId="12" fillId="3" borderId="18" xfId="3" applyFont="1" applyFill="1" applyBorder="1" applyAlignment="1">
      <alignment horizontal="center" vertical="center" wrapText="1"/>
    </xf>
    <xf numFmtId="0" fontId="12" fillId="3" borderId="14"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2" fillId="3" borderId="21" xfId="3" applyFont="1" applyFill="1" applyBorder="1" applyAlignment="1">
      <alignment horizontal="center" vertical="center" wrapText="1"/>
    </xf>
    <xf numFmtId="0" fontId="12" fillId="3" borderId="22" xfId="3"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9" fillId="3" borderId="10"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9" fillId="3" borderId="21" xfId="1" applyFont="1" applyFill="1" applyBorder="1" applyAlignment="1">
      <alignment horizontal="center" vertical="center" wrapText="1"/>
    </xf>
    <xf numFmtId="0" fontId="9" fillId="3" borderId="22" xfId="1"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5" fillId="4" borderId="10" xfId="2" applyFont="1" applyFill="1" applyBorder="1" applyAlignment="1">
      <alignment horizontal="center" vertical="center" wrapText="1"/>
    </xf>
    <xf numFmtId="0" fontId="5" fillId="4" borderId="11" xfId="2" applyFont="1" applyFill="1" applyBorder="1" applyAlignment="1">
      <alignment horizontal="center" vertical="center" wrapText="1"/>
    </xf>
    <xf numFmtId="0" fontId="5" fillId="4" borderId="12" xfId="2" applyFont="1" applyFill="1" applyBorder="1" applyAlignment="1">
      <alignment horizontal="center" vertical="center" wrapText="1"/>
    </xf>
    <xf numFmtId="0" fontId="5" fillId="3" borderId="9" xfId="2" applyFont="1" applyFill="1" applyBorder="1" applyAlignment="1" applyProtection="1">
      <alignment horizontal="center" vertical="center" wrapText="1"/>
      <protection locked="0"/>
    </xf>
    <xf numFmtId="0" fontId="5" fillId="3" borderId="18" xfId="2" applyFont="1" applyFill="1" applyBorder="1" applyAlignment="1" applyProtection="1">
      <alignment horizontal="center" vertical="center" wrapText="1"/>
      <protection locked="0"/>
    </xf>
    <xf numFmtId="0" fontId="8" fillId="3" borderId="13" xfId="1" applyFont="1" applyFill="1" applyBorder="1" applyAlignment="1" applyProtection="1">
      <alignment horizontal="center" vertical="center" wrapText="1"/>
      <protection locked="0"/>
    </xf>
    <xf numFmtId="0" fontId="5" fillId="3" borderId="14" xfId="2" applyFont="1" applyFill="1" applyBorder="1" applyAlignment="1" applyProtection="1">
      <alignment horizontal="center" vertical="center" wrapText="1"/>
      <protection locked="0"/>
    </xf>
    <xf numFmtId="0" fontId="5" fillId="3" borderId="15" xfId="2" applyFont="1" applyFill="1" applyBorder="1" applyAlignment="1" applyProtection="1">
      <alignment horizontal="center" vertical="center" wrapText="1"/>
      <protection locked="0"/>
    </xf>
    <xf numFmtId="0" fontId="5" fillId="3" borderId="21" xfId="2" applyFont="1" applyFill="1" applyBorder="1" applyAlignment="1" applyProtection="1">
      <alignment horizontal="center" vertical="center" wrapText="1"/>
      <protection locked="0"/>
    </xf>
    <xf numFmtId="0" fontId="5" fillId="3" borderId="22" xfId="2" applyFont="1" applyFill="1" applyBorder="1" applyAlignment="1" applyProtection="1">
      <alignment horizontal="center" vertical="center" wrapText="1"/>
      <protection locked="0"/>
    </xf>
    <xf numFmtId="0" fontId="6" fillId="4" borderId="8" xfId="2" applyFont="1" applyFill="1" applyBorder="1" applyAlignment="1" applyProtection="1">
      <alignment horizontal="center" vertical="center" wrapText="1"/>
      <protection locked="0"/>
    </xf>
    <xf numFmtId="0" fontId="6" fillId="4" borderId="17" xfId="2" applyFont="1" applyFill="1" applyBorder="1" applyAlignment="1" applyProtection="1">
      <alignment horizontal="center" vertical="center" wrapText="1"/>
      <protection locked="0"/>
    </xf>
    <xf numFmtId="0" fontId="10" fillId="2" borderId="7" xfId="4" applyFont="1" applyFill="1" applyBorder="1" applyAlignment="1" applyProtection="1">
      <alignment horizontal="center" vertical="center" wrapText="1"/>
      <protection locked="0"/>
    </xf>
    <xf numFmtId="0" fontId="10" fillId="2" borderId="18" xfId="4" applyFont="1" applyFill="1" applyBorder="1" applyAlignment="1" applyProtection="1">
      <alignment horizontal="center" vertical="center" wrapText="1"/>
      <protection locked="0"/>
    </xf>
    <xf numFmtId="0" fontId="5" fillId="2" borderId="13" xfId="2" applyFont="1" applyFill="1" applyBorder="1" applyAlignment="1">
      <alignment horizontal="center" vertical="center" wrapText="1"/>
    </xf>
    <xf numFmtId="0" fontId="5" fillId="2" borderId="20"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24" xfId="2" applyFont="1" applyFill="1" applyBorder="1" applyAlignment="1">
      <alignment horizontal="center" vertical="center" wrapText="1"/>
    </xf>
    <xf numFmtId="0" fontId="10" fillId="3" borderId="23"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3" fillId="5" borderId="7" xfId="2" applyFont="1" applyFill="1" applyBorder="1" applyAlignment="1" applyProtection="1">
      <alignment horizontal="center" vertical="center"/>
      <protection locked="0"/>
    </xf>
    <xf numFmtId="0" fontId="3" fillId="5" borderId="18" xfId="2" applyFont="1" applyFill="1" applyBorder="1" applyAlignment="1" applyProtection="1">
      <alignment horizontal="center" vertical="center"/>
      <protection locked="0"/>
    </xf>
    <xf numFmtId="0" fontId="6" fillId="6" borderId="7" xfId="2" applyFont="1" applyFill="1" applyBorder="1" applyAlignment="1" applyProtection="1">
      <alignment horizontal="center" vertical="center"/>
      <protection locked="0"/>
    </xf>
    <xf numFmtId="0" fontId="6" fillId="6" borderId="18" xfId="2" applyFont="1" applyFill="1" applyBorder="1" applyAlignment="1" applyProtection="1">
      <alignment horizontal="center" vertical="center"/>
      <protection locked="0"/>
    </xf>
    <xf numFmtId="0" fontId="6" fillId="7" borderId="7" xfId="2" applyFont="1" applyFill="1" applyBorder="1" applyAlignment="1" applyProtection="1">
      <alignment horizontal="center" vertical="center"/>
      <protection locked="0"/>
    </xf>
    <xf numFmtId="0" fontId="6" fillId="7" borderId="18" xfId="2" applyFont="1" applyFill="1" applyBorder="1" applyAlignment="1" applyProtection="1">
      <alignment horizontal="center" vertical="center"/>
      <protection locked="0"/>
    </xf>
    <xf numFmtId="0" fontId="15" fillId="5" borderId="7" xfId="2" applyFont="1" applyFill="1" applyBorder="1" applyAlignment="1" applyProtection="1">
      <alignment horizontal="center" vertical="center"/>
      <protection locked="0"/>
    </xf>
    <xf numFmtId="0" fontId="15" fillId="5" borderId="18" xfId="2" applyFont="1" applyFill="1" applyBorder="1" applyAlignment="1" applyProtection="1">
      <alignment horizontal="center" vertical="center"/>
      <protection locked="0"/>
    </xf>
    <xf numFmtId="0" fontId="3" fillId="5" borderId="7" xfId="4" applyFont="1" applyFill="1" applyBorder="1" applyAlignment="1" applyProtection="1">
      <alignment horizontal="center" vertical="center"/>
      <protection locked="0"/>
    </xf>
    <xf numFmtId="0" fontId="3" fillId="5" borderId="18" xfId="4" applyFont="1" applyFill="1" applyBorder="1" applyAlignment="1" applyProtection="1">
      <alignment horizontal="center" vertical="center"/>
      <protection locked="0"/>
    </xf>
    <xf numFmtId="0" fontId="6" fillId="8" borderId="7" xfId="2" applyFont="1" applyFill="1" applyBorder="1" applyAlignment="1" applyProtection="1">
      <alignment horizontal="center" vertical="center"/>
      <protection locked="0"/>
    </xf>
    <xf numFmtId="0" fontId="6" fillId="8" borderId="18" xfId="2" applyFont="1" applyFill="1" applyBorder="1" applyAlignment="1" applyProtection="1">
      <alignment horizontal="center" vertical="center"/>
      <protection locked="0"/>
    </xf>
    <xf numFmtId="0" fontId="3" fillId="6" borderId="7" xfId="2" applyFont="1" applyFill="1" applyBorder="1" applyAlignment="1">
      <alignment horizontal="center" vertical="center" wrapText="1"/>
    </xf>
    <xf numFmtId="0" fontId="3" fillId="6" borderId="18" xfId="2" applyFont="1" applyFill="1" applyBorder="1" applyAlignment="1">
      <alignment horizontal="center" vertical="center" wrapText="1"/>
    </xf>
    <xf numFmtId="0" fontId="6" fillId="9" borderId="7" xfId="2" applyFont="1" applyFill="1" applyBorder="1" applyAlignment="1">
      <alignment horizontal="center" vertical="center" wrapText="1"/>
    </xf>
    <xf numFmtId="0" fontId="6" fillId="9" borderId="18" xfId="2" applyFont="1" applyFill="1" applyBorder="1" applyAlignment="1">
      <alignment horizontal="center" vertical="center" wrapText="1"/>
    </xf>
    <xf numFmtId="0" fontId="6" fillId="9" borderId="7" xfId="5" applyFont="1" applyFill="1" applyBorder="1" applyAlignment="1">
      <alignment horizontal="center" vertical="center"/>
    </xf>
    <xf numFmtId="0" fontId="6" fillId="9" borderId="18" xfId="5" applyFont="1" applyFill="1" applyBorder="1" applyAlignment="1">
      <alignment horizontal="center" vertical="center"/>
    </xf>
    <xf numFmtId="0" fontId="3" fillId="10" borderId="7" xfId="3" applyFont="1" applyFill="1" applyBorder="1" applyAlignment="1">
      <alignment horizontal="center" vertical="center" wrapText="1"/>
    </xf>
    <xf numFmtId="0" fontId="3" fillId="10" borderId="18" xfId="3" applyFont="1" applyFill="1" applyBorder="1" applyAlignment="1">
      <alignment horizontal="center" vertical="center" wrapText="1"/>
    </xf>
    <xf numFmtId="0" fontId="3" fillId="10" borderId="7" xfId="0" quotePrefix="1" applyFont="1" applyFill="1" applyBorder="1" applyAlignment="1">
      <alignment horizontal="justify" vertical="center" wrapText="1"/>
    </xf>
    <xf numFmtId="0" fontId="3" fillId="10" borderId="18" xfId="0" quotePrefix="1" applyFont="1" applyFill="1" applyBorder="1" applyAlignment="1">
      <alignment horizontal="justify" vertical="center" wrapText="1"/>
    </xf>
    <xf numFmtId="0" fontId="3" fillId="6" borderId="7" xfId="4" applyFont="1" applyFill="1" applyBorder="1" applyAlignment="1" applyProtection="1">
      <alignment horizontal="center" vertical="center" wrapText="1"/>
      <protection locked="0"/>
    </xf>
    <xf numFmtId="0" fontId="3" fillId="6" borderId="18" xfId="4" applyFont="1" applyFill="1" applyBorder="1" applyAlignment="1" applyProtection="1">
      <alignment horizontal="center" vertical="center" wrapText="1"/>
      <protection locked="0"/>
    </xf>
    <xf numFmtId="0" fontId="10" fillId="6" borderId="7" xfId="3" applyFont="1" applyFill="1" applyBorder="1" applyAlignment="1">
      <alignment horizontal="center" vertical="center"/>
    </xf>
    <xf numFmtId="0" fontId="10" fillId="6" borderId="18" xfId="3" applyFont="1" applyFill="1" applyBorder="1" applyAlignment="1">
      <alignment horizontal="center" vertical="center"/>
    </xf>
    <xf numFmtId="1" fontId="6" fillId="6" borderId="7" xfId="2" applyNumberFormat="1" applyFont="1" applyFill="1" applyBorder="1" applyAlignment="1">
      <alignment horizontal="center" vertical="center"/>
    </xf>
    <xf numFmtId="1" fontId="6" fillId="6" borderId="18" xfId="2" applyNumberFormat="1" applyFont="1" applyFill="1" applyBorder="1" applyAlignment="1">
      <alignment horizontal="center" vertical="center"/>
    </xf>
    <xf numFmtId="1" fontId="6" fillId="8" borderId="7" xfId="2" applyNumberFormat="1" applyFont="1" applyFill="1" applyBorder="1" applyAlignment="1">
      <alignment horizontal="center" vertical="center"/>
    </xf>
    <xf numFmtId="1" fontId="6" fillId="8" borderId="18" xfId="2" applyNumberFormat="1" applyFont="1" applyFill="1" applyBorder="1" applyAlignment="1">
      <alignment horizontal="center" vertical="center"/>
    </xf>
    <xf numFmtId="0" fontId="3" fillId="6" borderId="7" xfId="2" applyFont="1" applyFill="1" applyBorder="1" applyAlignment="1">
      <alignment horizontal="center" vertical="center"/>
    </xf>
    <xf numFmtId="0" fontId="3" fillId="6" borderId="18" xfId="2" applyFont="1" applyFill="1" applyBorder="1" applyAlignment="1">
      <alignment horizontal="center" vertical="center"/>
    </xf>
    <xf numFmtId="1" fontId="10" fillId="6" borderId="7" xfId="3" applyNumberFormat="1" applyFont="1" applyFill="1" applyBorder="1" applyAlignment="1">
      <alignment horizontal="center" vertical="center"/>
    </xf>
    <xf numFmtId="1" fontId="10" fillId="6" borderId="18" xfId="3" applyNumberFormat="1"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0" fillId="6" borderId="7" xfId="5" applyFont="1" applyFill="1" applyBorder="1" applyAlignment="1">
      <alignment horizontal="center" vertical="center"/>
    </xf>
    <xf numFmtId="0" fontId="10" fillId="6" borderId="18" xfId="5" applyFont="1" applyFill="1" applyBorder="1" applyAlignment="1">
      <alignment horizontal="center" vertical="center"/>
    </xf>
    <xf numFmtId="0" fontId="10" fillId="7" borderId="7" xfId="5" applyFont="1" applyFill="1" applyBorder="1" applyAlignment="1">
      <alignment horizontal="center" vertical="center"/>
    </xf>
    <xf numFmtId="0" fontId="10" fillId="7" borderId="18" xfId="5" applyFont="1" applyFill="1" applyBorder="1" applyAlignment="1">
      <alignment horizontal="center" vertical="center"/>
    </xf>
    <xf numFmtId="164" fontId="17" fillId="2" borderId="7" xfId="2" applyNumberFormat="1" applyFont="1" applyFill="1" applyBorder="1" applyAlignment="1">
      <alignment horizontal="center" vertical="center"/>
    </xf>
    <xf numFmtId="164" fontId="17" fillId="2" borderId="18" xfId="2" applyNumberFormat="1" applyFont="1" applyFill="1" applyBorder="1" applyAlignment="1">
      <alignment horizontal="center" vertical="center"/>
    </xf>
    <xf numFmtId="0" fontId="17" fillId="2" borderId="7" xfId="2" applyFont="1" applyFill="1" applyBorder="1" applyAlignment="1">
      <alignment horizontal="center" vertical="center" wrapText="1"/>
    </xf>
    <xf numFmtId="0" fontId="17" fillId="2" borderId="18" xfId="2" applyFont="1" applyFill="1" applyBorder="1" applyAlignment="1">
      <alignment horizontal="center" vertical="center" wrapText="1"/>
    </xf>
    <xf numFmtId="0" fontId="3" fillId="2" borderId="4" xfId="2" applyFont="1" applyFill="1" applyBorder="1" applyAlignment="1">
      <alignment horizontal="center" vertical="center"/>
    </xf>
    <xf numFmtId="0" fontId="3" fillId="2" borderId="22" xfId="2" applyFont="1" applyFill="1" applyBorder="1" applyAlignment="1">
      <alignment horizontal="center" vertical="center"/>
    </xf>
    <xf numFmtId="0" fontId="10" fillId="8" borderId="7" xfId="5" applyFont="1" applyFill="1" applyBorder="1" applyAlignment="1">
      <alignment horizontal="center" vertical="center"/>
    </xf>
    <xf numFmtId="0" fontId="10" fillId="8" borderId="18" xfId="5"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17" fillId="2" borderId="7" xfId="2" applyFont="1" applyFill="1" applyBorder="1" applyAlignment="1">
      <alignment horizontal="justify" vertical="center" wrapText="1"/>
    </xf>
    <xf numFmtId="0" fontId="17" fillId="2" borderId="18" xfId="2" applyFont="1" applyFill="1" applyBorder="1" applyAlignment="1">
      <alignment horizontal="justify" vertical="center" wrapText="1"/>
    </xf>
    <xf numFmtId="0" fontId="10" fillId="11" borderId="7" xfId="3" applyFont="1" applyFill="1" applyBorder="1" applyAlignment="1">
      <alignment horizontal="center" vertical="center"/>
    </xf>
    <xf numFmtId="0" fontId="10" fillId="11" borderId="18" xfId="3" applyFont="1" applyFill="1" applyBorder="1" applyAlignment="1">
      <alignment horizontal="center" vertical="center"/>
    </xf>
    <xf numFmtId="0" fontId="6" fillId="6" borderId="7" xfId="5" applyFont="1" applyFill="1" applyBorder="1" applyAlignment="1">
      <alignment horizontal="center" vertical="center"/>
    </xf>
    <xf numFmtId="0" fontId="6" fillId="6" borderId="18" xfId="5" applyFont="1" applyFill="1" applyBorder="1" applyAlignment="1">
      <alignment horizontal="center" vertical="center"/>
    </xf>
    <xf numFmtId="0" fontId="3" fillId="10" borderId="7"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15" fillId="2" borderId="29" xfId="5" applyFont="1" applyFill="1" applyBorder="1" applyAlignment="1">
      <alignment horizontal="center" vertical="center"/>
    </xf>
    <xf numFmtId="0" fontId="15" fillId="2" borderId="29" xfId="5" applyFont="1" applyFill="1" applyBorder="1" applyAlignment="1">
      <alignment horizontal="center" vertical="center" wrapText="1"/>
    </xf>
    <xf numFmtId="0" fontId="10" fillId="2" borderId="29" xfId="4" applyFont="1" applyFill="1" applyBorder="1" applyAlignment="1" applyProtection="1">
      <alignment horizontal="center" vertical="center" wrapText="1"/>
      <protection locked="0"/>
    </xf>
    <xf numFmtId="0" fontId="3" fillId="2" borderId="29" xfId="2" applyFont="1" applyFill="1" applyBorder="1" applyAlignment="1" applyProtection="1">
      <alignment horizontal="center" vertical="center" wrapText="1"/>
      <protection locked="0"/>
    </xf>
    <xf numFmtId="0" fontId="10" fillId="2" borderId="29" xfId="2" applyFont="1" applyFill="1" applyBorder="1" applyAlignment="1" applyProtection="1">
      <alignment horizontal="center" vertical="center" wrapText="1"/>
      <protection locked="0"/>
    </xf>
    <xf numFmtId="0" fontId="15" fillId="2" borderId="29" xfId="3" applyFont="1" applyFill="1" applyBorder="1" applyAlignment="1">
      <alignment horizontal="center" vertical="center" wrapText="1"/>
    </xf>
    <xf numFmtId="0" fontId="3" fillId="5" borderId="29" xfId="2" applyFont="1" applyFill="1" applyBorder="1" applyAlignment="1" applyProtection="1">
      <alignment horizontal="center" vertical="center"/>
      <protection locked="0"/>
    </xf>
    <xf numFmtId="0" fontId="6" fillId="6" borderId="29" xfId="2" applyFont="1" applyFill="1" applyBorder="1" applyAlignment="1" applyProtection="1">
      <alignment horizontal="center" vertical="center"/>
      <protection locked="0"/>
    </xf>
    <xf numFmtId="0" fontId="10" fillId="7" borderId="7" xfId="4" applyFont="1" applyFill="1" applyBorder="1" applyAlignment="1" applyProtection="1">
      <alignment horizontal="center" vertical="center"/>
      <protection locked="0"/>
    </xf>
    <xf numFmtId="0" fontId="10" fillId="7" borderId="29" xfId="4" applyFont="1" applyFill="1" applyBorder="1" applyAlignment="1" applyProtection="1">
      <alignment horizontal="center" vertical="center"/>
      <protection locked="0"/>
    </xf>
    <xf numFmtId="0" fontId="10" fillId="7" borderId="18" xfId="4" applyFont="1" applyFill="1" applyBorder="1" applyAlignment="1" applyProtection="1">
      <alignment horizontal="center" vertical="center"/>
      <protection locked="0"/>
    </xf>
    <xf numFmtId="0" fontId="6" fillId="8" borderId="29" xfId="2" applyFont="1" applyFill="1" applyBorder="1" applyAlignment="1" applyProtection="1">
      <alignment horizontal="center" vertical="center"/>
      <protection locked="0"/>
    </xf>
    <xf numFmtId="164" fontId="17" fillId="2" borderId="29" xfId="2" applyNumberFormat="1" applyFont="1" applyFill="1" applyBorder="1" applyAlignment="1">
      <alignment horizontal="center" vertical="center"/>
    </xf>
    <xf numFmtId="0" fontId="16" fillId="2" borderId="25" xfId="2" applyFont="1" applyFill="1" applyBorder="1" applyAlignment="1">
      <alignment horizontal="center" vertical="center" wrapText="1"/>
    </xf>
    <xf numFmtId="0" fontId="16" fillId="2" borderId="24" xfId="2" applyFont="1" applyFill="1" applyBorder="1" applyAlignment="1">
      <alignment horizontal="center" vertical="center" wrapText="1"/>
    </xf>
    <xf numFmtId="0" fontId="15" fillId="2" borderId="7"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18" xfId="2" applyFont="1" applyFill="1" applyBorder="1" applyAlignment="1" applyProtection="1">
      <alignment horizontal="center" vertical="center" wrapText="1"/>
      <protection locked="0"/>
    </xf>
    <xf numFmtId="1" fontId="6" fillId="8" borderId="29" xfId="2" applyNumberFormat="1" applyFont="1" applyFill="1" applyBorder="1" applyAlignment="1">
      <alignment horizontal="center" vertical="center"/>
    </xf>
    <xf numFmtId="0" fontId="10" fillId="8" borderId="29" xfId="5"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22" fillId="2" borderId="29" xfId="2" applyFont="1" applyFill="1" applyBorder="1" applyAlignment="1">
      <alignment horizontal="justify" vertical="center" wrapText="1"/>
    </xf>
    <xf numFmtId="0" fontId="22" fillId="2" borderId="18" xfId="2" applyFont="1" applyFill="1" applyBorder="1" applyAlignment="1">
      <alignment horizontal="justify" vertical="center" wrapText="1"/>
    </xf>
    <xf numFmtId="0" fontId="22" fillId="2" borderId="29" xfId="4" applyFont="1" applyFill="1" applyBorder="1" applyAlignment="1">
      <alignment horizontal="center" vertical="center" wrapText="1"/>
    </xf>
    <xf numFmtId="0" fontId="22" fillId="2" borderId="18" xfId="4" applyFont="1" applyFill="1" applyBorder="1" applyAlignment="1">
      <alignment horizontal="center" vertical="center" wrapText="1"/>
    </xf>
    <xf numFmtId="0" fontId="16" fillId="2" borderId="18" xfId="2" applyFont="1" applyFill="1" applyBorder="1" applyAlignment="1">
      <alignment horizontal="center" vertical="center"/>
    </xf>
    <xf numFmtId="0" fontId="16" fillId="2" borderId="20" xfId="2" applyFont="1" applyFill="1" applyBorder="1" applyAlignment="1">
      <alignment horizontal="center" vertical="center"/>
    </xf>
    <xf numFmtId="0" fontId="6" fillId="9" borderId="29" xfId="2" applyFont="1" applyFill="1" applyBorder="1" applyAlignment="1">
      <alignment horizontal="center" vertical="center" wrapText="1"/>
    </xf>
    <xf numFmtId="0" fontId="6" fillId="17" borderId="7" xfId="5" applyFont="1" applyFill="1" applyBorder="1" applyAlignment="1">
      <alignment horizontal="center" vertical="center"/>
    </xf>
    <xf numFmtId="0" fontId="6" fillId="17" borderId="29" xfId="5" applyFont="1" applyFill="1" applyBorder="1" applyAlignment="1">
      <alignment horizontal="center" vertical="center"/>
    </xf>
    <xf numFmtId="0" fontId="6" fillId="17" borderId="18" xfId="5" applyFont="1" applyFill="1" applyBorder="1" applyAlignment="1">
      <alignment horizontal="center" vertical="center"/>
    </xf>
    <xf numFmtId="1" fontId="10" fillId="6" borderId="29" xfId="3" applyNumberFormat="1" applyFont="1" applyFill="1" applyBorder="1" applyAlignment="1">
      <alignment horizontal="center" vertical="center"/>
    </xf>
    <xf numFmtId="0" fontId="10" fillId="6" borderId="29" xfId="3" applyFont="1" applyFill="1" applyBorder="1" applyAlignment="1">
      <alignment horizontal="center" vertical="center"/>
    </xf>
    <xf numFmtId="1" fontId="6" fillId="11" borderId="7" xfId="2" applyNumberFormat="1" applyFont="1" applyFill="1" applyBorder="1" applyAlignment="1">
      <alignment horizontal="center" vertical="center"/>
    </xf>
    <xf numFmtId="1" fontId="6" fillId="11" borderId="29" xfId="2" applyNumberFormat="1" applyFont="1" applyFill="1" applyBorder="1" applyAlignment="1">
      <alignment horizontal="center" vertical="center"/>
    </xf>
    <xf numFmtId="1" fontId="6" fillId="11" borderId="18" xfId="2" applyNumberFormat="1" applyFont="1" applyFill="1" applyBorder="1" applyAlignment="1">
      <alignment horizontal="center" vertical="center"/>
    </xf>
    <xf numFmtId="1" fontId="6" fillId="6" borderId="29" xfId="2" applyNumberFormat="1" applyFont="1" applyFill="1" applyBorder="1" applyAlignment="1">
      <alignment horizontal="center" vertical="center"/>
    </xf>
    <xf numFmtId="0" fontId="6" fillId="7" borderId="29" xfId="2" applyFont="1" applyFill="1" applyBorder="1" applyAlignment="1" applyProtection="1">
      <alignment horizontal="center" vertical="center"/>
      <protection locked="0"/>
    </xf>
    <xf numFmtId="1" fontId="10" fillId="6" borderId="7" xfId="2" applyNumberFormat="1" applyFont="1" applyFill="1" applyBorder="1" applyAlignment="1">
      <alignment horizontal="center" vertical="center"/>
    </xf>
    <xf numFmtId="1" fontId="10" fillId="6" borderId="29" xfId="2" applyNumberFormat="1" applyFont="1" applyFill="1" applyBorder="1" applyAlignment="1">
      <alignment horizontal="center" vertical="center"/>
    </xf>
    <xf numFmtId="1" fontId="10" fillId="6" borderId="18" xfId="2" applyNumberFormat="1" applyFont="1" applyFill="1" applyBorder="1" applyAlignment="1">
      <alignment horizontal="center" vertical="center"/>
    </xf>
    <xf numFmtId="0" fontId="10" fillId="6" borderId="7" xfId="2" applyFont="1" applyFill="1" applyBorder="1" applyAlignment="1" applyProtection="1">
      <alignment horizontal="center" vertical="center"/>
      <protection locked="0"/>
    </xf>
    <xf numFmtId="0" fontId="10" fillId="6" borderId="18" xfId="2" applyFont="1" applyFill="1" applyBorder="1" applyAlignment="1" applyProtection="1">
      <alignment horizontal="center" vertical="center"/>
      <protection locked="0"/>
    </xf>
    <xf numFmtId="164" fontId="16" fillId="2" borderId="7" xfId="2" applyNumberFormat="1" applyFont="1" applyFill="1" applyBorder="1" applyAlignment="1">
      <alignment horizontal="center" vertical="center"/>
    </xf>
    <xf numFmtId="164" fontId="16" fillId="2" borderId="29" xfId="2" applyNumberFormat="1" applyFont="1" applyFill="1" applyBorder="1" applyAlignment="1">
      <alignment horizontal="center" vertical="center"/>
    </xf>
    <xf numFmtId="164" fontId="16" fillId="2" borderId="18" xfId="2" applyNumberFormat="1" applyFont="1" applyFill="1" applyBorder="1" applyAlignment="1">
      <alignment horizontal="center" vertical="center"/>
    </xf>
    <xf numFmtId="0" fontId="16" fillId="2" borderId="26" xfId="2" applyFont="1" applyFill="1" applyBorder="1" applyAlignment="1">
      <alignment horizontal="center" vertical="center" wrapText="1"/>
    </xf>
    <xf numFmtId="0" fontId="16" fillId="2" borderId="30" xfId="2" applyFont="1" applyFill="1" applyBorder="1" applyAlignment="1">
      <alignment horizontal="center" vertical="center" wrapText="1"/>
    </xf>
    <xf numFmtId="0" fontId="18" fillId="2" borderId="7" xfId="3" applyFont="1" applyFill="1" applyBorder="1" applyAlignment="1">
      <alignment horizontal="center" vertical="center" wrapText="1"/>
    </xf>
    <xf numFmtId="0" fontId="18" fillId="2" borderId="29" xfId="3" applyFont="1" applyFill="1" applyBorder="1" applyAlignment="1">
      <alignment horizontal="center" vertical="center" wrapText="1"/>
    </xf>
    <xf numFmtId="0" fontId="18" fillId="2" borderId="18" xfId="3" applyFont="1" applyFill="1" applyBorder="1" applyAlignment="1">
      <alignment horizontal="center" vertical="center" wrapText="1"/>
    </xf>
    <xf numFmtId="0" fontId="22" fillId="2" borderId="7" xfId="2" applyFont="1" applyFill="1" applyBorder="1" applyAlignment="1">
      <alignment horizontal="justify" vertical="center" wrapText="1"/>
    </xf>
    <xf numFmtId="0" fontId="22" fillId="2" borderId="7" xfId="2" applyFont="1" applyFill="1" applyBorder="1" applyAlignment="1">
      <alignment horizontal="center" vertical="center" wrapText="1"/>
    </xf>
    <xf numFmtId="0" fontId="22" fillId="2" borderId="29" xfId="2" applyFont="1" applyFill="1" applyBorder="1" applyAlignment="1">
      <alignment horizontal="center" vertical="center" wrapText="1"/>
    </xf>
    <xf numFmtId="0" fontId="22" fillId="2" borderId="18"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29" xfId="2" applyFont="1" applyFill="1" applyBorder="1" applyAlignment="1">
      <alignment horizontal="center" vertical="center" wrapText="1"/>
    </xf>
    <xf numFmtId="0" fontId="16" fillId="2" borderId="18" xfId="2" applyFont="1" applyFill="1" applyBorder="1" applyAlignment="1">
      <alignment horizontal="center" vertical="center" wrapText="1"/>
    </xf>
    <xf numFmtId="0" fontId="6" fillId="9" borderId="7" xfId="2" applyFont="1" applyFill="1" applyBorder="1" applyAlignment="1" applyProtection="1">
      <alignment horizontal="center" vertical="center"/>
      <protection locked="0"/>
    </xf>
    <xf numFmtId="0" fontId="6" fillId="9" borderId="18" xfId="2" applyFont="1" applyFill="1" applyBorder="1" applyAlignment="1" applyProtection="1">
      <alignment horizontal="center" vertical="center"/>
      <protection locked="0"/>
    </xf>
    <xf numFmtId="0" fontId="16" fillId="2" borderId="25" xfId="0" applyFont="1" applyFill="1" applyBorder="1" applyAlignment="1">
      <alignment horizontal="center" vertical="center" wrapText="1"/>
    </xf>
    <xf numFmtId="0" fontId="22" fillId="2" borderId="18" xfId="0" applyFont="1" applyFill="1" applyBorder="1" applyAlignment="1">
      <alignment horizontal="justify" vertical="center"/>
    </xf>
    <xf numFmtId="0" fontId="22" fillId="2" borderId="18" xfId="0" applyFont="1" applyFill="1" applyBorder="1" applyAlignment="1">
      <alignment horizontal="center" vertical="center" wrapText="1"/>
    </xf>
    <xf numFmtId="0" fontId="16" fillId="2" borderId="18" xfId="0" applyFont="1" applyFill="1" applyBorder="1" applyAlignment="1">
      <alignment horizontal="center" vertical="center" wrapText="1"/>
    </xf>
    <xf numFmtId="1" fontId="6" fillId="9" borderId="7" xfId="2" applyNumberFormat="1" applyFont="1" applyFill="1" applyBorder="1" applyAlignment="1">
      <alignment horizontal="center" vertical="center"/>
    </xf>
    <xf numFmtId="1" fontId="6" fillId="9" borderId="18" xfId="2" applyNumberFormat="1" applyFont="1" applyFill="1" applyBorder="1" applyAlignment="1">
      <alignment horizontal="center" vertical="center"/>
    </xf>
    <xf numFmtId="0" fontId="21" fillId="9" borderId="7" xfId="5" applyFont="1" applyFill="1" applyBorder="1" applyAlignment="1">
      <alignment horizontal="center" vertical="center"/>
    </xf>
    <xf numFmtId="0" fontId="21" fillId="9" borderId="18" xfId="5" applyFont="1" applyFill="1" applyBorder="1" applyAlignment="1">
      <alignment horizontal="center" vertical="center"/>
    </xf>
    <xf numFmtId="0" fontId="10" fillId="2" borderId="7" xfId="4" applyFont="1" applyFill="1" applyBorder="1" applyAlignment="1" applyProtection="1">
      <alignment horizontal="center" vertical="center"/>
      <protection locked="0"/>
    </xf>
    <xf numFmtId="0" fontId="10" fillId="2" borderId="18" xfId="4" applyFont="1" applyFill="1" applyBorder="1" applyAlignment="1" applyProtection="1">
      <alignment horizontal="center" vertical="center"/>
      <protection locked="0"/>
    </xf>
    <xf numFmtId="0" fontId="6" fillId="7" borderId="7" xfId="4" applyFont="1" applyFill="1" applyBorder="1" applyAlignment="1" applyProtection="1">
      <alignment horizontal="center" vertical="center"/>
      <protection locked="0"/>
    </xf>
    <xf numFmtId="0" fontId="6" fillId="7" borderId="18" xfId="4" applyFont="1" applyFill="1" applyBorder="1" applyAlignment="1" applyProtection="1">
      <alignment horizontal="center" vertical="center"/>
      <protection locked="0"/>
    </xf>
    <xf numFmtId="0" fontId="17" fillId="2" borderId="20" xfId="2" applyFont="1" applyFill="1" applyBorder="1" applyAlignment="1">
      <alignment horizontal="center" vertical="center" wrapText="1"/>
    </xf>
    <xf numFmtId="0" fontId="16" fillId="2" borderId="20" xfId="3" applyFont="1" applyFill="1" applyBorder="1" applyAlignment="1">
      <alignment horizontal="center" vertical="center" wrapText="1"/>
    </xf>
    <xf numFmtId="0" fontId="17" fillId="2" borderId="24" xfId="2" applyFont="1" applyFill="1" applyBorder="1" applyAlignment="1">
      <alignment horizontal="center" vertical="center" wrapText="1"/>
    </xf>
    <xf numFmtId="0" fontId="16" fillId="2" borderId="24" xfId="3"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8" fillId="2" borderId="20" xfId="3" applyFont="1" applyFill="1" applyBorder="1" applyAlignment="1">
      <alignment horizontal="center" vertical="center" wrapText="1"/>
    </xf>
    <xf numFmtId="0" fontId="20" fillId="2" borderId="20" xfId="3" applyFont="1" applyFill="1" applyBorder="1" applyAlignment="1">
      <alignment horizontal="center" vertical="center" wrapText="1"/>
    </xf>
    <xf numFmtId="0" fontId="22" fillId="2" borderId="20" xfId="2" applyFont="1" applyFill="1" applyBorder="1" applyAlignment="1">
      <alignment horizontal="justify" vertical="center" wrapText="1"/>
    </xf>
    <xf numFmtId="0" fontId="22" fillId="2" borderId="20" xfId="3" applyFont="1" applyFill="1" applyBorder="1" applyAlignment="1">
      <alignment horizontal="justify" vertical="center" wrapText="1"/>
    </xf>
    <xf numFmtId="0" fontId="22" fillId="2" borderId="20" xfId="2" applyFont="1" applyFill="1" applyBorder="1" applyAlignment="1">
      <alignment horizontal="center" vertical="center" wrapText="1"/>
    </xf>
    <xf numFmtId="0" fontId="22" fillId="2" borderId="20" xfId="3" applyFont="1" applyFill="1" applyBorder="1" applyAlignment="1">
      <alignment horizontal="center" vertical="center" wrapText="1"/>
    </xf>
    <xf numFmtId="0" fontId="10" fillId="9" borderId="7" xfId="2" applyFont="1" applyFill="1" applyBorder="1" applyAlignment="1">
      <alignment horizontal="center" vertical="center"/>
    </xf>
    <xf numFmtId="0" fontId="10" fillId="9" borderId="18" xfId="2" applyFont="1" applyFill="1" applyBorder="1" applyAlignment="1">
      <alignment horizontal="center" vertical="center"/>
    </xf>
    <xf numFmtId="0" fontId="15" fillId="5" borderId="7" xfId="2" applyFont="1" applyFill="1" applyBorder="1" applyAlignment="1" applyProtection="1">
      <alignment horizontal="center" vertical="center" wrapText="1"/>
      <protection locked="0"/>
    </xf>
    <xf numFmtId="0" fontId="15" fillId="5" borderId="18" xfId="0" applyFont="1" applyFill="1" applyBorder="1" applyAlignment="1">
      <alignment horizontal="center" vertical="center" wrapText="1"/>
    </xf>
    <xf numFmtId="0" fontId="15" fillId="0" borderId="18" xfId="0" applyFont="1" applyBorder="1" applyAlignment="1">
      <alignment horizontal="center" vertical="center"/>
    </xf>
    <xf numFmtId="0" fontId="15" fillId="11" borderId="18" xfId="0" applyFont="1" applyFill="1" applyBorder="1" applyAlignment="1">
      <alignment horizontal="center" vertical="center"/>
    </xf>
    <xf numFmtId="1" fontId="10" fillId="2" borderId="7" xfId="2" applyNumberFormat="1" applyFont="1" applyFill="1" applyBorder="1" applyAlignment="1">
      <alignment horizontal="center" vertical="center"/>
    </xf>
    <xf numFmtId="0" fontId="15" fillId="2" borderId="18" xfId="0" applyFont="1" applyFill="1" applyBorder="1" applyAlignment="1">
      <alignment horizontal="center" vertical="center"/>
    </xf>
    <xf numFmtId="0" fontId="6" fillId="9" borderId="29" xfId="2" applyFont="1" applyFill="1" applyBorder="1" applyAlignment="1" applyProtection="1">
      <alignment horizontal="center" vertical="center"/>
      <protection locked="0"/>
    </xf>
    <xf numFmtId="0" fontId="17" fillId="2" borderId="26" xfId="2" applyFont="1" applyFill="1" applyBorder="1" applyAlignment="1">
      <alignment horizontal="center" vertical="center" wrapText="1"/>
    </xf>
    <xf numFmtId="0" fontId="17" fillId="2" borderId="25" xfId="2" applyFont="1" applyFill="1" applyBorder="1" applyAlignment="1">
      <alignment horizontal="center" vertical="center" wrapText="1"/>
    </xf>
    <xf numFmtId="0" fontId="17" fillId="2" borderId="7" xfId="2" applyFont="1" applyFill="1" applyBorder="1" applyAlignment="1">
      <alignment horizontal="center" vertical="center"/>
    </xf>
    <xf numFmtId="0" fontId="17" fillId="2" borderId="18" xfId="2" applyFont="1" applyFill="1" applyBorder="1" applyAlignment="1">
      <alignment horizontal="center" vertical="center"/>
    </xf>
    <xf numFmtId="0" fontId="15" fillId="7" borderId="7" xfId="2" applyFont="1" applyFill="1" applyBorder="1" applyAlignment="1" applyProtection="1">
      <alignment horizontal="center" vertical="center" wrapText="1"/>
      <protection locked="0"/>
    </xf>
    <xf numFmtId="0" fontId="15" fillId="7" borderId="18" xfId="0" applyFont="1" applyFill="1" applyBorder="1" applyAlignment="1">
      <alignment horizontal="center" vertical="center" wrapText="1"/>
    </xf>
    <xf numFmtId="0" fontId="6" fillId="11" borderId="7" xfId="4" applyFont="1" applyFill="1" applyBorder="1" applyAlignment="1" applyProtection="1">
      <alignment horizontal="center" vertical="center"/>
      <protection locked="0"/>
    </xf>
    <xf numFmtId="0" fontId="6" fillId="11" borderId="29" xfId="4" applyFont="1" applyFill="1" applyBorder="1" applyAlignment="1" applyProtection="1">
      <alignment horizontal="center" vertical="center"/>
      <protection locked="0"/>
    </xf>
    <xf numFmtId="164" fontId="17" fillId="2" borderId="20" xfId="2" applyNumberFormat="1" applyFont="1" applyFill="1" applyBorder="1" applyAlignment="1">
      <alignment horizontal="center" vertical="center"/>
    </xf>
    <xf numFmtId="0" fontId="21" fillId="9" borderId="29" xfId="5" applyFont="1" applyFill="1" applyBorder="1" applyAlignment="1">
      <alignment horizontal="center" vertical="center"/>
    </xf>
    <xf numFmtId="0" fontId="16" fillId="2" borderId="20" xfId="2" applyFont="1" applyFill="1" applyBorder="1" applyAlignment="1">
      <alignment horizontal="center" vertical="center" wrapText="1"/>
    </xf>
    <xf numFmtId="0" fontId="25" fillId="2" borderId="20" xfId="2" applyFont="1" applyFill="1" applyBorder="1" applyAlignment="1">
      <alignment horizontal="center" vertical="center" wrapText="1"/>
    </xf>
    <xf numFmtId="0" fontId="6" fillId="7" borderId="7" xfId="5" applyFont="1" applyFill="1" applyBorder="1" applyAlignment="1">
      <alignment horizontal="center" vertical="center"/>
    </xf>
    <xf numFmtId="0" fontId="6" fillId="7" borderId="29" xfId="5" applyFont="1" applyFill="1" applyBorder="1" applyAlignment="1">
      <alignment horizontal="center" vertical="center"/>
    </xf>
    <xf numFmtId="1" fontId="6" fillId="9" borderId="29" xfId="2" applyNumberFormat="1" applyFont="1" applyFill="1" applyBorder="1" applyAlignment="1">
      <alignment horizontal="center" vertical="center"/>
    </xf>
  </cellXfs>
  <cellStyles count="10">
    <cellStyle name="Hipervínculo" xfId="1" builtinId="8"/>
    <cellStyle name="Normal" xfId="0" builtinId="0"/>
    <cellStyle name="Normal 2 2" xfId="3" xr:uid="{3E7532D2-DF9E-4AAD-A453-FDBC5D6C6412}"/>
    <cellStyle name="Normal 3 2" xfId="8" xr:uid="{DA66905B-7E75-42B5-BBA2-6BECBB47A94D}"/>
    <cellStyle name="Normal 3 3 2 4" xfId="4" xr:uid="{E1A71B6D-3D75-42E3-A3DE-E77C029C03D3}"/>
    <cellStyle name="Normal 3 4 4" xfId="9" xr:uid="{12AA789D-445D-4D2D-83D3-4C41CDE3BAB3}"/>
    <cellStyle name="Normal 3 5" xfId="2" xr:uid="{096D4FFE-C643-4C39-9D43-90A71EDD9BBF}"/>
    <cellStyle name="Normal 5 2" xfId="5" xr:uid="{5CC19C8B-6AA7-413E-8002-F534E04A72CC}"/>
    <cellStyle name="Normal 8 3" xfId="6" xr:uid="{39F9783C-51E9-4835-81C9-C4BA024F951F}"/>
    <cellStyle name="Normal 8 4" xfId="7" xr:uid="{0687C264-92C8-4FDA-9C85-E206B641A5D9}"/>
  </cellStyles>
  <dxfs count="814">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57150</xdr:rowOff>
    </xdr:from>
    <xdr:to>
      <xdr:col>1</xdr:col>
      <xdr:colOff>551777</xdr:colOff>
      <xdr:row>0</xdr:row>
      <xdr:rowOff>1547811</xdr:rowOff>
    </xdr:to>
    <xdr:pic>
      <xdr:nvPicPr>
        <xdr:cNvPr id="2" name="Imagen 4" descr="Resultado de imagen para logo transmilenio">
          <a:extLst>
            <a:ext uri="{FF2B5EF4-FFF2-40B4-BE49-F238E27FC236}">
              <a16:creationId xmlns:a16="http://schemas.microsoft.com/office/drawing/2014/main" id="{DBDA477E-CF16-4BF6-B874-72BFB12BBD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15875" y="57150"/>
          <a:ext cx="1678902" cy="1490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2022"/>
      <sheetName val="Hoja3"/>
      <sheetName val="Hoja2"/>
      <sheetName val="MAPA CALORIMETRICO"/>
      <sheetName val="Hoja1"/>
      <sheetName val="Probabilidad Impacto"/>
      <sheetName val="MAPA CALORIMETRICO (2)"/>
      <sheetName val="Calificación diseño control"/>
      <sheetName val="Calificación ejecucion control"/>
      <sheetName val="Solidez del control"/>
      <sheetName val="Desplazamiento RI"/>
      <sheetName val="MATRIZ RIESGO"/>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18"/>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upción"/>
      <sheetName val="Hoja1"/>
    </sheetNames>
    <sheetDataSet>
      <sheetData sheetId="0"/>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sheetData sheetId="3"/>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Diana Alicia Castro Roa" id="{03FEFC5F-4061-42E7-BC92-D24C482631CB}" userId="S::diana.castro@transmilenio.gov.co::7a5144c0-0800-4dd7-9dfd-61cec477b9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D24" dT="2022-08-18T16:37:10.78" personId="{03FEFC5F-4061-42E7-BC92-D24C482631CB}" id="{AFD92B08-11D7-4F4E-9BB9-49A8578DFB5C}">
    <text>Estto implica impacto catastrofico</text>
  </threadedComment>
  <threadedComment ref="AD25" dT="2022-08-18T16:41:46.54" personId="{03FEFC5F-4061-42E7-BC92-D24C482631CB}" id="{FA44D008-8396-4A43-81E1-BC6A905FB251}">
    <text>Implica impacto catastrofico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0B72E-34D4-483C-9C03-47C4AD825529}">
  <dimension ref="A1:HH47"/>
  <sheetViews>
    <sheetView tabSelected="1" zoomScale="50" zoomScaleNormal="50" zoomScaleSheetLayoutView="40" workbookViewId="0">
      <selection activeCell="F5" sqref="F5"/>
    </sheetView>
  </sheetViews>
  <sheetFormatPr baseColWidth="10" defaultColWidth="54.5703125" defaultRowHeight="120" customHeight="1" x14ac:dyDescent="0.2"/>
  <cols>
    <col min="1" max="1" width="17.140625" style="32" customWidth="1"/>
    <col min="2" max="2" width="56.42578125" style="134" customWidth="1"/>
    <col min="3" max="3" width="26.7109375" style="133" hidden="1" customWidth="1"/>
    <col min="4" max="4" width="65.7109375" style="134" customWidth="1"/>
    <col min="5" max="5" width="50.28515625" style="134" customWidth="1"/>
    <col min="6" max="6" width="99.85546875" style="133" customWidth="1"/>
    <col min="7" max="8" width="21" style="135" hidden="1" customWidth="1"/>
    <col min="9" max="9" width="46.140625" style="135" hidden="1" customWidth="1"/>
    <col min="10" max="10" width="50.42578125" style="135" hidden="1" customWidth="1"/>
    <col min="11" max="11" width="80.85546875" style="135" customWidth="1"/>
    <col min="12" max="12" width="67" style="136" customWidth="1"/>
    <col min="13" max="13" width="34" style="137" customWidth="1"/>
    <col min="14" max="14" width="41.42578125" style="138" customWidth="1"/>
    <col min="15" max="33" width="43.5703125" style="137" hidden="1" customWidth="1"/>
    <col min="34" max="34" width="31.28515625" style="137" hidden="1" customWidth="1"/>
    <col min="35" max="35" width="29.7109375" style="137" customWidth="1"/>
    <col min="36" max="36" width="40.85546875" style="138" customWidth="1"/>
    <col min="37" max="37" width="25.7109375" style="137" customWidth="1"/>
    <col min="38" max="38" width="34.28515625" style="137" customWidth="1"/>
    <col min="39" max="39" width="59.85546875" style="137" customWidth="1"/>
    <col min="40" max="40" width="219.5703125" style="137" customWidth="1"/>
    <col min="41" max="41" width="28.28515625" style="137" hidden="1" customWidth="1"/>
    <col min="42" max="48" width="12.28515625" style="133" hidden="1" customWidth="1"/>
    <col min="49" max="49" width="20" style="71" hidden="1" customWidth="1"/>
    <col min="50" max="50" width="29.7109375" style="71" hidden="1" customWidth="1"/>
    <col min="51" max="52" width="31.140625" style="71" hidden="1" customWidth="1"/>
    <col min="53" max="53" width="37" style="71" hidden="1" customWidth="1"/>
    <col min="54" max="54" width="22.5703125" style="139" hidden="1" customWidth="1"/>
    <col min="55" max="55" width="30.42578125" style="71" hidden="1" customWidth="1"/>
    <col min="56" max="56" width="22.5703125" style="71" hidden="1" customWidth="1"/>
    <col min="57" max="57" width="36" style="71" hidden="1" customWidth="1"/>
    <col min="58" max="58" width="45" style="71" customWidth="1"/>
    <col min="59" max="59" width="53.7109375" style="71" customWidth="1"/>
    <col min="60" max="60" width="26.7109375" style="71" customWidth="1"/>
    <col min="61" max="61" width="31" style="71" customWidth="1"/>
    <col min="62" max="62" width="40.7109375" style="137" customWidth="1"/>
    <col min="63" max="63" width="119.28515625" style="142" customWidth="1"/>
    <col min="64" max="64" width="58.28515625" style="141" customWidth="1"/>
    <col min="65" max="65" width="69.42578125" style="140" customWidth="1"/>
    <col min="66" max="67" width="45.42578125" style="140" customWidth="1"/>
    <col min="68" max="68" width="102.5703125" style="141" customWidth="1"/>
    <col min="69" max="69" width="54.5703125" style="32" customWidth="1"/>
    <col min="70" max="16384" width="54.5703125" style="32"/>
  </cols>
  <sheetData>
    <row r="1" spans="1:216" s="1" customFormat="1" ht="133.5" customHeight="1" x14ac:dyDescent="0.2">
      <c r="B1" s="239" t="s">
        <v>476</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row>
    <row r="2" spans="1:216" s="1" customFormat="1" ht="86.25" customHeight="1" thickBot="1" x14ac:dyDescent="0.25">
      <c r="B2" s="240" t="s">
        <v>0</v>
      </c>
      <c r="C2" s="241"/>
      <c r="D2" s="241"/>
      <c r="E2" s="241"/>
      <c r="F2" s="241"/>
      <c r="G2" s="241"/>
      <c r="H2" s="241"/>
      <c r="I2" s="241"/>
      <c r="J2" s="241"/>
      <c r="K2" s="241"/>
      <c r="L2" s="2"/>
      <c r="M2" s="242" t="s">
        <v>1</v>
      </c>
      <c r="N2" s="243"/>
      <c r="O2" s="243"/>
      <c r="P2" s="243"/>
      <c r="Q2" s="243"/>
      <c r="R2" s="243"/>
      <c r="S2" s="243"/>
      <c r="T2" s="243"/>
      <c r="U2" s="243"/>
      <c r="V2" s="243"/>
      <c r="W2" s="243"/>
      <c r="X2" s="243"/>
      <c r="Y2" s="243"/>
      <c r="Z2" s="243"/>
      <c r="AA2" s="243"/>
      <c r="AB2" s="243"/>
      <c r="AC2" s="243"/>
      <c r="AD2" s="243"/>
      <c r="AE2" s="243"/>
      <c r="AF2" s="243"/>
      <c r="AG2" s="243"/>
      <c r="AH2" s="243"/>
      <c r="AI2" s="243"/>
      <c r="AJ2" s="244"/>
      <c r="AK2" s="245" t="s">
        <v>2</v>
      </c>
      <c r="AL2" s="245"/>
      <c r="AM2" s="246" t="s">
        <v>3</v>
      </c>
      <c r="AN2" s="247"/>
      <c r="AO2" s="247"/>
      <c r="AP2" s="247"/>
      <c r="AQ2" s="247"/>
      <c r="AR2" s="247"/>
      <c r="AS2" s="247"/>
      <c r="AT2" s="247"/>
      <c r="AU2" s="247"/>
      <c r="AV2" s="247"/>
      <c r="AW2" s="247"/>
      <c r="AX2" s="247"/>
      <c r="AY2" s="247"/>
      <c r="AZ2" s="247"/>
      <c r="BA2" s="247"/>
      <c r="BB2" s="247"/>
      <c r="BC2" s="247"/>
      <c r="BD2" s="247"/>
      <c r="BE2" s="248"/>
      <c r="BF2" s="249" t="s">
        <v>4</v>
      </c>
      <c r="BG2" s="249"/>
      <c r="BH2" s="249"/>
      <c r="BI2" s="249"/>
      <c r="BJ2" s="250" t="s">
        <v>5</v>
      </c>
      <c r="BK2" s="250"/>
      <c r="BL2" s="250"/>
      <c r="BM2" s="250"/>
      <c r="BN2" s="250"/>
      <c r="BO2" s="250"/>
      <c r="BP2" s="250"/>
    </row>
    <row r="3" spans="1:216" s="1" customFormat="1" ht="62.25" customHeight="1" x14ac:dyDescent="0.2">
      <c r="A3" s="291" t="s">
        <v>6</v>
      </c>
      <c r="B3" s="235" t="s">
        <v>7</v>
      </c>
      <c r="C3" s="235" t="s">
        <v>8</v>
      </c>
      <c r="D3" s="235" t="s">
        <v>9</v>
      </c>
      <c r="E3" s="235" t="s">
        <v>10</v>
      </c>
      <c r="F3" s="237" t="s">
        <v>11</v>
      </c>
      <c r="G3" s="281" t="s">
        <v>12</v>
      </c>
      <c r="H3" s="282"/>
      <c r="I3" s="282"/>
      <c r="J3" s="283"/>
      <c r="K3" s="237" t="s">
        <v>13</v>
      </c>
      <c r="L3" s="284" t="s">
        <v>14</v>
      </c>
      <c r="M3" s="286" t="s">
        <v>15</v>
      </c>
      <c r="N3" s="286"/>
      <c r="O3" s="3" t="s">
        <v>16</v>
      </c>
      <c r="P3" s="4"/>
      <c r="Q3" s="4"/>
      <c r="R3" s="4"/>
      <c r="S3" s="5"/>
      <c r="T3" s="5"/>
      <c r="U3" s="5"/>
      <c r="V3" s="5"/>
      <c r="W3" s="5"/>
      <c r="X3" s="5"/>
      <c r="Y3" s="5"/>
      <c r="Z3" s="5"/>
      <c r="AA3" s="5"/>
      <c r="AB3" s="5"/>
      <c r="AC3" s="5"/>
      <c r="AD3" s="5"/>
      <c r="AE3" s="5"/>
      <c r="AF3" s="5"/>
      <c r="AG3" s="6"/>
      <c r="AH3" s="286" t="s">
        <v>17</v>
      </c>
      <c r="AI3" s="286"/>
      <c r="AJ3" s="286"/>
      <c r="AK3" s="287" t="s">
        <v>18</v>
      </c>
      <c r="AL3" s="288"/>
      <c r="AM3" s="268" t="s">
        <v>19</v>
      </c>
      <c r="AN3" s="269"/>
      <c r="AO3" s="7"/>
      <c r="AP3" s="270" t="s">
        <v>20</v>
      </c>
      <c r="AQ3" s="271"/>
      <c r="AR3" s="271"/>
      <c r="AS3" s="271"/>
      <c r="AT3" s="271"/>
      <c r="AU3" s="271"/>
      <c r="AV3" s="271"/>
      <c r="AW3" s="271"/>
      <c r="AX3" s="272"/>
      <c r="AY3" s="273" t="s">
        <v>21</v>
      </c>
      <c r="AZ3" s="274"/>
      <c r="BA3" s="273" t="s">
        <v>22</v>
      </c>
      <c r="BB3" s="277" t="s">
        <v>23</v>
      </c>
      <c r="BC3" s="278"/>
      <c r="BD3" s="273" t="s">
        <v>24</v>
      </c>
      <c r="BE3" s="274"/>
      <c r="BF3" s="262" t="s">
        <v>25</v>
      </c>
      <c r="BG3" s="262" t="s">
        <v>26</v>
      </c>
      <c r="BH3" s="264" t="s">
        <v>27</v>
      </c>
      <c r="BI3" s="265"/>
      <c r="BJ3" s="303" t="s">
        <v>28</v>
      </c>
      <c r="BK3" s="295" t="s">
        <v>29</v>
      </c>
      <c r="BL3" s="295" t="s">
        <v>30</v>
      </c>
      <c r="BM3" s="295" t="s">
        <v>31</v>
      </c>
      <c r="BN3" s="297" t="s">
        <v>32</v>
      </c>
      <c r="BO3" s="298"/>
      <c r="BP3" s="299" t="s">
        <v>33</v>
      </c>
    </row>
    <row r="4" spans="1:216" s="15" customFormat="1" ht="65.25" customHeight="1" x14ac:dyDescent="0.2">
      <c r="A4" s="292"/>
      <c r="B4" s="236"/>
      <c r="C4" s="236"/>
      <c r="D4" s="236"/>
      <c r="E4" s="236"/>
      <c r="F4" s="238"/>
      <c r="G4" s="8" t="s">
        <v>34</v>
      </c>
      <c r="H4" s="9" t="s">
        <v>35</v>
      </c>
      <c r="I4" s="9" t="s">
        <v>36</v>
      </c>
      <c r="J4" s="9" t="s">
        <v>37</v>
      </c>
      <c r="K4" s="238"/>
      <c r="L4" s="285"/>
      <c r="M4" s="10" t="s">
        <v>38</v>
      </c>
      <c r="N4" s="10" t="s">
        <v>39</v>
      </c>
      <c r="O4" s="10" t="s">
        <v>40</v>
      </c>
      <c r="P4" s="10" t="s">
        <v>41</v>
      </c>
      <c r="Q4" s="10" t="s">
        <v>42</v>
      </c>
      <c r="R4" s="10" t="s">
        <v>43</v>
      </c>
      <c r="S4" s="10" t="s">
        <v>44</v>
      </c>
      <c r="T4" s="10" t="s">
        <v>45</v>
      </c>
      <c r="U4" s="10" t="s">
        <v>46</v>
      </c>
      <c r="V4" s="10" t="s">
        <v>47</v>
      </c>
      <c r="W4" s="10" t="s">
        <v>48</v>
      </c>
      <c r="X4" s="10" t="s">
        <v>49</v>
      </c>
      <c r="Y4" s="10" t="s">
        <v>50</v>
      </c>
      <c r="Z4" s="10" t="s">
        <v>51</v>
      </c>
      <c r="AA4" s="10" t="s">
        <v>52</v>
      </c>
      <c r="AB4" s="10" t="s">
        <v>53</v>
      </c>
      <c r="AC4" s="10" t="s">
        <v>54</v>
      </c>
      <c r="AD4" s="10" t="s">
        <v>55</v>
      </c>
      <c r="AE4" s="10" t="s">
        <v>56</v>
      </c>
      <c r="AF4" s="10" t="s">
        <v>57</v>
      </c>
      <c r="AG4" s="10" t="s">
        <v>58</v>
      </c>
      <c r="AH4" s="10" t="s">
        <v>59</v>
      </c>
      <c r="AI4" s="10" t="s">
        <v>60</v>
      </c>
      <c r="AJ4" s="10" t="s">
        <v>39</v>
      </c>
      <c r="AK4" s="289"/>
      <c r="AL4" s="290"/>
      <c r="AM4" s="11" t="s">
        <v>61</v>
      </c>
      <c r="AN4" s="11" t="s">
        <v>62</v>
      </c>
      <c r="AO4" s="12" t="s">
        <v>63</v>
      </c>
      <c r="AP4" s="13" t="s">
        <v>64</v>
      </c>
      <c r="AQ4" s="13" t="s">
        <v>65</v>
      </c>
      <c r="AR4" s="13" t="s">
        <v>66</v>
      </c>
      <c r="AS4" s="13" t="s">
        <v>67</v>
      </c>
      <c r="AT4" s="13" t="s">
        <v>68</v>
      </c>
      <c r="AU4" s="13" t="s">
        <v>69</v>
      </c>
      <c r="AV4" s="13" t="s">
        <v>70</v>
      </c>
      <c r="AW4" s="301" t="s">
        <v>71</v>
      </c>
      <c r="AX4" s="302"/>
      <c r="AY4" s="275"/>
      <c r="AZ4" s="276"/>
      <c r="BA4" s="275"/>
      <c r="BB4" s="279"/>
      <c r="BC4" s="280"/>
      <c r="BD4" s="275"/>
      <c r="BE4" s="276"/>
      <c r="BF4" s="263"/>
      <c r="BG4" s="263"/>
      <c r="BH4" s="266"/>
      <c r="BI4" s="267"/>
      <c r="BJ4" s="304"/>
      <c r="BK4" s="296"/>
      <c r="BL4" s="296"/>
      <c r="BM4" s="296"/>
      <c r="BN4" s="175" t="s">
        <v>72</v>
      </c>
      <c r="BO4" s="175" t="s">
        <v>73</v>
      </c>
      <c r="BP4" s="300"/>
      <c r="BQ4" s="1"/>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row>
    <row r="5" spans="1:216" ht="262.5" customHeight="1" x14ac:dyDescent="0.2">
      <c r="A5" s="224" t="s">
        <v>74</v>
      </c>
      <c r="B5" s="225" t="s">
        <v>75</v>
      </c>
      <c r="C5" s="149" t="s">
        <v>76</v>
      </c>
      <c r="D5" s="143" t="s">
        <v>77</v>
      </c>
      <c r="E5" s="144" t="s">
        <v>78</v>
      </c>
      <c r="F5" s="143" t="s">
        <v>79</v>
      </c>
      <c r="G5" s="146" t="s">
        <v>80</v>
      </c>
      <c r="H5" s="146" t="s">
        <v>80</v>
      </c>
      <c r="I5" s="146" t="s">
        <v>80</v>
      </c>
      <c r="J5" s="146" t="s">
        <v>80</v>
      </c>
      <c r="K5" s="143" t="s">
        <v>81</v>
      </c>
      <c r="L5" s="147" t="s">
        <v>82</v>
      </c>
      <c r="M5" s="16">
        <v>3</v>
      </c>
      <c r="N5" s="17" t="s">
        <v>83</v>
      </c>
      <c r="O5" s="18" t="s">
        <v>80</v>
      </c>
      <c r="P5" s="18" t="s">
        <v>80</v>
      </c>
      <c r="Q5" s="18" t="s">
        <v>80</v>
      </c>
      <c r="R5" s="18"/>
      <c r="S5" s="18" t="s">
        <v>80</v>
      </c>
      <c r="T5" s="18" t="s">
        <v>80</v>
      </c>
      <c r="U5" s="18" t="s">
        <v>80</v>
      </c>
      <c r="V5" s="18" t="s">
        <v>80</v>
      </c>
      <c r="W5" s="18"/>
      <c r="X5" s="18" t="s">
        <v>80</v>
      </c>
      <c r="Y5" s="18" t="s">
        <v>80</v>
      </c>
      <c r="Z5" s="18" t="s">
        <v>80</v>
      </c>
      <c r="AA5" s="18" t="s">
        <v>80</v>
      </c>
      <c r="AB5" s="18"/>
      <c r="AC5" s="18"/>
      <c r="AD5" s="18"/>
      <c r="AE5" s="18"/>
      <c r="AF5" s="18"/>
      <c r="AG5" s="18"/>
      <c r="AH5" s="18">
        <f>COUNTIF(O5:AG5,"X")</f>
        <v>11</v>
      </c>
      <c r="AI5" s="16">
        <v>4</v>
      </c>
      <c r="AJ5" s="19" t="s">
        <v>84</v>
      </c>
      <c r="AK5" s="20">
        <f>+M5*AI5</f>
        <v>12</v>
      </c>
      <c r="AL5" s="21" t="s">
        <v>85</v>
      </c>
      <c r="AM5" s="22" t="s">
        <v>86</v>
      </c>
      <c r="AN5" s="23" t="s">
        <v>87</v>
      </c>
      <c r="AO5" s="24" t="s">
        <v>88</v>
      </c>
      <c r="AP5" s="25">
        <v>15</v>
      </c>
      <c r="AQ5" s="25">
        <v>15</v>
      </c>
      <c r="AR5" s="25">
        <v>15</v>
      </c>
      <c r="AS5" s="25">
        <v>15</v>
      </c>
      <c r="AT5" s="25">
        <v>15</v>
      </c>
      <c r="AU5" s="25">
        <v>15</v>
      </c>
      <c r="AV5" s="25">
        <v>10</v>
      </c>
      <c r="AW5" s="24">
        <f>SUM(AP5:AV5)</f>
        <v>100</v>
      </c>
      <c r="AX5" s="24" t="s">
        <v>89</v>
      </c>
      <c r="AY5" s="24" t="s">
        <v>90</v>
      </c>
      <c r="AZ5" s="24" t="s">
        <v>89</v>
      </c>
      <c r="BA5" s="24" t="s">
        <v>89</v>
      </c>
      <c r="BB5" s="26">
        <v>100</v>
      </c>
      <c r="BC5" s="27" t="s">
        <v>91</v>
      </c>
      <c r="BD5" s="28">
        <v>100</v>
      </c>
      <c r="BE5" s="28" t="s">
        <v>91</v>
      </c>
      <c r="BF5" s="29">
        <v>1</v>
      </c>
      <c r="BG5" s="29">
        <v>4</v>
      </c>
      <c r="BH5" s="30">
        <f>+BF5*BG5</f>
        <v>4</v>
      </c>
      <c r="BI5" s="31" t="s">
        <v>92</v>
      </c>
      <c r="BJ5" s="176" t="s">
        <v>93</v>
      </c>
      <c r="BK5" s="177" t="s">
        <v>94</v>
      </c>
      <c r="BL5" s="178" t="s">
        <v>95</v>
      </c>
      <c r="BM5" s="178" t="s">
        <v>96</v>
      </c>
      <c r="BN5" s="179">
        <v>45048</v>
      </c>
      <c r="BO5" s="179">
        <v>45122</v>
      </c>
      <c r="BP5" s="180" t="s">
        <v>97</v>
      </c>
    </row>
    <row r="6" spans="1:216" ht="225" customHeight="1" x14ac:dyDescent="0.2">
      <c r="A6" s="224" t="s">
        <v>98</v>
      </c>
      <c r="B6" s="226" t="s">
        <v>75</v>
      </c>
      <c r="C6" s="149" t="s">
        <v>76</v>
      </c>
      <c r="D6" s="143" t="s">
        <v>99</v>
      </c>
      <c r="E6" s="148" t="s">
        <v>100</v>
      </c>
      <c r="F6" s="143" t="s">
        <v>101</v>
      </c>
      <c r="G6" s="149" t="s">
        <v>80</v>
      </c>
      <c r="H6" s="149" t="s">
        <v>80</v>
      </c>
      <c r="I6" s="149" t="s">
        <v>80</v>
      </c>
      <c r="J6" s="149" t="s">
        <v>80</v>
      </c>
      <c r="K6" s="143" t="s">
        <v>102</v>
      </c>
      <c r="L6" s="150" t="s">
        <v>82</v>
      </c>
      <c r="M6" s="16">
        <v>3</v>
      </c>
      <c r="N6" s="17" t="s">
        <v>83</v>
      </c>
      <c r="O6" s="18" t="s">
        <v>80</v>
      </c>
      <c r="P6" s="18" t="s">
        <v>80</v>
      </c>
      <c r="Q6" s="18" t="s">
        <v>80</v>
      </c>
      <c r="R6" s="18" t="s">
        <v>80</v>
      </c>
      <c r="S6" s="18" t="s">
        <v>80</v>
      </c>
      <c r="T6" s="18" t="s">
        <v>80</v>
      </c>
      <c r="U6" s="33" t="s">
        <v>80</v>
      </c>
      <c r="V6" s="18"/>
      <c r="W6" s="18"/>
      <c r="X6" s="18" t="s">
        <v>80</v>
      </c>
      <c r="Y6" s="18"/>
      <c r="Z6" s="18" t="s">
        <v>80</v>
      </c>
      <c r="AA6" s="18" t="s">
        <v>80</v>
      </c>
      <c r="AB6" s="18"/>
      <c r="AC6" s="34" t="s">
        <v>80</v>
      </c>
      <c r="AD6" s="18"/>
      <c r="AE6" s="18" t="s">
        <v>80</v>
      </c>
      <c r="AF6" s="18"/>
      <c r="AG6" s="18" t="s">
        <v>80</v>
      </c>
      <c r="AH6" s="18">
        <f t="shared" ref="AH6:AH7" si="0">COUNTIF(O6:AG6,"X")</f>
        <v>13</v>
      </c>
      <c r="AI6" s="35">
        <v>5</v>
      </c>
      <c r="AJ6" s="35" t="s">
        <v>103</v>
      </c>
      <c r="AK6" s="36">
        <f>+AI6*M6</f>
        <v>15</v>
      </c>
      <c r="AL6" s="21" t="s">
        <v>85</v>
      </c>
      <c r="AM6" s="22" t="s">
        <v>104</v>
      </c>
      <c r="AN6" s="37" t="s">
        <v>105</v>
      </c>
      <c r="AO6" s="24" t="s">
        <v>88</v>
      </c>
      <c r="AP6" s="25">
        <v>15</v>
      </c>
      <c r="AQ6" s="25">
        <v>15</v>
      </c>
      <c r="AR6" s="25">
        <v>15</v>
      </c>
      <c r="AS6" s="25">
        <v>15</v>
      </c>
      <c r="AT6" s="25">
        <v>15</v>
      </c>
      <c r="AU6" s="25">
        <v>15</v>
      </c>
      <c r="AV6" s="25">
        <v>10</v>
      </c>
      <c r="AW6" s="24">
        <f>SUM(AP6:AV6)</f>
        <v>100</v>
      </c>
      <c r="AX6" s="24" t="s">
        <v>89</v>
      </c>
      <c r="AY6" s="24" t="s">
        <v>90</v>
      </c>
      <c r="AZ6" s="24" t="s">
        <v>89</v>
      </c>
      <c r="BA6" s="24" t="s">
        <v>89</v>
      </c>
      <c r="BB6" s="26">
        <v>100</v>
      </c>
      <c r="BC6" s="27" t="str">
        <f>VLOOKUP(BB6,CLASIFICACIÓNCONTROLES,2)</f>
        <v>FUERTE</v>
      </c>
      <c r="BD6" s="28">
        <f>ROUND(AVERAGE(BB6:BB6),0)</f>
        <v>100</v>
      </c>
      <c r="BE6" s="28" t="s">
        <v>91</v>
      </c>
      <c r="BF6" s="29">
        <v>1</v>
      </c>
      <c r="BG6" s="29">
        <f>+AI6</f>
        <v>5</v>
      </c>
      <c r="BH6" s="38">
        <f>+BF6*BG6</f>
        <v>5</v>
      </c>
      <c r="BI6" s="39" t="s">
        <v>85</v>
      </c>
      <c r="BJ6" s="145" t="s">
        <v>93</v>
      </c>
      <c r="BK6" s="181" t="s">
        <v>106</v>
      </c>
      <c r="BL6" s="182" t="s">
        <v>107</v>
      </c>
      <c r="BM6" s="182" t="s">
        <v>108</v>
      </c>
      <c r="BN6" s="179">
        <v>44929</v>
      </c>
      <c r="BO6" s="179">
        <v>45291</v>
      </c>
      <c r="BP6" s="183" t="s">
        <v>109</v>
      </c>
    </row>
    <row r="7" spans="1:216" ht="336" customHeight="1" x14ac:dyDescent="0.2">
      <c r="A7" s="224" t="s">
        <v>110</v>
      </c>
      <c r="B7" s="226" t="s">
        <v>111</v>
      </c>
      <c r="C7" s="227" t="s">
        <v>112</v>
      </c>
      <c r="D7" s="151" t="s">
        <v>113</v>
      </c>
      <c r="E7" s="152" t="s">
        <v>114</v>
      </c>
      <c r="F7" s="143" t="s">
        <v>115</v>
      </c>
      <c r="G7" s="153" t="s">
        <v>80</v>
      </c>
      <c r="H7" s="153" t="s">
        <v>80</v>
      </c>
      <c r="I7" s="153" t="s">
        <v>80</v>
      </c>
      <c r="J7" s="153" t="s">
        <v>80</v>
      </c>
      <c r="K7" s="153" t="s">
        <v>116</v>
      </c>
      <c r="L7" s="147" t="s">
        <v>117</v>
      </c>
      <c r="M7" s="40">
        <v>2</v>
      </c>
      <c r="N7" s="40" t="s">
        <v>118</v>
      </c>
      <c r="O7" s="41" t="s">
        <v>80</v>
      </c>
      <c r="P7" s="41" t="s">
        <v>80</v>
      </c>
      <c r="Q7" s="41" t="s">
        <v>80</v>
      </c>
      <c r="R7" s="41" t="s">
        <v>80</v>
      </c>
      <c r="S7" s="41" t="s">
        <v>119</v>
      </c>
      <c r="T7" s="41" t="s">
        <v>80</v>
      </c>
      <c r="U7" s="41" t="s">
        <v>80</v>
      </c>
      <c r="V7" s="41" t="s">
        <v>80</v>
      </c>
      <c r="W7" s="41" t="s">
        <v>80</v>
      </c>
      <c r="X7" s="41" t="s">
        <v>80</v>
      </c>
      <c r="Y7" s="41" t="s">
        <v>80</v>
      </c>
      <c r="Z7" s="41" t="s">
        <v>80</v>
      </c>
      <c r="AA7" s="41"/>
      <c r="AB7" s="41" t="s">
        <v>80</v>
      </c>
      <c r="AC7" s="41"/>
      <c r="AD7" s="41"/>
      <c r="AE7" s="41"/>
      <c r="AF7" s="41"/>
      <c r="AG7" s="41"/>
      <c r="AH7" s="18">
        <f t="shared" si="0"/>
        <v>12</v>
      </c>
      <c r="AI7" s="35">
        <v>5</v>
      </c>
      <c r="AJ7" s="35" t="s">
        <v>103</v>
      </c>
      <c r="AK7" s="42">
        <f>+M7*AI7</f>
        <v>10</v>
      </c>
      <c r="AL7" s="21" t="s">
        <v>85</v>
      </c>
      <c r="AM7" s="43" t="s">
        <v>120</v>
      </c>
      <c r="AN7" s="37" t="s">
        <v>121</v>
      </c>
      <c r="AO7" s="44" t="s">
        <v>88</v>
      </c>
      <c r="AP7" s="25">
        <v>15</v>
      </c>
      <c r="AQ7" s="25">
        <v>15</v>
      </c>
      <c r="AR7" s="25">
        <v>15</v>
      </c>
      <c r="AS7" s="25">
        <v>15</v>
      </c>
      <c r="AT7" s="25">
        <v>15</v>
      </c>
      <c r="AU7" s="25">
        <v>15</v>
      </c>
      <c r="AV7" s="25">
        <v>10</v>
      </c>
      <c r="AW7" s="24">
        <f>SUM(AP7:AV7)</f>
        <v>100</v>
      </c>
      <c r="AX7" s="24" t="s">
        <v>89</v>
      </c>
      <c r="AY7" s="24" t="s">
        <v>90</v>
      </c>
      <c r="AZ7" s="24" t="s">
        <v>89</v>
      </c>
      <c r="BA7" s="24" t="s">
        <v>89</v>
      </c>
      <c r="BB7" s="45">
        <v>100</v>
      </c>
      <c r="BC7" s="46" t="s">
        <v>91</v>
      </c>
      <c r="BD7" s="47">
        <v>100</v>
      </c>
      <c r="BE7" s="48" t="s">
        <v>91</v>
      </c>
      <c r="BF7" s="49">
        <v>1</v>
      </c>
      <c r="BG7" s="38">
        <v>5</v>
      </c>
      <c r="BH7" s="38">
        <f>+BF7*BG7</f>
        <v>5</v>
      </c>
      <c r="BI7" s="39" t="s">
        <v>85</v>
      </c>
      <c r="BJ7" s="163" t="s">
        <v>93</v>
      </c>
      <c r="BK7" s="184" t="s">
        <v>122</v>
      </c>
      <c r="BL7" s="185" t="s">
        <v>123</v>
      </c>
      <c r="BM7" s="185" t="s">
        <v>124</v>
      </c>
      <c r="BN7" s="179">
        <v>45048</v>
      </c>
      <c r="BO7" s="179">
        <v>45275</v>
      </c>
      <c r="BP7" s="186" t="s">
        <v>125</v>
      </c>
    </row>
    <row r="8" spans="1:216" ht="262.5" customHeight="1" x14ac:dyDescent="0.2">
      <c r="A8" s="224" t="s">
        <v>126</v>
      </c>
      <c r="B8" s="228" t="s">
        <v>127</v>
      </c>
      <c r="C8" s="146" t="s">
        <v>112</v>
      </c>
      <c r="D8" s="154" t="s">
        <v>128</v>
      </c>
      <c r="E8" s="155" t="s">
        <v>129</v>
      </c>
      <c r="F8" s="143" t="s">
        <v>130</v>
      </c>
      <c r="G8" s="146" t="s">
        <v>80</v>
      </c>
      <c r="H8" s="146" t="s">
        <v>80</v>
      </c>
      <c r="I8" s="146" t="s">
        <v>80</v>
      </c>
      <c r="J8" s="146" t="s">
        <v>80</v>
      </c>
      <c r="K8" s="156" t="s">
        <v>131</v>
      </c>
      <c r="L8" s="147" t="s">
        <v>117</v>
      </c>
      <c r="M8" s="50">
        <v>3</v>
      </c>
      <c r="N8" s="51" t="s">
        <v>83</v>
      </c>
      <c r="O8" s="52" t="s">
        <v>80</v>
      </c>
      <c r="P8" s="52" t="s">
        <v>80</v>
      </c>
      <c r="Q8" s="52" t="s">
        <v>80</v>
      </c>
      <c r="R8" s="52" t="s">
        <v>80</v>
      </c>
      <c r="S8" s="52" t="s">
        <v>80</v>
      </c>
      <c r="T8" s="52"/>
      <c r="U8" s="53" t="s">
        <v>80</v>
      </c>
      <c r="V8" s="53" t="s">
        <v>80</v>
      </c>
      <c r="W8" s="53" t="s">
        <v>80</v>
      </c>
      <c r="X8" s="52" t="s">
        <v>80</v>
      </c>
      <c r="Y8" s="52" t="s">
        <v>80</v>
      </c>
      <c r="Z8" s="52" t="s">
        <v>80</v>
      </c>
      <c r="AA8" s="52"/>
      <c r="AB8" s="52"/>
      <c r="AC8" s="52" t="s">
        <v>80</v>
      </c>
      <c r="AD8" s="52"/>
      <c r="AE8" s="52" t="s">
        <v>80</v>
      </c>
      <c r="AF8" s="52"/>
      <c r="AG8" s="52"/>
      <c r="AH8" s="18">
        <f>COUNTIF(O8:AG8,"X")</f>
        <v>13</v>
      </c>
      <c r="AI8" s="50">
        <v>5</v>
      </c>
      <c r="AJ8" s="54" t="s">
        <v>103</v>
      </c>
      <c r="AK8" s="55">
        <f>+AI8*M8</f>
        <v>15</v>
      </c>
      <c r="AL8" s="56" t="s">
        <v>85</v>
      </c>
      <c r="AM8" s="57" t="s">
        <v>132</v>
      </c>
      <c r="AN8" s="37" t="s">
        <v>133</v>
      </c>
      <c r="AO8" s="58" t="s">
        <v>88</v>
      </c>
      <c r="AP8" s="25">
        <v>15</v>
      </c>
      <c r="AQ8" s="25">
        <v>15</v>
      </c>
      <c r="AR8" s="25">
        <v>15</v>
      </c>
      <c r="AS8" s="25">
        <v>15</v>
      </c>
      <c r="AT8" s="25">
        <v>15</v>
      </c>
      <c r="AU8" s="25">
        <v>15</v>
      </c>
      <c r="AV8" s="25">
        <v>10</v>
      </c>
      <c r="AW8" s="59">
        <v>100</v>
      </c>
      <c r="AX8" s="60" t="s">
        <v>89</v>
      </c>
      <c r="AY8" s="24" t="s">
        <v>90</v>
      </c>
      <c r="AZ8" s="24" t="s">
        <v>89</v>
      </c>
      <c r="BA8" s="24" t="s">
        <v>89</v>
      </c>
      <c r="BB8" s="26">
        <v>100</v>
      </c>
      <c r="BC8" s="27" t="str">
        <f t="shared" ref="BC8:BC32" si="1">VLOOKUP(BB8,CLASIFICACIÓNCONTROLES,2)</f>
        <v>FUERTE</v>
      </c>
      <c r="BD8" s="47">
        <f>ROUND(AVERAGE(BB8:BB8),0)</f>
        <v>100</v>
      </c>
      <c r="BE8" s="48" t="s">
        <v>91</v>
      </c>
      <c r="BF8" s="61">
        <v>1</v>
      </c>
      <c r="BG8" s="61">
        <v>5</v>
      </c>
      <c r="BH8" s="38">
        <f>+BF8*BG8</f>
        <v>5</v>
      </c>
      <c r="BI8" s="62" t="s">
        <v>85</v>
      </c>
      <c r="BJ8" s="187" t="s">
        <v>93</v>
      </c>
      <c r="BK8" s="188" t="s">
        <v>134</v>
      </c>
      <c r="BL8" s="189" t="s">
        <v>135</v>
      </c>
      <c r="BM8" s="188" t="s">
        <v>136</v>
      </c>
      <c r="BN8" s="179">
        <v>45017</v>
      </c>
      <c r="BO8" s="179">
        <v>45077</v>
      </c>
      <c r="BP8" s="190" t="s">
        <v>137</v>
      </c>
    </row>
    <row r="9" spans="1:216" s="71" customFormat="1" ht="168" customHeight="1" x14ac:dyDescent="0.2">
      <c r="A9" s="251" t="s">
        <v>138</v>
      </c>
      <c r="B9" s="252" t="s">
        <v>127</v>
      </c>
      <c r="C9" s="254" t="s">
        <v>112</v>
      </c>
      <c r="D9" s="256" t="s">
        <v>139</v>
      </c>
      <c r="E9" s="258" t="s">
        <v>140</v>
      </c>
      <c r="F9" s="260" t="s">
        <v>141</v>
      </c>
      <c r="G9" s="254" t="s">
        <v>80</v>
      </c>
      <c r="H9" s="254" t="s">
        <v>80</v>
      </c>
      <c r="I9" s="254" t="s">
        <v>80</v>
      </c>
      <c r="J9" s="254" t="s">
        <v>80</v>
      </c>
      <c r="K9" s="256" t="s">
        <v>142</v>
      </c>
      <c r="L9" s="293" t="s">
        <v>82</v>
      </c>
      <c r="M9" s="307">
        <v>3</v>
      </c>
      <c r="N9" s="309" t="s">
        <v>83</v>
      </c>
      <c r="O9" s="311" t="s">
        <v>80</v>
      </c>
      <c r="P9" s="311" t="s">
        <v>80</v>
      </c>
      <c r="Q9" s="305"/>
      <c r="R9" s="305"/>
      <c r="S9" s="305" t="s">
        <v>80</v>
      </c>
      <c r="T9" s="305"/>
      <c r="U9" s="305"/>
      <c r="V9" s="305"/>
      <c r="W9" s="305" t="s">
        <v>80</v>
      </c>
      <c r="X9" s="305" t="s">
        <v>80</v>
      </c>
      <c r="Y9" s="305" t="s">
        <v>80</v>
      </c>
      <c r="Z9" s="305" t="s">
        <v>80</v>
      </c>
      <c r="AA9" s="305"/>
      <c r="AB9" s="305"/>
      <c r="AC9" s="305" t="s">
        <v>80</v>
      </c>
      <c r="AD9" s="305"/>
      <c r="AE9" s="305" t="s">
        <v>80</v>
      </c>
      <c r="AF9" s="305"/>
      <c r="AG9" s="305"/>
      <c r="AH9" s="313">
        <f>COUNTIF(O9:AG9,"X")</f>
        <v>9</v>
      </c>
      <c r="AI9" s="307">
        <f>IF(AH9&lt;=5,3,IF(AND(AH9&gt;=6,AH9&lt;=11),4,5))</f>
        <v>4</v>
      </c>
      <c r="AJ9" s="315" t="s">
        <v>84</v>
      </c>
      <c r="AK9" s="319">
        <f>+M9*AI9</f>
        <v>12</v>
      </c>
      <c r="AL9" s="321" t="s">
        <v>85</v>
      </c>
      <c r="AM9" s="323" t="s">
        <v>143</v>
      </c>
      <c r="AN9" s="325" t="s">
        <v>144</v>
      </c>
      <c r="AO9" s="327" t="s">
        <v>88</v>
      </c>
      <c r="AP9" s="317">
        <v>15</v>
      </c>
      <c r="AQ9" s="317">
        <v>15</v>
      </c>
      <c r="AR9" s="317">
        <v>15</v>
      </c>
      <c r="AS9" s="317">
        <v>15</v>
      </c>
      <c r="AT9" s="317">
        <v>15</v>
      </c>
      <c r="AU9" s="317">
        <v>15</v>
      </c>
      <c r="AV9" s="317">
        <v>10</v>
      </c>
      <c r="AW9" s="335">
        <f>SUM(AP9:AV10)</f>
        <v>100</v>
      </c>
      <c r="AX9" s="335" t="s">
        <v>89</v>
      </c>
      <c r="AY9" s="335" t="s">
        <v>90</v>
      </c>
      <c r="AZ9" s="335" t="s">
        <v>89</v>
      </c>
      <c r="BA9" s="335" t="s">
        <v>89</v>
      </c>
      <c r="BB9" s="337">
        <v>100</v>
      </c>
      <c r="BC9" s="357" t="str">
        <f t="shared" si="1"/>
        <v>FUERTE</v>
      </c>
      <c r="BD9" s="337">
        <f>ROUND(AVERAGE(BB9:BB9),0)</f>
        <v>100</v>
      </c>
      <c r="BE9" s="329" t="s">
        <v>91</v>
      </c>
      <c r="BF9" s="331">
        <v>1</v>
      </c>
      <c r="BG9" s="331">
        <f>+AI9</f>
        <v>4</v>
      </c>
      <c r="BH9" s="333">
        <f>+BF9*BG9</f>
        <v>4</v>
      </c>
      <c r="BI9" s="351" t="s">
        <v>92</v>
      </c>
      <c r="BJ9" s="353" t="s">
        <v>93</v>
      </c>
      <c r="BK9" s="355" t="s">
        <v>145</v>
      </c>
      <c r="BL9" s="347" t="s">
        <v>146</v>
      </c>
      <c r="BM9" s="347" t="s">
        <v>147</v>
      </c>
      <c r="BN9" s="345">
        <v>44958</v>
      </c>
      <c r="BO9" s="345">
        <v>45107</v>
      </c>
      <c r="BP9" s="347" t="s">
        <v>148</v>
      </c>
    </row>
    <row r="10" spans="1:216" s="71" customFormat="1" ht="168" customHeight="1" x14ac:dyDescent="0.2">
      <c r="A10" s="251"/>
      <c r="B10" s="253"/>
      <c r="C10" s="255"/>
      <c r="D10" s="257"/>
      <c r="E10" s="259"/>
      <c r="F10" s="261"/>
      <c r="G10" s="255"/>
      <c r="H10" s="255"/>
      <c r="I10" s="255"/>
      <c r="J10" s="255"/>
      <c r="K10" s="257"/>
      <c r="L10" s="294"/>
      <c r="M10" s="308"/>
      <c r="N10" s="310"/>
      <c r="O10" s="312"/>
      <c r="P10" s="312"/>
      <c r="Q10" s="306"/>
      <c r="R10" s="306"/>
      <c r="S10" s="306"/>
      <c r="T10" s="306"/>
      <c r="U10" s="306"/>
      <c r="V10" s="306"/>
      <c r="W10" s="306"/>
      <c r="X10" s="306"/>
      <c r="Y10" s="306"/>
      <c r="Z10" s="306"/>
      <c r="AA10" s="306"/>
      <c r="AB10" s="306"/>
      <c r="AC10" s="306"/>
      <c r="AD10" s="306"/>
      <c r="AE10" s="306"/>
      <c r="AF10" s="306"/>
      <c r="AG10" s="306"/>
      <c r="AH10" s="314"/>
      <c r="AI10" s="308"/>
      <c r="AJ10" s="316"/>
      <c r="AK10" s="320"/>
      <c r="AL10" s="322"/>
      <c r="AM10" s="324"/>
      <c r="AN10" s="326"/>
      <c r="AO10" s="328"/>
      <c r="AP10" s="318"/>
      <c r="AQ10" s="318"/>
      <c r="AR10" s="318"/>
      <c r="AS10" s="318"/>
      <c r="AT10" s="318"/>
      <c r="AU10" s="318"/>
      <c r="AV10" s="318"/>
      <c r="AW10" s="336"/>
      <c r="AX10" s="336"/>
      <c r="AY10" s="336"/>
      <c r="AZ10" s="336"/>
      <c r="BA10" s="336"/>
      <c r="BB10" s="338"/>
      <c r="BC10" s="358"/>
      <c r="BD10" s="338"/>
      <c r="BE10" s="330"/>
      <c r="BF10" s="332"/>
      <c r="BG10" s="332"/>
      <c r="BH10" s="334"/>
      <c r="BI10" s="352"/>
      <c r="BJ10" s="354"/>
      <c r="BK10" s="356"/>
      <c r="BL10" s="348"/>
      <c r="BM10" s="348"/>
      <c r="BN10" s="346"/>
      <c r="BO10" s="346"/>
      <c r="BP10" s="348"/>
    </row>
    <row r="11" spans="1:216" ht="283.5" customHeight="1" x14ac:dyDescent="0.2">
      <c r="A11" s="349" t="s">
        <v>149</v>
      </c>
      <c r="B11" s="252" t="s">
        <v>150</v>
      </c>
      <c r="C11" s="254" t="s">
        <v>76</v>
      </c>
      <c r="D11" s="256" t="s">
        <v>151</v>
      </c>
      <c r="E11" s="258" t="s">
        <v>152</v>
      </c>
      <c r="F11" s="260" t="s">
        <v>153</v>
      </c>
      <c r="G11" s="254" t="s">
        <v>80</v>
      </c>
      <c r="H11" s="254" t="s">
        <v>80</v>
      </c>
      <c r="I11" s="254" t="s">
        <v>80</v>
      </c>
      <c r="J11" s="254" t="s">
        <v>80</v>
      </c>
      <c r="K11" s="339" t="s">
        <v>154</v>
      </c>
      <c r="L11" s="293" t="s">
        <v>155</v>
      </c>
      <c r="M11" s="341">
        <v>3</v>
      </c>
      <c r="N11" s="343" t="s">
        <v>83</v>
      </c>
      <c r="O11" s="305" t="s">
        <v>80</v>
      </c>
      <c r="P11" s="305" t="s">
        <v>80</v>
      </c>
      <c r="Q11" s="305" t="s">
        <v>80</v>
      </c>
      <c r="R11" s="305"/>
      <c r="S11" s="305" t="s">
        <v>80</v>
      </c>
      <c r="T11" s="305" t="s">
        <v>80</v>
      </c>
      <c r="U11" s="305"/>
      <c r="V11" s="305"/>
      <c r="W11" s="305"/>
      <c r="X11" s="305" t="s">
        <v>80</v>
      </c>
      <c r="Y11" s="305" t="s">
        <v>80</v>
      </c>
      <c r="Z11" s="305" t="s">
        <v>80</v>
      </c>
      <c r="AA11" s="305" t="s">
        <v>80</v>
      </c>
      <c r="AB11" s="305" t="s">
        <v>80</v>
      </c>
      <c r="AC11" s="305"/>
      <c r="AD11" s="305"/>
      <c r="AE11" s="305"/>
      <c r="AF11" s="305"/>
      <c r="AG11" s="305"/>
      <c r="AH11" s="305">
        <f>COUNTIF(O11:AG11,"X")</f>
        <v>10</v>
      </c>
      <c r="AI11" s="307">
        <v>4</v>
      </c>
      <c r="AJ11" s="315" t="s">
        <v>84</v>
      </c>
      <c r="AK11" s="319">
        <f>+M11*AI11</f>
        <v>12</v>
      </c>
      <c r="AL11" s="359" t="s">
        <v>85</v>
      </c>
      <c r="AM11" s="361" t="s">
        <v>156</v>
      </c>
      <c r="AN11" s="325" t="s">
        <v>157</v>
      </c>
      <c r="AO11" s="335" t="s">
        <v>88</v>
      </c>
      <c r="AP11" s="317">
        <v>15</v>
      </c>
      <c r="AQ11" s="317">
        <v>15</v>
      </c>
      <c r="AR11" s="317">
        <v>15</v>
      </c>
      <c r="AS11" s="317">
        <v>15</v>
      </c>
      <c r="AT11" s="317">
        <v>15</v>
      </c>
      <c r="AU11" s="317">
        <v>15</v>
      </c>
      <c r="AV11" s="317">
        <v>10</v>
      </c>
      <c r="AW11" s="335">
        <f t="shared" ref="AW11:AW46" si="2">SUM(AP11:AV11)</f>
        <v>100</v>
      </c>
      <c r="AX11" s="335" t="s">
        <v>89</v>
      </c>
      <c r="AY11" s="335" t="s">
        <v>90</v>
      </c>
      <c r="AZ11" s="335" t="s">
        <v>89</v>
      </c>
      <c r="BA11" s="335" t="s">
        <v>89</v>
      </c>
      <c r="BB11" s="337">
        <v>100</v>
      </c>
      <c r="BC11" s="357" t="str">
        <f t="shared" si="1"/>
        <v>FUERTE</v>
      </c>
      <c r="BD11" s="329">
        <f>ROUND(AVERAGE(BB11:BB11),0)</f>
        <v>100</v>
      </c>
      <c r="BE11" s="329" t="s">
        <v>91</v>
      </c>
      <c r="BF11" s="331">
        <v>1</v>
      </c>
      <c r="BG11" s="331">
        <f>+AI11</f>
        <v>4</v>
      </c>
      <c r="BH11" s="333">
        <f>+BF11*BG11</f>
        <v>4</v>
      </c>
      <c r="BI11" s="351" t="s">
        <v>92</v>
      </c>
      <c r="BJ11" s="353" t="s">
        <v>93</v>
      </c>
      <c r="BK11" s="191" t="s">
        <v>158</v>
      </c>
      <c r="BL11" s="192" t="s">
        <v>159</v>
      </c>
      <c r="BM11" s="192" t="s">
        <v>160</v>
      </c>
      <c r="BN11" s="193">
        <v>44927</v>
      </c>
      <c r="BO11" s="193">
        <v>45291</v>
      </c>
      <c r="BP11" s="194" t="s">
        <v>161</v>
      </c>
    </row>
    <row r="12" spans="1:216" ht="283.5" customHeight="1" x14ac:dyDescent="0.2">
      <c r="A12" s="350"/>
      <c r="B12" s="253"/>
      <c r="C12" s="255"/>
      <c r="D12" s="257"/>
      <c r="E12" s="259"/>
      <c r="F12" s="261"/>
      <c r="G12" s="255"/>
      <c r="H12" s="255"/>
      <c r="I12" s="255"/>
      <c r="J12" s="255"/>
      <c r="K12" s="340"/>
      <c r="L12" s="294"/>
      <c r="M12" s="342"/>
      <c r="N12" s="344"/>
      <c r="O12" s="306"/>
      <c r="P12" s="306"/>
      <c r="Q12" s="306"/>
      <c r="R12" s="306"/>
      <c r="S12" s="306"/>
      <c r="T12" s="306"/>
      <c r="U12" s="306"/>
      <c r="V12" s="306"/>
      <c r="W12" s="306"/>
      <c r="X12" s="306"/>
      <c r="Y12" s="306"/>
      <c r="Z12" s="306"/>
      <c r="AA12" s="306"/>
      <c r="AB12" s="306"/>
      <c r="AC12" s="306"/>
      <c r="AD12" s="306"/>
      <c r="AE12" s="306"/>
      <c r="AF12" s="306"/>
      <c r="AG12" s="306"/>
      <c r="AH12" s="306"/>
      <c r="AI12" s="308"/>
      <c r="AJ12" s="316"/>
      <c r="AK12" s="320"/>
      <c r="AL12" s="360"/>
      <c r="AM12" s="362"/>
      <c r="AN12" s="326"/>
      <c r="AO12" s="336"/>
      <c r="AP12" s="318"/>
      <c r="AQ12" s="318"/>
      <c r="AR12" s="318"/>
      <c r="AS12" s="318"/>
      <c r="AT12" s="318"/>
      <c r="AU12" s="318"/>
      <c r="AV12" s="318"/>
      <c r="AW12" s="336"/>
      <c r="AX12" s="336"/>
      <c r="AY12" s="336"/>
      <c r="AZ12" s="336"/>
      <c r="BA12" s="336"/>
      <c r="BB12" s="338"/>
      <c r="BC12" s="358"/>
      <c r="BD12" s="330"/>
      <c r="BE12" s="330"/>
      <c r="BF12" s="332"/>
      <c r="BG12" s="332"/>
      <c r="BH12" s="334"/>
      <c r="BI12" s="352"/>
      <c r="BJ12" s="354"/>
      <c r="BK12" s="195" t="s">
        <v>162</v>
      </c>
      <c r="BL12" s="192" t="s">
        <v>163</v>
      </c>
      <c r="BM12" s="192" t="s">
        <v>164</v>
      </c>
      <c r="BN12" s="193">
        <v>44927</v>
      </c>
      <c r="BO12" s="193">
        <v>45291</v>
      </c>
      <c r="BP12" s="194" t="s">
        <v>165</v>
      </c>
    </row>
    <row r="13" spans="1:216" ht="244.5" customHeight="1" x14ac:dyDescent="0.2">
      <c r="A13" s="229" t="s">
        <v>166</v>
      </c>
      <c r="B13" s="228" t="s">
        <v>167</v>
      </c>
      <c r="C13" s="162" t="s">
        <v>112</v>
      </c>
      <c r="D13" s="162" t="s">
        <v>168</v>
      </c>
      <c r="E13" s="157" t="s">
        <v>169</v>
      </c>
      <c r="F13" s="156" t="s">
        <v>170</v>
      </c>
      <c r="G13" s="164" t="s">
        <v>80</v>
      </c>
      <c r="H13" s="164" t="s">
        <v>80</v>
      </c>
      <c r="I13" s="164" t="s">
        <v>80</v>
      </c>
      <c r="J13" s="164" t="s">
        <v>80</v>
      </c>
      <c r="K13" s="222" t="s">
        <v>171</v>
      </c>
      <c r="L13" s="223" t="s">
        <v>172</v>
      </c>
      <c r="M13" s="63">
        <v>3</v>
      </c>
      <c r="N13" s="63" t="s">
        <v>83</v>
      </c>
      <c r="O13" s="52" t="s">
        <v>80</v>
      </c>
      <c r="P13" s="72"/>
      <c r="Q13" s="52" t="s">
        <v>80</v>
      </c>
      <c r="R13" s="72"/>
      <c r="S13" s="52" t="s">
        <v>80</v>
      </c>
      <c r="T13" s="72"/>
      <c r="U13" s="52" t="s">
        <v>80</v>
      </c>
      <c r="V13" s="52"/>
      <c r="W13" s="52" t="s">
        <v>80</v>
      </c>
      <c r="X13" s="72"/>
      <c r="Y13" s="52" t="s">
        <v>80</v>
      </c>
      <c r="Z13" s="72"/>
      <c r="AA13" s="72"/>
      <c r="AB13" s="72"/>
      <c r="AC13" s="72"/>
      <c r="AD13" s="72"/>
      <c r="AE13" s="72"/>
      <c r="AF13" s="72"/>
      <c r="AG13" s="72"/>
      <c r="AH13" s="52">
        <f>COUNTIF(O13:AG13,"x")</f>
        <v>6</v>
      </c>
      <c r="AI13" s="64">
        <v>4</v>
      </c>
      <c r="AJ13" s="64" t="s">
        <v>84</v>
      </c>
      <c r="AK13" s="54">
        <f t="shared" ref="AK13:AK20" si="3">+M13*AI13</f>
        <v>12</v>
      </c>
      <c r="AL13" s="73" t="s">
        <v>85</v>
      </c>
      <c r="AM13" s="74" t="s">
        <v>173</v>
      </c>
      <c r="AN13" s="75" t="s">
        <v>174</v>
      </c>
      <c r="AO13" s="76" t="s">
        <v>88</v>
      </c>
      <c r="AP13" s="77">
        <v>15</v>
      </c>
      <c r="AQ13" s="77">
        <v>15</v>
      </c>
      <c r="AR13" s="77">
        <v>15</v>
      </c>
      <c r="AS13" s="77">
        <v>15</v>
      </c>
      <c r="AT13" s="77">
        <v>15</v>
      </c>
      <c r="AU13" s="77">
        <v>15</v>
      </c>
      <c r="AV13" s="77">
        <v>10</v>
      </c>
      <c r="AW13" s="67">
        <f>SUM(AP13:AV13)</f>
        <v>100</v>
      </c>
      <c r="AX13" s="67" t="s">
        <v>89</v>
      </c>
      <c r="AY13" s="67" t="s">
        <v>90</v>
      </c>
      <c r="AZ13" s="67" t="s">
        <v>89</v>
      </c>
      <c r="BA13" s="67" t="s">
        <v>89</v>
      </c>
      <c r="BB13" s="47">
        <v>100</v>
      </c>
      <c r="BC13" s="68" t="str">
        <f>VLOOKUP(BB13,CLASIFICACIÓNCONTROLES,2)</f>
        <v>FUERTE</v>
      </c>
      <c r="BD13" s="48">
        <f t="shared" ref="BD13:BD18" si="4">ROUND(AVERAGE(BB13:BB13),0)</f>
        <v>100</v>
      </c>
      <c r="BE13" s="48" t="str">
        <f>VLOOKUP(BD13,CLASIFICACIÓNCONTROLES,2)</f>
        <v>FUERTE</v>
      </c>
      <c r="BF13" s="78">
        <v>1</v>
      </c>
      <c r="BG13" s="69">
        <v>4</v>
      </c>
      <c r="BH13" s="69">
        <f>+BF13*BG13</f>
        <v>4</v>
      </c>
      <c r="BI13" s="70" t="s">
        <v>92</v>
      </c>
      <c r="BJ13" s="196" t="s">
        <v>93</v>
      </c>
      <c r="BK13" s="197" t="s">
        <v>175</v>
      </c>
      <c r="BL13" s="198" t="s">
        <v>176</v>
      </c>
      <c r="BM13" s="199" t="s">
        <v>177</v>
      </c>
      <c r="BN13" s="193">
        <v>44941</v>
      </c>
      <c r="BO13" s="193">
        <v>45107</v>
      </c>
      <c r="BP13" s="194" t="s">
        <v>178</v>
      </c>
    </row>
    <row r="14" spans="1:216" ht="280.5" customHeight="1" x14ac:dyDescent="0.2">
      <c r="A14" s="230" t="s">
        <v>179</v>
      </c>
      <c r="B14" s="231" t="s">
        <v>180</v>
      </c>
      <c r="C14" s="149" t="s">
        <v>76</v>
      </c>
      <c r="D14" s="165" t="s">
        <v>181</v>
      </c>
      <c r="E14" s="155" t="s">
        <v>182</v>
      </c>
      <c r="F14" s="143" t="s">
        <v>183</v>
      </c>
      <c r="G14" s="149" t="s">
        <v>80</v>
      </c>
      <c r="H14" s="149" t="s">
        <v>80</v>
      </c>
      <c r="I14" s="149" t="s">
        <v>80</v>
      </c>
      <c r="J14" s="149" t="s">
        <v>80</v>
      </c>
      <c r="K14" s="159" t="s">
        <v>184</v>
      </c>
      <c r="L14" s="148" t="s">
        <v>185</v>
      </c>
      <c r="M14" s="79">
        <v>3</v>
      </c>
      <c r="N14" s="17" t="s">
        <v>83</v>
      </c>
      <c r="O14" s="80"/>
      <c r="P14" s="80" t="s">
        <v>80</v>
      </c>
      <c r="Q14" s="81" t="s">
        <v>80</v>
      </c>
      <c r="R14" s="81" t="s">
        <v>80</v>
      </c>
      <c r="S14" s="80" t="s">
        <v>80</v>
      </c>
      <c r="T14" s="81" t="s">
        <v>80</v>
      </c>
      <c r="U14" s="80" t="s">
        <v>80</v>
      </c>
      <c r="V14" s="80" t="s">
        <v>80</v>
      </c>
      <c r="W14" s="80"/>
      <c r="X14" s="80" t="s">
        <v>80</v>
      </c>
      <c r="Y14" s="80" t="s">
        <v>80</v>
      </c>
      <c r="Z14" s="80" t="s">
        <v>80</v>
      </c>
      <c r="AA14" s="80"/>
      <c r="AB14" s="80" t="s">
        <v>119</v>
      </c>
      <c r="AC14" s="80" t="s">
        <v>80</v>
      </c>
      <c r="AD14" s="80"/>
      <c r="AE14" s="80"/>
      <c r="AF14" s="80"/>
      <c r="AG14" s="80"/>
      <c r="AH14" s="80">
        <f t="shared" ref="AH14:AH20" si="5">COUNTIF(O14:AG14,"X")</f>
        <v>11</v>
      </c>
      <c r="AI14" s="50">
        <v>4</v>
      </c>
      <c r="AJ14" s="64" t="s">
        <v>84</v>
      </c>
      <c r="AK14" s="55">
        <f t="shared" si="3"/>
        <v>12</v>
      </c>
      <c r="AL14" s="65" t="s">
        <v>85</v>
      </c>
      <c r="AM14" s="22" t="s">
        <v>186</v>
      </c>
      <c r="AN14" s="82" t="s">
        <v>187</v>
      </c>
      <c r="AO14" s="60" t="s">
        <v>88</v>
      </c>
      <c r="AP14" s="83">
        <v>15</v>
      </c>
      <c r="AQ14" s="83">
        <v>15</v>
      </c>
      <c r="AR14" s="83">
        <v>15</v>
      </c>
      <c r="AS14" s="83">
        <v>15</v>
      </c>
      <c r="AT14" s="83">
        <v>15</v>
      </c>
      <c r="AU14" s="83">
        <v>15</v>
      </c>
      <c r="AV14" s="83">
        <v>10</v>
      </c>
      <c r="AW14" s="60">
        <f t="shared" si="2"/>
        <v>100</v>
      </c>
      <c r="AX14" s="60" t="s">
        <v>89</v>
      </c>
      <c r="AY14" s="60" t="s">
        <v>90</v>
      </c>
      <c r="AZ14" s="60" t="s">
        <v>89</v>
      </c>
      <c r="BA14" s="60" t="s">
        <v>89</v>
      </c>
      <c r="BB14" s="26">
        <v>100</v>
      </c>
      <c r="BC14" s="27" t="str">
        <f t="shared" si="1"/>
        <v>FUERTE</v>
      </c>
      <c r="BD14" s="48">
        <f t="shared" si="4"/>
        <v>100</v>
      </c>
      <c r="BE14" s="48" t="s">
        <v>91</v>
      </c>
      <c r="BF14" s="61">
        <v>1</v>
      </c>
      <c r="BG14" s="61">
        <v>4</v>
      </c>
      <c r="BH14" s="84">
        <f>+BF14*BG14</f>
        <v>4</v>
      </c>
      <c r="BI14" s="31" t="s">
        <v>92</v>
      </c>
      <c r="BJ14" s="200" t="s">
        <v>93</v>
      </c>
      <c r="BK14" s="201" t="s">
        <v>188</v>
      </c>
      <c r="BL14" s="198" t="s">
        <v>189</v>
      </c>
      <c r="BM14" s="189" t="s">
        <v>190</v>
      </c>
      <c r="BN14" s="202">
        <v>44958</v>
      </c>
      <c r="BO14" s="179">
        <v>45107</v>
      </c>
      <c r="BP14" s="203" t="s">
        <v>97</v>
      </c>
    </row>
    <row r="15" spans="1:216" ht="215.25" customHeight="1" x14ac:dyDescent="0.2">
      <c r="A15" s="232" t="s">
        <v>191</v>
      </c>
      <c r="B15" s="228" t="s">
        <v>192</v>
      </c>
      <c r="C15" s="146" t="s">
        <v>112</v>
      </c>
      <c r="D15" s="154" t="s">
        <v>193</v>
      </c>
      <c r="E15" s="157" t="s">
        <v>194</v>
      </c>
      <c r="F15" s="156" t="s">
        <v>195</v>
      </c>
      <c r="G15" s="146" t="s">
        <v>80</v>
      </c>
      <c r="H15" s="146" t="s">
        <v>80</v>
      </c>
      <c r="I15" s="146" t="s">
        <v>80</v>
      </c>
      <c r="J15" s="146" t="s">
        <v>80</v>
      </c>
      <c r="K15" s="154" t="s">
        <v>196</v>
      </c>
      <c r="L15" s="158" t="s">
        <v>117</v>
      </c>
      <c r="M15" s="50">
        <v>3</v>
      </c>
      <c r="N15" s="85" t="s">
        <v>83</v>
      </c>
      <c r="O15" s="52" t="s">
        <v>80</v>
      </c>
      <c r="P15" s="52" t="s">
        <v>80</v>
      </c>
      <c r="Q15" s="52" t="s">
        <v>80</v>
      </c>
      <c r="R15" s="52"/>
      <c r="S15" s="52" t="s">
        <v>80</v>
      </c>
      <c r="T15" s="52"/>
      <c r="U15" s="52" t="s">
        <v>80</v>
      </c>
      <c r="V15" s="52" t="s">
        <v>80</v>
      </c>
      <c r="W15" s="52"/>
      <c r="X15" s="52"/>
      <c r="Y15" s="52" t="s">
        <v>80</v>
      </c>
      <c r="Z15" s="52" t="s">
        <v>80</v>
      </c>
      <c r="AA15" s="52"/>
      <c r="AB15" s="86"/>
      <c r="AC15" s="52" t="s">
        <v>80</v>
      </c>
      <c r="AD15" s="52"/>
      <c r="AE15" s="52" t="s">
        <v>80</v>
      </c>
      <c r="AF15" s="52"/>
      <c r="AG15" s="52"/>
      <c r="AH15" s="52">
        <f t="shared" si="5"/>
        <v>10</v>
      </c>
      <c r="AI15" s="50">
        <f t="shared" ref="AI15:AI20" si="6">IF(AH15&lt;=5,3,IF(AND(AH15&gt;=6,AH15&lt;=11),4,5))</f>
        <v>4</v>
      </c>
      <c r="AJ15" s="64" t="s">
        <v>84</v>
      </c>
      <c r="AK15" s="55">
        <f t="shared" si="3"/>
        <v>12</v>
      </c>
      <c r="AL15" s="87" t="s">
        <v>85</v>
      </c>
      <c r="AM15" s="43" t="s">
        <v>197</v>
      </c>
      <c r="AN15" s="88" t="s">
        <v>198</v>
      </c>
      <c r="AO15" s="89" t="s">
        <v>88</v>
      </c>
      <c r="AP15" s="90">
        <v>15</v>
      </c>
      <c r="AQ15" s="90">
        <v>15</v>
      </c>
      <c r="AR15" s="90">
        <v>15</v>
      </c>
      <c r="AS15" s="90">
        <v>15</v>
      </c>
      <c r="AT15" s="90">
        <v>15</v>
      </c>
      <c r="AU15" s="90">
        <v>15</v>
      </c>
      <c r="AV15" s="90">
        <v>10</v>
      </c>
      <c r="AW15" s="91">
        <f t="shared" ref="AW15:AW18" si="7">SUM(AP15:AV15)</f>
        <v>100</v>
      </c>
      <c r="AX15" s="60" t="s">
        <v>89</v>
      </c>
      <c r="AY15" s="60" t="s">
        <v>90</v>
      </c>
      <c r="AZ15" s="60" t="s">
        <v>89</v>
      </c>
      <c r="BA15" s="60" t="s">
        <v>89</v>
      </c>
      <c r="BB15" s="26">
        <v>100</v>
      </c>
      <c r="BC15" s="27" t="str">
        <f t="shared" ref="BC15:BC18" si="8">VLOOKUP(BB15,CLASIFICACIÓNCONTROLES,2)</f>
        <v>FUERTE</v>
      </c>
      <c r="BD15" s="48">
        <f t="shared" si="4"/>
        <v>100</v>
      </c>
      <c r="BE15" s="48" t="s">
        <v>199</v>
      </c>
      <c r="BF15" s="92">
        <v>1</v>
      </c>
      <c r="BG15" s="49">
        <f t="shared" ref="BG15:BG18" si="9">+AI15</f>
        <v>4</v>
      </c>
      <c r="BH15" s="69">
        <f>+BF15*BG15</f>
        <v>4</v>
      </c>
      <c r="BI15" s="70" t="s">
        <v>92</v>
      </c>
      <c r="BJ15" s="196" t="s">
        <v>93</v>
      </c>
      <c r="BK15" s="201" t="s">
        <v>200</v>
      </c>
      <c r="BL15" s="198" t="s">
        <v>201</v>
      </c>
      <c r="BM15" s="198" t="s">
        <v>202</v>
      </c>
      <c r="BN15" s="202">
        <v>45231</v>
      </c>
      <c r="BO15" s="179">
        <v>45260</v>
      </c>
      <c r="BP15" s="201" t="s">
        <v>203</v>
      </c>
    </row>
    <row r="16" spans="1:216" ht="235.5" customHeight="1" x14ac:dyDescent="0.2">
      <c r="A16" s="233" t="s">
        <v>204</v>
      </c>
      <c r="B16" s="228" t="s">
        <v>192</v>
      </c>
      <c r="C16" s="146" t="s">
        <v>112</v>
      </c>
      <c r="D16" s="154" t="s">
        <v>205</v>
      </c>
      <c r="E16" s="157" t="s">
        <v>206</v>
      </c>
      <c r="F16" s="156" t="s">
        <v>207</v>
      </c>
      <c r="G16" s="146" t="s">
        <v>80</v>
      </c>
      <c r="H16" s="146" t="s">
        <v>80</v>
      </c>
      <c r="I16" s="146" t="s">
        <v>80</v>
      </c>
      <c r="J16" s="146" t="s">
        <v>80</v>
      </c>
      <c r="K16" s="154" t="s">
        <v>196</v>
      </c>
      <c r="L16" s="158" t="s">
        <v>185</v>
      </c>
      <c r="M16" s="50">
        <v>3</v>
      </c>
      <c r="N16" s="85" t="s">
        <v>83</v>
      </c>
      <c r="O16" s="52" t="s">
        <v>80</v>
      </c>
      <c r="P16" s="52" t="s">
        <v>80</v>
      </c>
      <c r="Q16" s="52" t="s">
        <v>80</v>
      </c>
      <c r="R16" s="52" t="s">
        <v>80</v>
      </c>
      <c r="S16" s="52" t="s">
        <v>80</v>
      </c>
      <c r="T16" s="52" t="s">
        <v>80</v>
      </c>
      <c r="U16" s="52" t="s">
        <v>80</v>
      </c>
      <c r="V16" s="52" t="s">
        <v>80</v>
      </c>
      <c r="W16" s="52" t="s">
        <v>80</v>
      </c>
      <c r="X16" s="52" t="s">
        <v>80</v>
      </c>
      <c r="Y16" s="52" t="s">
        <v>80</v>
      </c>
      <c r="Z16" s="52" t="s">
        <v>80</v>
      </c>
      <c r="AA16" s="52"/>
      <c r="AB16" s="52"/>
      <c r="AC16" s="52" t="s">
        <v>80</v>
      </c>
      <c r="AD16" s="52"/>
      <c r="AE16" s="52" t="s">
        <v>80</v>
      </c>
      <c r="AF16" s="52"/>
      <c r="AG16" s="52"/>
      <c r="AH16" s="52">
        <f t="shared" si="5"/>
        <v>14</v>
      </c>
      <c r="AI16" s="50">
        <f t="shared" si="6"/>
        <v>5</v>
      </c>
      <c r="AJ16" s="54" t="s">
        <v>103</v>
      </c>
      <c r="AK16" s="93">
        <f t="shared" si="3"/>
        <v>15</v>
      </c>
      <c r="AL16" s="56" t="str">
        <f>IF(AK16&lt;=2,"BAJO",IF(AND(AK16&gt;=2.1,AK16&lt;=6),"MODERADO",IF(AND(AK16&gt;=6.1,AK16&lt;=12),"ALTO", "EXTREMO")))</f>
        <v>EXTREMO</v>
      </c>
      <c r="AM16" s="43" t="s">
        <v>208</v>
      </c>
      <c r="AN16" s="94" t="s">
        <v>209</v>
      </c>
      <c r="AO16" s="91" t="s">
        <v>88</v>
      </c>
      <c r="AP16" s="90">
        <v>15</v>
      </c>
      <c r="AQ16" s="90">
        <v>15</v>
      </c>
      <c r="AR16" s="90">
        <v>15</v>
      </c>
      <c r="AS16" s="90">
        <v>15</v>
      </c>
      <c r="AT16" s="90">
        <v>15</v>
      </c>
      <c r="AU16" s="90">
        <v>15</v>
      </c>
      <c r="AV16" s="90">
        <v>10</v>
      </c>
      <c r="AW16" s="60">
        <f t="shared" si="7"/>
        <v>100</v>
      </c>
      <c r="AX16" s="60" t="s">
        <v>89</v>
      </c>
      <c r="AY16" s="60" t="s">
        <v>90</v>
      </c>
      <c r="AZ16" s="60" t="s">
        <v>89</v>
      </c>
      <c r="BA16" s="60" t="s">
        <v>89</v>
      </c>
      <c r="BB16" s="26">
        <v>100</v>
      </c>
      <c r="BC16" s="27" t="str">
        <f t="shared" si="8"/>
        <v>FUERTE</v>
      </c>
      <c r="BD16" s="48">
        <f t="shared" si="4"/>
        <v>100</v>
      </c>
      <c r="BE16" s="48" t="s">
        <v>91</v>
      </c>
      <c r="BF16" s="49">
        <v>1</v>
      </c>
      <c r="BG16" s="49">
        <f t="shared" si="9"/>
        <v>5</v>
      </c>
      <c r="BH16" s="95">
        <f t="shared" ref="BH16:BH18" si="10">+BF16*BG16</f>
        <v>5</v>
      </c>
      <c r="BI16" s="87" t="s">
        <v>85</v>
      </c>
      <c r="BJ16" s="196" t="s">
        <v>93</v>
      </c>
      <c r="BK16" s="201" t="s">
        <v>210</v>
      </c>
      <c r="BL16" s="198" t="s">
        <v>211</v>
      </c>
      <c r="BM16" s="198" t="s">
        <v>212</v>
      </c>
      <c r="BN16" s="202">
        <v>45078</v>
      </c>
      <c r="BO16" s="179">
        <v>45291</v>
      </c>
      <c r="BP16" s="201" t="s">
        <v>213</v>
      </c>
    </row>
    <row r="17" spans="1:69" ht="220.5" customHeight="1" x14ac:dyDescent="0.2">
      <c r="A17" s="233" t="s">
        <v>214</v>
      </c>
      <c r="B17" s="228" t="s">
        <v>192</v>
      </c>
      <c r="C17" s="146" t="s">
        <v>112</v>
      </c>
      <c r="D17" s="154" t="s">
        <v>215</v>
      </c>
      <c r="E17" s="155" t="s">
        <v>216</v>
      </c>
      <c r="F17" s="156" t="s">
        <v>217</v>
      </c>
      <c r="G17" s="146" t="s">
        <v>80</v>
      </c>
      <c r="H17" s="146" t="s">
        <v>80</v>
      </c>
      <c r="I17" s="146" t="s">
        <v>80</v>
      </c>
      <c r="J17" s="146" t="s">
        <v>80</v>
      </c>
      <c r="K17" s="154" t="s">
        <v>218</v>
      </c>
      <c r="L17" s="147" t="s">
        <v>117</v>
      </c>
      <c r="M17" s="50">
        <v>3</v>
      </c>
      <c r="N17" s="85" t="s">
        <v>83</v>
      </c>
      <c r="O17" s="52"/>
      <c r="P17" s="52" t="s">
        <v>80</v>
      </c>
      <c r="Q17" s="52" t="s">
        <v>80</v>
      </c>
      <c r="R17" s="52" t="s">
        <v>80</v>
      </c>
      <c r="S17" s="52"/>
      <c r="T17" s="52" t="s">
        <v>80</v>
      </c>
      <c r="U17" s="52" t="s">
        <v>80</v>
      </c>
      <c r="V17" s="52" t="s">
        <v>80</v>
      </c>
      <c r="W17" s="52"/>
      <c r="X17" s="52"/>
      <c r="Y17" s="52" t="s">
        <v>80</v>
      </c>
      <c r="Z17" s="52" t="s">
        <v>80</v>
      </c>
      <c r="AA17" s="52"/>
      <c r="AB17" s="52"/>
      <c r="AC17" s="52" t="s">
        <v>80</v>
      </c>
      <c r="AD17" s="52"/>
      <c r="AE17" s="52" t="s">
        <v>80</v>
      </c>
      <c r="AF17" s="52"/>
      <c r="AG17" s="52"/>
      <c r="AH17" s="52">
        <f t="shared" si="5"/>
        <v>10</v>
      </c>
      <c r="AI17" s="50">
        <f t="shared" si="6"/>
        <v>4</v>
      </c>
      <c r="AJ17" s="64" t="s">
        <v>84</v>
      </c>
      <c r="AK17" s="55">
        <f t="shared" si="3"/>
        <v>12</v>
      </c>
      <c r="AL17" s="56" t="s">
        <v>85</v>
      </c>
      <c r="AM17" s="43" t="s">
        <v>219</v>
      </c>
      <c r="AN17" s="94" t="s">
        <v>220</v>
      </c>
      <c r="AO17" s="91" t="s">
        <v>88</v>
      </c>
      <c r="AP17" s="90">
        <v>15</v>
      </c>
      <c r="AQ17" s="90">
        <v>15</v>
      </c>
      <c r="AR17" s="90">
        <v>15</v>
      </c>
      <c r="AS17" s="90">
        <v>15</v>
      </c>
      <c r="AT17" s="90">
        <v>15</v>
      </c>
      <c r="AU17" s="90">
        <v>15</v>
      </c>
      <c r="AV17" s="90">
        <v>10</v>
      </c>
      <c r="AW17" s="60">
        <f t="shared" si="7"/>
        <v>100</v>
      </c>
      <c r="AX17" s="60" t="s">
        <v>89</v>
      </c>
      <c r="AY17" s="60" t="s">
        <v>90</v>
      </c>
      <c r="AZ17" s="60" t="s">
        <v>89</v>
      </c>
      <c r="BA17" s="60" t="s">
        <v>89</v>
      </c>
      <c r="BB17" s="26">
        <v>100</v>
      </c>
      <c r="BC17" s="27" t="str">
        <f t="shared" si="8"/>
        <v>FUERTE</v>
      </c>
      <c r="BD17" s="48">
        <f t="shared" si="4"/>
        <v>100</v>
      </c>
      <c r="BE17" s="48" t="s">
        <v>91</v>
      </c>
      <c r="BF17" s="49">
        <v>1</v>
      </c>
      <c r="BG17" s="49">
        <f t="shared" si="9"/>
        <v>4</v>
      </c>
      <c r="BH17" s="69">
        <f t="shared" si="10"/>
        <v>4</v>
      </c>
      <c r="BI17" s="70" t="s">
        <v>92</v>
      </c>
      <c r="BJ17" s="196" t="s">
        <v>93</v>
      </c>
      <c r="BK17" s="201" t="s">
        <v>221</v>
      </c>
      <c r="BL17" s="198" t="s">
        <v>222</v>
      </c>
      <c r="BM17" s="198" t="s">
        <v>202</v>
      </c>
      <c r="BN17" s="202">
        <v>45231</v>
      </c>
      <c r="BO17" s="179">
        <v>45260</v>
      </c>
      <c r="BP17" s="201" t="s">
        <v>223</v>
      </c>
    </row>
    <row r="18" spans="1:69" ht="168" customHeight="1" x14ac:dyDescent="0.2">
      <c r="A18" s="233" t="s">
        <v>224</v>
      </c>
      <c r="B18" s="228" t="s">
        <v>192</v>
      </c>
      <c r="C18" s="146" t="s">
        <v>112</v>
      </c>
      <c r="D18" s="154" t="s">
        <v>225</v>
      </c>
      <c r="E18" s="160" t="s">
        <v>226</v>
      </c>
      <c r="F18" s="143" t="s">
        <v>227</v>
      </c>
      <c r="G18" s="146" t="s">
        <v>80</v>
      </c>
      <c r="H18" s="146" t="s">
        <v>80</v>
      </c>
      <c r="I18" s="146" t="s">
        <v>80</v>
      </c>
      <c r="J18" s="146" t="s">
        <v>80</v>
      </c>
      <c r="K18" s="154" t="s">
        <v>228</v>
      </c>
      <c r="L18" s="166" t="s">
        <v>117</v>
      </c>
      <c r="M18" s="50">
        <v>3</v>
      </c>
      <c r="N18" s="17" t="s">
        <v>83</v>
      </c>
      <c r="O18" s="80" t="s">
        <v>80</v>
      </c>
      <c r="P18" s="80" t="s">
        <v>80</v>
      </c>
      <c r="Q18" s="80" t="s">
        <v>80</v>
      </c>
      <c r="R18" s="80" t="s">
        <v>80</v>
      </c>
      <c r="S18" s="80" t="s">
        <v>80</v>
      </c>
      <c r="T18" s="80" t="s">
        <v>80</v>
      </c>
      <c r="U18" s="80" t="s">
        <v>80</v>
      </c>
      <c r="V18" s="80"/>
      <c r="W18" s="80" t="s">
        <v>80</v>
      </c>
      <c r="X18" s="80" t="s">
        <v>80</v>
      </c>
      <c r="Y18" s="80" t="s">
        <v>80</v>
      </c>
      <c r="Z18" s="80" t="s">
        <v>80</v>
      </c>
      <c r="AA18" s="80" t="s">
        <v>80</v>
      </c>
      <c r="AB18" s="80" t="s">
        <v>80</v>
      </c>
      <c r="AC18" s="80" t="s">
        <v>80</v>
      </c>
      <c r="AD18" s="96"/>
      <c r="AE18" s="80" t="s">
        <v>80</v>
      </c>
      <c r="AF18" s="80"/>
      <c r="AG18" s="80"/>
      <c r="AH18" s="80">
        <f t="shared" si="5"/>
        <v>15</v>
      </c>
      <c r="AI18" s="50">
        <f t="shared" si="6"/>
        <v>5</v>
      </c>
      <c r="AJ18" s="54" t="s">
        <v>103</v>
      </c>
      <c r="AK18" s="93">
        <f t="shared" si="3"/>
        <v>15</v>
      </c>
      <c r="AL18" s="56" t="str">
        <f>IF(AK18&lt;=2,"BAJO",IF(AND(AK18&gt;=2.1,AK18&lt;=6),"MODERADO",IF(AND(AK18&gt;=6.1,AK18&lt;=12),"ALTO", "EXTREMO")))</f>
        <v>EXTREMO</v>
      </c>
      <c r="AM18" s="43" t="s">
        <v>229</v>
      </c>
      <c r="AN18" s="88" t="s">
        <v>230</v>
      </c>
      <c r="AO18" s="91" t="s">
        <v>88</v>
      </c>
      <c r="AP18" s="83">
        <v>15</v>
      </c>
      <c r="AQ18" s="83">
        <v>15</v>
      </c>
      <c r="AR18" s="83">
        <v>15</v>
      </c>
      <c r="AS18" s="83">
        <v>15</v>
      </c>
      <c r="AT18" s="83">
        <v>15</v>
      </c>
      <c r="AU18" s="83">
        <v>15</v>
      </c>
      <c r="AV18" s="83">
        <v>10</v>
      </c>
      <c r="AW18" s="60">
        <f t="shared" si="7"/>
        <v>100</v>
      </c>
      <c r="AX18" s="60" t="s">
        <v>89</v>
      </c>
      <c r="AY18" s="60" t="s">
        <v>90</v>
      </c>
      <c r="AZ18" s="60" t="s">
        <v>89</v>
      </c>
      <c r="BA18" s="60" t="s">
        <v>89</v>
      </c>
      <c r="BB18" s="26">
        <v>100</v>
      </c>
      <c r="BC18" s="27" t="str">
        <f t="shared" si="8"/>
        <v>FUERTE</v>
      </c>
      <c r="BD18" s="47">
        <f t="shared" si="4"/>
        <v>100</v>
      </c>
      <c r="BE18" s="48" t="s">
        <v>91</v>
      </c>
      <c r="BF18" s="61">
        <v>1</v>
      </c>
      <c r="BG18" s="61">
        <f t="shared" si="9"/>
        <v>5</v>
      </c>
      <c r="BH18" s="97">
        <f t="shared" si="10"/>
        <v>5</v>
      </c>
      <c r="BI18" s="98" t="s">
        <v>85</v>
      </c>
      <c r="BJ18" s="196" t="s">
        <v>93</v>
      </c>
      <c r="BK18" s="201" t="s">
        <v>231</v>
      </c>
      <c r="BL18" s="198" t="s">
        <v>232</v>
      </c>
      <c r="BM18" s="198" t="s">
        <v>202</v>
      </c>
      <c r="BN18" s="202">
        <v>45231</v>
      </c>
      <c r="BO18" s="179">
        <v>45260</v>
      </c>
      <c r="BP18" s="201" t="s">
        <v>233</v>
      </c>
    </row>
    <row r="19" spans="1:69" ht="209.25" customHeight="1" x14ac:dyDescent="0.2">
      <c r="A19" s="224" t="s">
        <v>234</v>
      </c>
      <c r="B19" s="228" t="s">
        <v>192</v>
      </c>
      <c r="C19" s="149" t="s">
        <v>112</v>
      </c>
      <c r="D19" s="167" t="s">
        <v>235</v>
      </c>
      <c r="E19" s="155" t="s">
        <v>236</v>
      </c>
      <c r="F19" s="143" t="s">
        <v>237</v>
      </c>
      <c r="G19" s="149" t="s">
        <v>80</v>
      </c>
      <c r="H19" s="149" t="s">
        <v>80</v>
      </c>
      <c r="I19" s="149" t="s">
        <v>80</v>
      </c>
      <c r="J19" s="168" t="s">
        <v>80</v>
      </c>
      <c r="K19" s="169" t="s">
        <v>238</v>
      </c>
      <c r="L19" s="144" t="s">
        <v>117</v>
      </c>
      <c r="M19" s="79">
        <v>3</v>
      </c>
      <c r="N19" s="17" t="s">
        <v>83</v>
      </c>
      <c r="O19" s="52" t="s">
        <v>80</v>
      </c>
      <c r="P19" s="53" t="s">
        <v>80</v>
      </c>
      <c r="Q19" s="52"/>
      <c r="R19" s="52"/>
      <c r="S19" s="52" t="s">
        <v>80</v>
      </c>
      <c r="T19" s="52"/>
      <c r="U19" s="52" t="s">
        <v>80</v>
      </c>
      <c r="V19" s="52"/>
      <c r="W19" s="99"/>
      <c r="X19" s="53" t="s">
        <v>80</v>
      </c>
      <c r="Y19" s="52" t="s">
        <v>80</v>
      </c>
      <c r="Z19" s="52" t="s">
        <v>80</v>
      </c>
      <c r="AA19" s="99"/>
      <c r="AB19" s="99"/>
      <c r="AC19" s="52" t="s">
        <v>80</v>
      </c>
      <c r="AD19" s="99"/>
      <c r="AE19" s="99"/>
      <c r="AF19" s="99"/>
      <c r="AG19" s="99"/>
      <c r="AH19" s="80">
        <f t="shared" si="5"/>
        <v>8</v>
      </c>
      <c r="AI19" s="50">
        <f t="shared" si="6"/>
        <v>4</v>
      </c>
      <c r="AJ19" s="64" t="s">
        <v>84</v>
      </c>
      <c r="AK19" s="55">
        <f t="shared" si="3"/>
        <v>12</v>
      </c>
      <c r="AL19" s="56" t="s">
        <v>85</v>
      </c>
      <c r="AM19" s="43" t="s">
        <v>239</v>
      </c>
      <c r="AN19" s="100" t="s">
        <v>240</v>
      </c>
      <c r="AO19" s="60" t="s">
        <v>88</v>
      </c>
      <c r="AP19" s="83">
        <v>15</v>
      </c>
      <c r="AQ19" s="83">
        <v>15</v>
      </c>
      <c r="AR19" s="83">
        <v>15</v>
      </c>
      <c r="AS19" s="83">
        <v>15</v>
      </c>
      <c r="AT19" s="83">
        <v>15</v>
      </c>
      <c r="AU19" s="83">
        <v>15</v>
      </c>
      <c r="AV19" s="83">
        <v>10</v>
      </c>
      <c r="AW19" s="60">
        <f>SUM(AP19:AV19)</f>
        <v>100</v>
      </c>
      <c r="AX19" s="60" t="s">
        <v>89</v>
      </c>
      <c r="AY19" s="60" t="s">
        <v>90</v>
      </c>
      <c r="AZ19" s="60" t="s">
        <v>89</v>
      </c>
      <c r="BA19" s="60" t="s">
        <v>89</v>
      </c>
      <c r="BB19" s="26">
        <v>100</v>
      </c>
      <c r="BC19" s="27" t="str">
        <f>VLOOKUP(BB19,CLASIFICACIÓNCONTROLES,2)</f>
        <v>FUERTE</v>
      </c>
      <c r="BD19" s="48">
        <f>+BB19</f>
        <v>100</v>
      </c>
      <c r="BE19" s="48" t="s">
        <v>91</v>
      </c>
      <c r="BF19" s="61">
        <v>1</v>
      </c>
      <c r="BG19" s="61">
        <f>+AI19</f>
        <v>4</v>
      </c>
      <c r="BH19" s="84">
        <f>+BF19*BG19</f>
        <v>4</v>
      </c>
      <c r="BI19" s="31" t="s">
        <v>92</v>
      </c>
      <c r="BJ19" s="204" t="s">
        <v>93</v>
      </c>
      <c r="BK19" s="201" t="s">
        <v>241</v>
      </c>
      <c r="BL19" s="205" t="s">
        <v>242</v>
      </c>
      <c r="BM19" s="189" t="s">
        <v>243</v>
      </c>
      <c r="BN19" s="202">
        <v>44958</v>
      </c>
      <c r="BO19" s="202">
        <v>45046</v>
      </c>
      <c r="BP19" s="203" t="s">
        <v>244</v>
      </c>
    </row>
    <row r="20" spans="1:69" ht="333" customHeight="1" x14ac:dyDescent="0.2">
      <c r="A20" s="224" t="s">
        <v>245</v>
      </c>
      <c r="B20" s="228" t="s">
        <v>192</v>
      </c>
      <c r="C20" s="149" t="s">
        <v>76</v>
      </c>
      <c r="D20" s="167" t="s">
        <v>246</v>
      </c>
      <c r="E20" s="155" t="s">
        <v>247</v>
      </c>
      <c r="F20" s="143" t="s">
        <v>248</v>
      </c>
      <c r="G20" s="149" t="s">
        <v>80</v>
      </c>
      <c r="H20" s="149" t="s">
        <v>80</v>
      </c>
      <c r="I20" s="149" t="s">
        <v>80</v>
      </c>
      <c r="J20" s="168" t="s">
        <v>80</v>
      </c>
      <c r="K20" s="167" t="s">
        <v>249</v>
      </c>
      <c r="L20" s="144" t="s">
        <v>185</v>
      </c>
      <c r="M20" s="79">
        <v>3</v>
      </c>
      <c r="N20" s="17" t="s">
        <v>83</v>
      </c>
      <c r="O20" s="52" t="s">
        <v>80</v>
      </c>
      <c r="P20" s="52" t="s">
        <v>80</v>
      </c>
      <c r="Q20" s="52" t="s">
        <v>80</v>
      </c>
      <c r="R20" s="52" t="s">
        <v>80</v>
      </c>
      <c r="S20" s="52" t="s">
        <v>80</v>
      </c>
      <c r="T20" s="52" t="s">
        <v>80</v>
      </c>
      <c r="U20" s="52" t="s">
        <v>80</v>
      </c>
      <c r="V20" s="52" t="s">
        <v>80</v>
      </c>
      <c r="W20" s="52" t="s">
        <v>80</v>
      </c>
      <c r="X20" s="52" t="s">
        <v>80</v>
      </c>
      <c r="Y20" s="52" t="s">
        <v>80</v>
      </c>
      <c r="Z20" s="52" t="s">
        <v>80</v>
      </c>
      <c r="AA20" s="52"/>
      <c r="AB20" s="52"/>
      <c r="AC20" s="52" t="s">
        <v>80</v>
      </c>
      <c r="AD20" s="52" t="s">
        <v>80</v>
      </c>
      <c r="AE20" s="52" t="s">
        <v>80</v>
      </c>
      <c r="AF20" s="80"/>
      <c r="AG20" s="52" t="s">
        <v>80</v>
      </c>
      <c r="AH20" s="80">
        <f t="shared" si="5"/>
        <v>16</v>
      </c>
      <c r="AI20" s="50">
        <f t="shared" si="6"/>
        <v>5</v>
      </c>
      <c r="AJ20" s="54" t="s">
        <v>103</v>
      </c>
      <c r="AK20" s="93">
        <f t="shared" si="3"/>
        <v>15</v>
      </c>
      <c r="AL20" s="56" t="str">
        <f>IF(AK20&lt;=2,"BAJO",IF(AND(AK20&gt;=2.1,AK20&lt;=6),"MODERADO",IF(AND(AK20&gt;=6.1,AK20&lt;=12),"ALTO", "EXTREMO")))</f>
        <v>EXTREMO</v>
      </c>
      <c r="AM20" s="43" t="s">
        <v>250</v>
      </c>
      <c r="AN20" s="101" t="s">
        <v>251</v>
      </c>
      <c r="AO20" s="60" t="s">
        <v>88</v>
      </c>
      <c r="AP20" s="83">
        <v>15</v>
      </c>
      <c r="AQ20" s="83">
        <v>15</v>
      </c>
      <c r="AR20" s="83">
        <v>15</v>
      </c>
      <c r="AS20" s="83">
        <v>15</v>
      </c>
      <c r="AT20" s="83">
        <v>15</v>
      </c>
      <c r="AU20" s="83">
        <v>15</v>
      </c>
      <c r="AV20" s="83">
        <v>10</v>
      </c>
      <c r="AW20" s="60">
        <f>SUM(AP20:AV20)</f>
        <v>100</v>
      </c>
      <c r="AX20" s="60" t="s">
        <v>89</v>
      </c>
      <c r="AY20" s="60" t="s">
        <v>90</v>
      </c>
      <c r="AZ20" s="60" t="s">
        <v>89</v>
      </c>
      <c r="BA20" s="60" t="s">
        <v>89</v>
      </c>
      <c r="BB20" s="26">
        <v>100</v>
      </c>
      <c r="BC20" s="27" t="str">
        <f>VLOOKUP(BB20,CLASIFICACIÓNCONTROLES,2)</f>
        <v>FUERTE</v>
      </c>
      <c r="BD20" s="48">
        <f>+BB20</f>
        <v>100</v>
      </c>
      <c r="BE20" s="48" t="s">
        <v>91</v>
      </c>
      <c r="BF20" s="61">
        <v>1</v>
      </c>
      <c r="BG20" s="61">
        <f>+AI20</f>
        <v>5</v>
      </c>
      <c r="BH20" s="97">
        <f>+BF20*BG20</f>
        <v>5</v>
      </c>
      <c r="BI20" s="98" t="s">
        <v>85</v>
      </c>
      <c r="BJ20" s="204" t="s">
        <v>93</v>
      </c>
      <c r="BK20" s="201" t="s">
        <v>252</v>
      </c>
      <c r="BL20" s="198" t="s">
        <v>242</v>
      </c>
      <c r="BM20" s="189" t="s">
        <v>253</v>
      </c>
      <c r="BN20" s="202">
        <v>44958</v>
      </c>
      <c r="BO20" s="179">
        <v>45291</v>
      </c>
      <c r="BP20" s="189" t="s">
        <v>254</v>
      </c>
    </row>
    <row r="21" spans="1:69" ht="234.75" customHeight="1" x14ac:dyDescent="0.2">
      <c r="A21" s="251" t="s">
        <v>255</v>
      </c>
      <c r="B21" s="252" t="s">
        <v>192</v>
      </c>
      <c r="C21" s="254" t="s">
        <v>76</v>
      </c>
      <c r="D21" s="256" t="s">
        <v>256</v>
      </c>
      <c r="E21" s="258" t="s">
        <v>257</v>
      </c>
      <c r="F21" s="368" t="s">
        <v>258</v>
      </c>
      <c r="G21" s="254" t="s">
        <v>80</v>
      </c>
      <c r="H21" s="254" t="s">
        <v>80</v>
      </c>
      <c r="I21" s="254" t="s">
        <v>80</v>
      </c>
      <c r="J21" s="254" t="s">
        <v>80</v>
      </c>
      <c r="K21" s="256" t="s">
        <v>259</v>
      </c>
      <c r="L21" s="293" t="s">
        <v>117</v>
      </c>
      <c r="M21" s="307">
        <v>3</v>
      </c>
      <c r="N21" s="371" t="s">
        <v>83</v>
      </c>
      <c r="O21" s="305"/>
      <c r="P21" s="305" t="s">
        <v>80</v>
      </c>
      <c r="Q21" s="305" t="s">
        <v>80</v>
      </c>
      <c r="R21" s="305" t="s">
        <v>80</v>
      </c>
      <c r="S21" s="305" t="s">
        <v>80</v>
      </c>
      <c r="T21" s="305" t="s">
        <v>80</v>
      </c>
      <c r="U21" s="305" t="s">
        <v>80</v>
      </c>
      <c r="V21" s="305" t="s">
        <v>80</v>
      </c>
      <c r="W21" s="305"/>
      <c r="X21" s="305" t="s">
        <v>80</v>
      </c>
      <c r="Y21" s="305" t="s">
        <v>80</v>
      </c>
      <c r="Z21" s="305" t="s">
        <v>80</v>
      </c>
      <c r="AA21" s="305"/>
      <c r="AB21" s="305"/>
      <c r="AC21" s="305"/>
      <c r="AD21" s="305"/>
      <c r="AE21" s="305"/>
      <c r="AF21" s="305"/>
      <c r="AG21" s="305"/>
      <c r="AH21" s="305">
        <f>COUNTIF(O21:AG23,"X")</f>
        <v>10</v>
      </c>
      <c r="AI21" s="307">
        <v>4</v>
      </c>
      <c r="AJ21" s="315" t="s">
        <v>84</v>
      </c>
      <c r="AK21" s="319">
        <v>12</v>
      </c>
      <c r="AL21" s="393" t="s">
        <v>85</v>
      </c>
      <c r="AM21" s="43" t="s">
        <v>260</v>
      </c>
      <c r="AN21" s="100" t="s">
        <v>261</v>
      </c>
      <c r="AO21" s="60" t="s">
        <v>88</v>
      </c>
      <c r="AP21" s="83">
        <v>15</v>
      </c>
      <c r="AQ21" s="83">
        <v>15</v>
      </c>
      <c r="AR21" s="83">
        <v>15</v>
      </c>
      <c r="AS21" s="83">
        <v>15</v>
      </c>
      <c r="AT21" s="83">
        <v>15</v>
      </c>
      <c r="AU21" s="83">
        <v>15</v>
      </c>
      <c r="AV21" s="83">
        <v>10</v>
      </c>
      <c r="AW21" s="60">
        <f t="shared" si="2"/>
        <v>100</v>
      </c>
      <c r="AX21" s="60" t="s">
        <v>89</v>
      </c>
      <c r="AY21" s="60" t="s">
        <v>90</v>
      </c>
      <c r="AZ21" s="60" t="s">
        <v>89</v>
      </c>
      <c r="BA21" s="60" t="s">
        <v>89</v>
      </c>
      <c r="BB21" s="26">
        <v>100</v>
      </c>
      <c r="BC21" s="27" t="str">
        <f t="shared" si="1"/>
        <v>FUERTE</v>
      </c>
      <c r="BD21" s="337">
        <f>+(100+100+50)/3</f>
        <v>83.333333333333329</v>
      </c>
      <c r="BE21" s="329" t="s">
        <v>199</v>
      </c>
      <c r="BF21" s="398">
        <v>2</v>
      </c>
      <c r="BG21" s="331">
        <f>+AI21</f>
        <v>4</v>
      </c>
      <c r="BH21" s="333">
        <f>+BF21*BG21</f>
        <v>8</v>
      </c>
      <c r="BI21" s="351" t="s">
        <v>92</v>
      </c>
      <c r="BJ21" s="383" t="s">
        <v>93</v>
      </c>
      <c r="BK21" s="386" t="s">
        <v>262</v>
      </c>
      <c r="BL21" s="388" t="s">
        <v>263</v>
      </c>
      <c r="BM21" s="390" t="s">
        <v>264</v>
      </c>
      <c r="BN21" s="375">
        <v>44958</v>
      </c>
      <c r="BO21" s="375">
        <v>45016</v>
      </c>
      <c r="BP21" s="376" t="s">
        <v>265</v>
      </c>
    </row>
    <row r="22" spans="1:69" ht="234.75" customHeight="1" x14ac:dyDescent="0.2">
      <c r="A22" s="251"/>
      <c r="B22" s="366"/>
      <c r="C22" s="363"/>
      <c r="D22" s="364"/>
      <c r="E22" s="367"/>
      <c r="F22" s="368"/>
      <c r="G22" s="363"/>
      <c r="H22" s="363"/>
      <c r="I22" s="363"/>
      <c r="J22" s="363"/>
      <c r="K22" s="364"/>
      <c r="L22" s="365"/>
      <c r="M22" s="370"/>
      <c r="N22" s="372"/>
      <c r="O22" s="369"/>
      <c r="P22" s="369"/>
      <c r="Q22" s="369"/>
      <c r="R22" s="369"/>
      <c r="S22" s="369"/>
      <c r="T22" s="369"/>
      <c r="U22" s="369"/>
      <c r="V22" s="369"/>
      <c r="W22" s="369"/>
      <c r="X22" s="369"/>
      <c r="Y22" s="369"/>
      <c r="Z22" s="369"/>
      <c r="AA22" s="369"/>
      <c r="AB22" s="369"/>
      <c r="AC22" s="369"/>
      <c r="AD22" s="369"/>
      <c r="AE22" s="369"/>
      <c r="AF22" s="369"/>
      <c r="AG22" s="369"/>
      <c r="AH22" s="369"/>
      <c r="AI22" s="370"/>
      <c r="AJ22" s="374"/>
      <c r="AK22" s="392"/>
      <c r="AL22" s="394"/>
      <c r="AM22" s="43" t="s">
        <v>266</v>
      </c>
      <c r="AN22" s="100" t="s">
        <v>267</v>
      </c>
      <c r="AO22" s="60" t="s">
        <v>88</v>
      </c>
      <c r="AP22" s="83">
        <v>15</v>
      </c>
      <c r="AQ22" s="83">
        <v>15</v>
      </c>
      <c r="AR22" s="83">
        <v>15</v>
      </c>
      <c r="AS22" s="83">
        <v>15</v>
      </c>
      <c r="AT22" s="83">
        <v>15</v>
      </c>
      <c r="AU22" s="83">
        <v>15</v>
      </c>
      <c r="AV22" s="83">
        <v>10</v>
      </c>
      <c r="AW22" s="60">
        <f t="shared" ref="AW22" si="11">SUM(AP22:AV22)</f>
        <v>100</v>
      </c>
      <c r="AX22" s="60" t="s">
        <v>89</v>
      </c>
      <c r="AY22" s="60" t="s">
        <v>90</v>
      </c>
      <c r="AZ22" s="60" t="s">
        <v>89</v>
      </c>
      <c r="BA22" s="60" t="s">
        <v>89</v>
      </c>
      <c r="BB22" s="26">
        <v>100</v>
      </c>
      <c r="BC22" s="27" t="s">
        <v>91</v>
      </c>
      <c r="BD22" s="396"/>
      <c r="BE22" s="397"/>
      <c r="BF22" s="399"/>
      <c r="BG22" s="401"/>
      <c r="BH22" s="381"/>
      <c r="BI22" s="382"/>
      <c r="BJ22" s="384"/>
      <c r="BK22" s="386"/>
      <c r="BL22" s="388"/>
      <c r="BM22" s="391"/>
      <c r="BN22" s="375"/>
      <c r="BO22" s="375"/>
      <c r="BP22" s="377"/>
    </row>
    <row r="23" spans="1:69" ht="234.75" customHeight="1" x14ac:dyDescent="0.2">
      <c r="A23" s="251"/>
      <c r="B23" s="253"/>
      <c r="C23" s="255"/>
      <c r="D23" s="257"/>
      <c r="E23" s="259"/>
      <c r="F23" s="261"/>
      <c r="G23" s="255"/>
      <c r="H23" s="255"/>
      <c r="I23" s="255"/>
      <c r="J23" s="255"/>
      <c r="K23" s="255"/>
      <c r="L23" s="294"/>
      <c r="M23" s="308"/>
      <c r="N23" s="373"/>
      <c r="O23" s="306"/>
      <c r="P23" s="306"/>
      <c r="Q23" s="306"/>
      <c r="R23" s="306"/>
      <c r="S23" s="306"/>
      <c r="T23" s="306"/>
      <c r="U23" s="306"/>
      <c r="V23" s="306"/>
      <c r="W23" s="306"/>
      <c r="X23" s="306"/>
      <c r="Y23" s="306"/>
      <c r="Z23" s="306"/>
      <c r="AA23" s="306"/>
      <c r="AB23" s="306"/>
      <c r="AC23" s="306"/>
      <c r="AD23" s="306"/>
      <c r="AE23" s="306"/>
      <c r="AF23" s="306"/>
      <c r="AG23" s="306"/>
      <c r="AH23" s="306"/>
      <c r="AI23" s="308"/>
      <c r="AJ23" s="316"/>
      <c r="AK23" s="320"/>
      <c r="AL23" s="395"/>
      <c r="AM23" s="43" t="s">
        <v>268</v>
      </c>
      <c r="AN23" s="100" t="s">
        <v>269</v>
      </c>
      <c r="AO23" s="60" t="s">
        <v>270</v>
      </c>
      <c r="AP23" s="83">
        <v>15</v>
      </c>
      <c r="AQ23" s="83">
        <v>15</v>
      </c>
      <c r="AR23" s="83">
        <v>15</v>
      </c>
      <c r="AS23" s="83">
        <v>10</v>
      </c>
      <c r="AT23" s="83">
        <v>15</v>
      </c>
      <c r="AU23" s="83">
        <v>15</v>
      </c>
      <c r="AV23" s="83">
        <v>10</v>
      </c>
      <c r="AW23" s="60">
        <f t="shared" si="2"/>
        <v>95</v>
      </c>
      <c r="AX23" s="60" t="s">
        <v>271</v>
      </c>
      <c r="AY23" s="60" t="s">
        <v>90</v>
      </c>
      <c r="AZ23" s="60" t="s">
        <v>89</v>
      </c>
      <c r="BA23" s="60" t="s">
        <v>271</v>
      </c>
      <c r="BB23" s="26">
        <v>50</v>
      </c>
      <c r="BC23" s="27" t="s">
        <v>199</v>
      </c>
      <c r="BD23" s="338"/>
      <c r="BE23" s="330"/>
      <c r="BF23" s="400"/>
      <c r="BG23" s="332"/>
      <c r="BH23" s="334"/>
      <c r="BI23" s="352"/>
      <c r="BJ23" s="385"/>
      <c r="BK23" s="387"/>
      <c r="BL23" s="389"/>
      <c r="BM23" s="391"/>
      <c r="BN23" s="346"/>
      <c r="BO23" s="346"/>
      <c r="BP23" s="377"/>
    </row>
    <row r="24" spans="1:69" ht="168" customHeight="1" x14ac:dyDescent="0.2">
      <c r="A24" s="224" t="s">
        <v>272</v>
      </c>
      <c r="B24" s="173" t="s">
        <v>192</v>
      </c>
      <c r="C24" s="149" t="s">
        <v>112</v>
      </c>
      <c r="D24" s="169" t="s">
        <v>273</v>
      </c>
      <c r="E24" s="155" t="s">
        <v>274</v>
      </c>
      <c r="F24" s="143" t="s">
        <v>275</v>
      </c>
      <c r="G24" s="149" t="s">
        <v>80</v>
      </c>
      <c r="H24" s="149" t="s">
        <v>80</v>
      </c>
      <c r="I24" s="149" t="s">
        <v>80</v>
      </c>
      <c r="J24" s="168" t="s">
        <v>80</v>
      </c>
      <c r="K24" s="171" t="s">
        <v>276</v>
      </c>
      <c r="L24" s="144" t="s">
        <v>117</v>
      </c>
      <c r="M24" s="102">
        <v>3</v>
      </c>
      <c r="N24" s="17" t="s">
        <v>83</v>
      </c>
      <c r="O24" s="80" t="s">
        <v>80</v>
      </c>
      <c r="P24" s="80" t="s">
        <v>80</v>
      </c>
      <c r="Q24" s="80" t="s">
        <v>80</v>
      </c>
      <c r="R24" s="80"/>
      <c r="S24" s="80" t="s">
        <v>80</v>
      </c>
      <c r="T24" s="80"/>
      <c r="U24" s="80" t="s">
        <v>80</v>
      </c>
      <c r="V24" s="80"/>
      <c r="W24" s="80"/>
      <c r="X24" s="80" t="s">
        <v>80</v>
      </c>
      <c r="Y24" s="80" t="s">
        <v>80</v>
      </c>
      <c r="Z24" s="80" t="s">
        <v>80</v>
      </c>
      <c r="AA24" s="80"/>
      <c r="AB24" s="80" t="s">
        <v>80</v>
      </c>
      <c r="AC24" s="80"/>
      <c r="AD24" s="80" t="s">
        <v>80</v>
      </c>
      <c r="AE24" s="80" t="s">
        <v>80</v>
      </c>
      <c r="AF24" s="80"/>
      <c r="AG24" s="80"/>
      <c r="AH24" s="80">
        <f t="shared" ref="AH24:AH29" si="12">COUNTIF(O24:AG24,"X")</f>
        <v>11</v>
      </c>
      <c r="AI24" s="103">
        <v>5</v>
      </c>
      <c r="AJ24" s="104" t="s">
        <v>103</v>
      </c>
      <c r="AK24" s="55">
        <f t="shared" ref="AK24:AK29" si="13">+M24*AI24</f>
        <v>15</v>
      </c>
      <c r="AL24" s="56" t="s">
        <v>85</v>
      </c>
      <c r="AM24" s="43" t="s">
        <v>277</v>
      </c>
      <c r="AN24" s="88" t="s">
        <v>278</v>
      </c>
      <c r="AO24" s="60" t="s">
        <v>88</v>
      </c>
      <c r="AP24" s="83">
        <v>15</v>
      </c>
      <c r="AQ24" s="83">
        <v>15</v>
      </c>
      <c r="AR24" s="83">
        <v>15</v>
      </c>
      <c r="AS24" s="83">
        <v>15</v>
      </c>
      <c r="AT24" s="83">
        <v>15</v>
      </c>
      <c r="AU24" s="83">
        <v>15</v>
      </c>
      <c r="AV24" s="83">
        <v>10</v>
      </c>
      <c r="AW24" s="60">
        <f t="shared" si="2"/>
        <v>100</v>
      </c>
      <c r="AX24" s="60" t="s">
        <v>89</v>
      </c>
      <c r="AY24" s="60" t="s">
        <v>90</v>
      </c>
      <c r="AZ24" s="60" t="s">
        <v>89</v>
      </c>
      <c r="BA24" s="60" t="s">
        <v>89</v>
      </c>
      <c r="BB24" s="26">
        <v>100</v>
      </c>
      <c r="BC24" s="27" t="s">
        <v>91</v>
      </c>
      <c r="BD24" s="48">
        <v>100</v>
      </c>
      <c r="BE24" s="48" t="s">
        <v>91</v>
      </c>
      <c r="BF24" s="61">
        <v>1</v>
      </c>
      <c r="BG24" s="61">
        <f t="shared" ref="BG24:BG30" si="14">+AI24</f>
        <v>5</v>
      </c>
      <c r="BH24" s="97">
        <f t="shared" ref="BH24:BH30" si="15">+BF24*BG24</f>
        <v>5</v>
      </c>
      <c r="BI24" s="98" t="s">
        <v>85</v>
      </c>
      <c r="BJ24" s="200" t="s">
        <v>93</v>
      </c>
      <c r="BK24" s="201" t="s">
        <v>279</v>
      </c>
      <c r="BL24" s="198" t="s">
        <v>280</v>
      </c>
      <c r="BM24" s="189" t="s">
        <v>281</v>
      </c>
      <c r="BN24" s="179">
        <v>45047</v>
      </c>
      <c r="BO24" s="179">
        <v>45291</v>
      </c>
      <c r="BP24" s="203" t="s">
        <v>282</v>
      </c>
      <c r="BQ24" s="32" t="s">
        <v>119</v>
      </c>
    </row>
    <row r="25" spans="1:69" ht="168" customHeight="1" x14ac:dyDescent="0.2">
      <c r="A25" s="224" t="s">
        <v>283</v>
      </c>
      <c r="B25" s="173" t="s">
        <v>192</v>
      </c>
      <c r="C25" s="149" t="s">
        <v>112</v>
      </c>
      <c r="D25" s="169" t="s">
        <v>284</v>
      </c>
      <c r="E25" s="155" t="s">
        <v>285</v>
      </c>
      <c r="F25" s="143" t="s">
        <v>286</v>
      </c>
      <c r="G25" s="149" t="s">
        <v>80</v>
      </c>
      <c r="H25" s="149" t="s">
        <v>80</v>
      </c>
      <c r="I25" s="149" t="s">
        <v>80</v>
      </c>
      <c r="J25" s="168" t="s">
        <v>80</v>
      </c>
      <c r="K25" s="171" t="s">
        <v>276</v>
      </c>
      <c r="L25" s="148" t="s">
        <v>82</v>
      </c>
      <c r="M25" s="102">
        <v>3</v>
      </c>
      <c r="N25" s="17" t="s">
        <v>83</v>
      </c>
      <c r="O25" s="80" t="s">
        <v>80</v>
      </c>
      <c r="P25" s="80" t="s">
        <v>80</v>
      </c>
      <c r="Q25" s="80" t="s">
        <v>80</v>
      </c>
      <c r="R25" s="80"/>
      <c r="S25" s="80" t="s">
        <v>80</v>
      </c>
      <c r="T25" s="80"/>
      <c r="U25" s="80" t="s">
        <v>80</v>
      </c>
      <c r="V25" s="80"/>
      <c r="W25" s="80"/>
      <c r="X25" s="80" t="s">
        <v>80</v>
      </c>
      <c r="Y25" s="80" t="s">
        <v>80</v>
      </c>
      <c r="Z25" s="80" t="s">
        <v>80</v>
      </c>
      <c r="AA25" s="80"/>
      <c r="AB25" s="80" t="s">
        <v>80</v>
      </c>
      <c r="AC25" s="80"/>
      <c r="AD25" s="80" t="s">
        <v>80</v>
      </c>
      <c r="AE25" s="80" t="s">
        <v>80</v>
      </c>
      <c r="AF25" s="80"/>
      <c r="AG25" s="80"/>
      <c r="AH25" s="80">
        <f t="shared" si="12"/>
        <v>11</v>
      </c>
      <c r="AI25" s="104">
        <v>5</v>
      </c>
      <c r="AJ25" s="104" t="s">
        <v>103</v>
      </c>
      <c r="AK25" s="55">
        <f t="shared" si="13"/>
        <v>15</v>
      </c>
      <c r="AL25" s="56" t="s">
        <v>85</v>
      </c>
      <c r="AM25" s="43" t="s">
        <v>266</v>
      </c>
      <c r="AN25" s="88" t="s">
        <v>287</v>
      </c>
      <c r="AO25" s="60" t="s">
        <v>88</v>
      </c>
      <c r="AP25" s="83">
        <v>15</v>
      </c>
      <c r="AQ25" s="83">
        <v>15</v>
      </c>
      <c r="AR25" s="83">
        <v>15</v>
      </c>
      <c r="AS25" s="83">
        <v>15</v>
      </c>
      <c r="AT25" s="83">
        <v>15</v>
      </c>
      <c r="AU25" s="83">
        <v>15</v>
      </c>
      <c r="AV25" s="83">
        <v>10</v>
      </c>
      <c r="AW25" s="60">
        <f t="shared" si="2"/>
        <v>100</v>
      </c>
      <c r="AX25" s="60" t="s">
        <v>89</v>
      </c>
      <c r="AY25" s="60" t="s">
        <v>90</v>
      </c>
      <c r="AZ25" s="60" t="s">
        <v>89</v>
      </c>
      <c r="BA25" s="60" t="s">
        <v>89</v>
      </c>
      <c r="BB25" s="26">
        <v>100</v>
      </c>
      <c r="BC25" s="27" t="s">
        <v>91</v>
      </c>
      <c r="BD25" s="28">
        <v>100</v>
      </c>
      <c r="BE25" s="28" t="s">
        <v>91</v>
      </c>
      <c r="BF25" s="61">
        <v>1</v>
      </c>
      <c r="BG25" s="61">
        <f t="shared" si="14"/>
        <v>5</v>
      </c>
      <c r="BH25" s="97">
        <f t="shared" si="15"/>
        <v>5</v>
      </c>
      <c r="BI25" s="98" t="s">
        <v>85</v>
      </c>
      <c r="BJ25" s="200" t="s">
        <v>93</v>
      </c>
      <c r="BK25" s="201" t="s">
        <v>288</v>
      </c>
      <c r="BL25" s="198" t="s">
        <v>280</v>
      </c>
      <c r="BM25" s="189" t="s">
        <v>289</v>
      </c>
      <c r="BN25" s="179">
        <v>45078</v>
      </c>
      <c r="BO25" s="179">
        <v>45107</v>
      </c>
      <c r="BP25" s="203" t="s">
        <v>290</v>
      </c>
    </row>
    <row r="26" spans="1:69" ht="211.5" customHeight="1" x14ac:dyDescent="0.2">
      <c r="A26" s="224" t="s">
        <v>291</v>
      </c>
      <c r="B26" s="173" t="s">
        <v>192</v>
      </c>
      <c r="C26" s="169" t="s">
        <v>112</v>
      </c>
      <c r="D26" s="167" t="s">
        <v>292</v>
      </c>
      <c r="E26" s="155" t="s">
        <v>293</v>
      </c>
      <c r="F26" s="143" t="s">
        <v>294</v>
      </c>
      <c r="G26" s="149" t="s">
        <v>80</v>
      </c>
      <c r="H26" s="149" t="s">
        <v>80</v>
      </c>
      <c r="I26" s="149" t="s">
        <v>80</v>
      </c>
      <c r="J26" s="149" t="s">
        <v>80</v>
      </c>
      <c r="K26" s="171" t="s">
        <v>295</v>
      </c>
      <c r="L26" s="144" t="s">
        <v>117</v>
      </c>
      <c r="M26" s="79">
        <v>5</v>
      </c>
      <c r="N26" s="105" t="s">
        <v>296</v>
      </c>
      <c r="O26" s="52" t="s">
        <v>80</v>
      </c>
      <c r="P26" s="80" t="s">
        <v>80</v>
      </c>
      <c r="Q26" s="80" t="s">
        <v>80</v>
      </c>
      <c r="R26" s="80" t="s">
        <v>80</v>
      </c>
      <c r="S26" s="80" t="s">
        <v>80</v>
      </c>
      <c r="T26" s="80" t="s">
        <v>80</v>
      </c>
      <c r="U26" s="80" t="s">
        <v>80</v>
      </c>
      <c r="V26" s="80" t="s">
        <v>80</v>
      </c>
      <c r="W26" s="80"/>
      <c r="X26" s="80" t="s">
        <v>80</v>
      </c>
      <c r="Y26" s="80"/>
      <c r="Z26" s="80" t="s">
        <v>80</v>
      </c>
      <c r="AA26" s="80"/>
      <c r="AB26" s="80"/>
      <c r="AC26" s="80" t="s">
        <v>80</v>
      </c>
      <c r="AD26" s="80"/>
      <c r="AE26" s="80" t="s">
        <v>80</v>
      </c>
      <c r="AF26" s="80"/>
      <c r="AG26" s="80"/>
      <c r="AH26" s="80">
        <f t="shared" si="12"/>
        <v>12</v>
      </c>
      <c r="AI26" s="50">
        <f t="shared" ref="AI26:AI28" si="16">IF(AH26&lt;=5,3,IF(AND(AH26&gt;=6,AH26&lt;=11),4,5))</f>
        <v>5</v>
      </c>
      <c r="AJ26" s="54" t="s">
        <v>103</v>
      </c>
      <c r="AK26" s="93">
        <f t="shared" si="13"/>
        <v>25</v>
      </c>
      <c r="AL26" s="56" t="str">
        <f>IF(AK26&lt;=2,"BAJO",IF(AND(AK26&gt;=2.1,AK26&lt;=6),"MODERADO",IF(AND(AK26&gt;=6.1,AK26&lt;=12),"ALTO", "EXTREMO")))</f>
        <v>EXTREMO</v>
      </c>
      <c r="AM26" s="106" t="s">
        <v>297</v>
      </c>
      <c r="AN26" s="107" t="s">
        <v>298</v>
      </c>
      <c r="AO26" s="60" t="s">
        <v>88</v>
      </c>
      <c r="AP26" s="83">
        <v>15</v>
      </c>
      <c r="AQ26" s="83">
        <v>15</v>
      </c>
      <c r="AR26" s="83">
        <v>15</v>
      </c>
      <c r="AS26" s="83">
        <v>15</v>
      </c>
      <c r="AT26" s="83">
        <v>15</v>
      </c>
      <c r="AU26" s="83">
        <v>15</v>
      </c>
      <c r="AV26" s="83">
        <v>10</v>
      </c>
      <c r="AW26" s="60">
        <f t="shared" ref="AW26" si="17">SUM(AP26:AV26)</f>
        <v>100</v>
      </c>
      <c r="AX26" s="60" t="s">
        <v>89</v>
      </c>
      <c r="AY26" s="60" t="s">
        <v>90</v>
      </c>
      <c r="AZ26" s="60" t="s">
        <v>89</v>
      </c>
      <c r="BA26" s="60" t="s">
        <v>89</v>
      </c>
      <c r="BB26" s="26">
        <v>100</v>
      </c>
      <c r="BC26" s="27" t="str">
        <f t="shared" ref="BC26" si="18">VLOOKUP(BB26,CLASIFICACIÓNCONTROLES,2)</f>
        <v>FUERTE</v>
      </c>
      <c r="BD26" s="48">
        <f>ROUND(AVERAGE(BB26:BB26),0)</f>
        <v>100</v>
      </c>
      <c r="BE26" s="48" t="s">
        <v>91</v>
      </c>
      <c r="BF26" s="61">
        <v>3</v>
      </c>
      <c r="BG26" s="61">
        <f t="shared" si="14"/>
        <v>5</v>
      </c>
      <c r="BH26" s="97">
        <f t="shared" si="15"/>
        <v>15</v>
      </c>
      <c r="BI26" s="108" t="s">
        <v>85</v>
      </c>
      <c r="BJ26" s="204" t="s">
        <v>93</v>
      </c>
      <c r="BK26" s="201" t="s">
        <v>299</v>
      </c>
      <c r="BL26" s="198" t="s">
        <v>280</v>
      </c>
      <c r="BM26" s="189" t="s">
        <v>289</v>
      </c>
      <c r="BN26" s="179">
        <v>44927</v>
      </c>
      <c r="BO26" s="179">
        <v>45291</v>
      </c>
      <c r="BP26" s="203" t="s">
        <v>300</v>
      </c>
    </row>
    <row r="27" spans="1:69" ht="211.5" customHeight="1" x14ac:dyDescent="0.2">
      <c r="A27" s="224" t="s">
        <v>301</v>
      </c>
      <c r="B27" s="228" t="s">
        <v>302</v>
      </c>
      <c r="C27" s="169" t="s">
        <v>303</v>
      </c>
      <c r="D27" s="167" t="s">
        <v>304</v>
      </c>
      <c r="E27" s="155" t="s">
        <v>305</v>
      </c>
      <c r="F27" s="143" t="s">
        <v>306</v>
      </c>
      <c r="G27" s="149" t="s">
        <v>80</v>
      </c>
      <c r="H27" s="149" t="s">
        <v>80</v>
      </c>
      <c r="I27" s="149" t="s">
        <v>80</v>
      </c>
      <c r="J27" s="149" t="s">
        <v>80</v>
      </c>
      <c r="K27" s="171" t="s">
        <v>307</v>
      </c>
      <c r="L27" s="144" t="s">
        <v>117</v>
      </c>
      <c r="M27" s="79">
        <v>3</v>
      </c>
      <c r="N27" s="17" t="s">
        <v>83</v>
      </c>
      <c r="O27" s="52" t="s">
        <v>80</v>
      </c>
      <c r="P27" s="80" t="s">
        <v>80</v>
      </c>
      <c r="Q27" s="80"/>
      <c r="R27" s="80"/>
      <c r="S27" s="80" t="s">
        <v>80</v>
      </c>
      <c r="T27" s="81" t="s">
        <v>80</v>
      </c>
      <c r="U27" s="80"/>
      <c r="V27" s="80"/>
      <c r="W27" s="80"/>
      <c r="X27" s="80" t="s">
        <v>80</v>
      </c>
      <c r="Y27" s="80" t="s">
        <v>80</v>
      </c>
      <c r="Z27" s="80" t="s">
        <v>80</v>
      </c>
      <c r="AA27" s="80"/>
      <c r="AB27" s="80"/>
      <c r="AC27" s="80"/>
      <c r="AD27" s="80"/>
      <c r="AE27" s="80"/>
      <c r="AF27" s="80"/>
      <c r="AG27" s="80"/>
      <c r="AH27" s="80">
        <f t="shared" si="12"/>
        <v>7</v>
      </c>
      <c r="AI27" s="50">
        <f t="shared" si="16"/>
        <v>4</v>
      </c>
      <c r="AJ27" s="64" t="s">
        <v>84</v>
      </c>
      <c r="AK27" s="55">
        <f t="shared" si="13"/>
        <v>12</v>
      </c>
      <c r="AL27" s="56" t="s">
        <v>85</v>
      </c>
      <c r="AM27" s="106" t="s">
        <v>308</v>
      </c>
      <c r="AN27" s="107" t="s">
        <v>309</v>
      </c>
      <c r="AO27" s="60" t="s">
        <v>88</v>
      </c>
      <c r="AP27" s="83">
        <v>15</v>
      </c>
      <c r="AQ27" s="83">
        <v>15</v>
      </c>
      <c r="AR27" s="83">
        <v>15</v>
      </c>
      <c r="AS27" s="83">
        <v>15</v>
      </c>
      <c r="AT27" s="83">
        <v>15</v>
      </c>
      <c r="AU27" s="83">
        <v>15</v>
      </c>
      <c r="AV27" s="83">
        <v>10</v>
      </c>
      <c r="AW27" s="60">
        <f t="shared" si="2"/>
        <v>100</v>
      </c>
      <c r="AX27" s="60" t="s">
        <v>89</v>
      </c>
      <c r="AY27" s="60" t="s">
        <v>90</v>
      </c>
      <c r="AZ27" s="60" t="s">
        <v>89</v>
      </c>
      <c r="BA27" s="60" t="s">
        <v>89</v>
      </c>
      <c r="BB27" s="26">
        <v>100</v>
      </c>
      <c r="BC27" s="27" t="str">
        <f t="shared" si="1"/>
        <v>FUERTE</v>
      </c>
      <c r="BD27" s="48">
        <f>ROUND(AVERAGE(BB27:BB27),0)</f>
        <v>100</v>
      </c>
      <c r="BE27" s="48" t="s">
        <v>91</v>
      </c>
      <c r="BF27" s="61">
        <v>1</v>
      </c>
      <c r="BG27" s="61">
        <f t="shared" si="14"/>
        <v>4</v>
      </c>
      <c r="BH27" s="84">
        <f t="shared" si="15"/>
        <v>4</v>
      </c>
      <c r="BI27" s="31" t="s">
        <v>92</v>
      </c>
      <c r="BJ27" s="204" t="s">
        <v>93</v>
      </c>
      <c r="BK27" s="201" t="s">
        <v>310</v>
      </c>
      <c r="BL27" s="198" t="s">
        <v>311</v>
      </c>
      <c r="BM27" s="189" t="s">
        <v>312</v>
      </c>
      <c r="BN27" s="179">
        <v>45017</v>
      </c>
      <c r="BO27" s="179">
        <v>45280</v>
      </c>
      <c r="BP27" s="203" t="s">
        <v>313</v>
      </c>
    </row>
    <row r="28" spans="1:69" ht="190.5" customHeight="1" x14ac:dyDescent="0.2">
      <c r="A28" s="224" t="s">
        <v>314</v>
      </c>
      <c r="B28" s="228" t="s">
        <v>302</v>
      </c>
      <c r="C28" s="149" t="s">
        <v>112</v>
      </c>
      <c r="D28" s="172" t="s">
        <v>315</v>
      </c>
      <c r="E28" s="155" t="s">
        <v>316</v>
      </c>
      <c r="F28" s="143" t="s">
        <v>317</v>
      </c>
      <c r="G28" s="149" t="s">
        <v>80</v>
      </c>
      <c r="H28" s="149" t="s">
        <v>80</v>
      </c>
      <c r="I28" s="149" t="s">
        <v>80</v>
      </c>
      <c r="J28" s="149" t="s">
        <v>80</v>
      </c>
      <c r="K28" s="172" t="s">
        <v>318</v>
      </c>
      <c r="L28" s="144" t="s">
        <v>185</v>
      </c>
      <c r="M28" s="79">
        <v>3</v>
      </c>
      <c r="N28" s="17" t="s">
        <v>83</v>
      </c>
      <c r="O28" s="80" t="s">
        <v>80</v>
      </c>
      <c r="P28" s="80" t="s">
        <v>80</v>
      </c>
      <c r="Q28" s="80"/>
      <c r="R28" s="80"/>
      <c r="S28" s="80" t="s">
        <v>80</v>
      </c>
      <c r="T28" s="80" t="s">
        <v>80</v>
      </c>
      <c r="U28" s="80"/>
      <c r="V28" s="80"/>
      <c r="W28" s="80"/>
      <c r="X28" s="80" t="s">
        <v>80</v>
      </c>
      <c r="Y28" s="80" t="s">
        <v>80</v>
      </c>
      <c r="Z28" s="80" t="s">
        <v>80</v>
      </c>
      <c r="AA28" s="80"/>
      <c r="AB28" s="80"/>
      <c r="AC28" s="80"/>
      <c r="AD28" s="80"/>
      <c r="AE28" s="80"/>
      <c r="AF28" s="80"/>
      <c r="AG28" s="80"/>
      <c r="AH28" s="80">
        <f t="shared" si="12"/>
        <v>7</v>
      </c>
      <c r="AI28" s="50">
        <f t="shared" si="16"/>
        <v>4</v>
      </c>
      <c r="AJ28" s="64" t="s">
        <v>84</v>
      </c>
      <c r="AK28" s="55">
        <f t="shared" si="13"/>
        <v>12</v>
      </c>
      <c r="AL28" s="56" t="s">
        <v>85</v>
      </c>
      <c r="AM28" s="106" t="s">
        <v>319</v>
      </c>
      <c r="AN28" s="88" t="s">
        <v>320</v>
      </c>
      <c r="AO28" s="60" t="s">
        <v>88</v>
      </c>
      <c r="AP28" s="83">
        <v>15</v>
      </c>
      <c r="AQ28" s="83">
        <v>15</v>
      </c>
      <c r="AR28" s="83">
        <v>15</v>
      </c>
      <c r="AS28" s="83">
        <v>15</v>
      </c>
      <c r="AT28" s="83">
        <v>15</v>
      </c>
      <c r="AU28" s="83">
        <v>15</v>
      </c>
      <c r="AV28" s="83">
        <v>10</v>
      </c>
      <c r="AW28" s="60">
        <f t="shared" si="2"/>
        <v>100</v>
      </c>
      <c r="AX28" s="60" t="s">
        <v>89</v>
      </c>
      <c r="AY28" s="60" t="s">
        <v>90</v>
      </c>
      <c r="AZ28" s="60" t="s">
        <v>89</v>
      </c>
      <c r="BA28" s="60" t="s">
        <v>89</v>
      </c>
      <c r="BB28" s="26">
        <v>100</v>
      </c>
      <c r="BC28" s="27" t="str">
        <f t="shared" si="1"/>
        <v>FUERTE</v>
      </c>
      <c r="BD28" s="47">
        <f>ROUND(AVERAGE(BB28:BB28),0)</f>
        <v>100</v>
      </c>
      <c r="BE28" s="48" t="s">
        <v>91</v>
      </c>
      <c r="BF28" s="61">
        <v>1</v>
      </c>
      <c r="BG28" s="61">
        <f t="shared" si="14"/>
        <v>4</v>
      </c>
      <c r="BH28" s="84">
        <f t="shared" si="15"/>
        <v>4</v>
      </c>
      <c r="BI28" s="31" t="s">
        <v>92</v>
      </c>
      <c r="BJ28" s="204" t="s">
        <v>93</v>
      </c>
      <c r="BK28" s="201" t="s">
        <v>321</v>
      </c>
      <c r="BL28" s="198" t="s">
        <v>322</v>
      </c>
      <c r="BM28" s="207" t="s">
        <v>323</v>
      </c>
      <c r="BN28" s="179">
        <v>44956</v>
      </c>
      <c r="BO28" s="179">
        <v>45291</v>
      </c>
      <c r="BP28" s="203" t="s">
        <v>324</v>
      </c>
    </row>
    <row r="29" spans="1:69" ht="168" customHeight="1" x14ac:dyDescent="0.2">
      <c r="A29" s="224" t="s">
        <v>325</v>
      </c>
      <c r="B29" s="173" t="s">
        <v>302</v>
      </c>
      <c r="C29" s="149" t="s">
        <v>76</v>
      </c>
      <c r="D29" s="167" t="s">
        <v>326</v>
      </c>
      <c r="E29" s="160" t="s">
        <v>327</v>
      </c>
      <c r="F29" s="143" t="s">
        <v>328</v>
      </c>
      <c r="G29" s="149" t="s">
        <v>80</v>
      </c>
      <c r="H29" s="149" t="s">
        <v>80</v>
      </c>
      <c r="I29" s="149" t="s">
        <v>80</v>
      </c>
      <c r="J29" s="149" t="s">
        <v>80</v>
      </c>
      <c r="K29" s="167" t="s">
        <v>329</v>
      </c>
      <c r="L29" s="144" t="s">
        <v>185</v>
      </c>
      <c r="M29" s="109">
        <v>3</v>
      </c>
      <c r="N29" s="109" t="s">
        <v>83</v>
      </c>
      <c r="O29" s="80" t="s">
        <v>80</v>
      </c>
      <c r="P29" s="80" t="s">
        <v>80</v>
      </c>
      <c r="Q29" s="80" t="s">
        <v>119</v>
      </c>
      <c r="R29" s="80"/>
      <c r="S29" s="80"/>
      <c r="T29" s="80" t="s">
        <v>80</v>
      </c>
      <c r="U29" s="80" t="s">
        <v>119</v>
      </c>
      <c r="V29" s="80"/>
      <c r="W29" s="80"/>
      <c r="X29" s="80"/>
      <c r="Y29" s="80" t="s">
        <v>80</v>
      </c>
      <c r="Z29" s="80" t="s">
        <v>80</v>
      </c>
      <c r="AA29" s="80"/>
      <c r="AB29" s="80"/>
      <c r="AC29" s="80"/>
      <c r="AD29" s="80"/>
      <c r="AE29" s="80"/>
      <c r="AF29" s="80"/>
      <c r="AG29" s="80"/>
      <c r="AH29" s="80">
        <f t="shared" si="12"/>
        <v>5</v>
      </c>
      <c r="AI29" s="79">
        <v>3</v>
      </c>
      <c r="AJ29" s="51" t="s">
        <v>199</v>
      </c>
      <c r="AK29" s="93">
        <f t="shared" si="13"/>
        <v>9</v>
      </c>
      <c r="AL29" s="31" t="s">
        <v>92</v>
      </c>
      <c r="AM29" s="106" t="s">
        <v>330</v>
      </c>
      <c r="AN29" s="88" t="s">
        <v>331</v>
      </c>
      <c r="AO29" s="110" t="s">
        <v>88</v>
      </c>
      <c r="AP29" s="83">
        <v>15</v>
      </c>
      <c r="AQ29" s="83">
        <v>15</v>
      </c>
      <c r="AR29" s="83">
        <v>15</v>
      </c>
      <c r="AS29" s="83">
        <v>15</v>
      </c>
      <c r="AT29" s="83">
        <v>15</v>
      </c>
      <c r="AU29" s="83">
        <v>15</v>
      </c>
      <c r="AV29" s="83">
        <v>10</v>
      </c>
      <c r="AW29" s="60">
        <f t="shared" si="2"/>
        <v>100</v>
      </c>
      <c r="AX29" s="60" t="s">
        <v>89</v>
      </c>
      <c r="AY29" s="60" t="s">
        <v>90</v>
      </c>
      <c r="AZ29" s="60" t="s">
        <v>89</v>
      </c>
      <c r="BA29" s="60" t="s">
        <v>89</v>
      </c>
      <c r="BB29" s="26">
        <v>100</v>
      </c>
      <c r="BC29" s="27" t="str">
        <f>VLOOKUP(BB29,CLASIFICACIÓNCONTROLES,2)</f>
        <v>FUERTE</v>
      </c>
      <c r="BD29" s="28">
        <f>ROUND(AVERAGE(BB29:BB29),0)</f>
        <v>100</v>
      </c>
      <c r="BE29" s="28" t="s">
        <v>91</v>
      </c>
      <c r="BF29" s="61">
        <v>1</v>
      </c>
      <c r="BG29" s="61">
        <f t="shared" si="14"/>
        <v>3</v>
      </c>
      <c r="BH29" s="111">
        <f t="shared" si="15"/>
        <v>3</v>
      </c>
      <c r="BI29" s="112" t="s">
        <v>199</v>
      </c>
      <c r="BJ29" s="204" t="s">
        <v>93</v>
      </c>
      <c r="BK29" s="201" t="s">
        <v>332</v>
      </c>
      <c r="BL29" s="198" t="s">
        <v>333</v>
      </c>
      <c r="BM29" s="208" t="s">
        <v>334</v>
      </c>
      <c r="BN29" s="179">
        <v>44958</v>
      </c>
      <c r="BO29" s="179">
        <v>45031</v>
      </c>
      <c r="BP29" s="203" t="s">
        <v>335</v>
      </c>
    </row>
    <row r="30" spans="1:69" ht="228" customHeight="1" x14ac:dyDescent="0.2">
      <c r="A30" s="251" t="s">
        <v>336</v>
      </c>
      <c r="B30" s="252" t="s">
        <v>337</v>
      </c>
      <c r="C30" s="254" t="s">
        <v>76</v>
      </c>
      <c r="D30" s="378" t="s">
        <v>338</v>
      </c>
      <c r="E30" s="258" t="s">
        <v>339</v>
      </c>
      <c r="F30" s="260" t="s">
        <v>340</v>
      </c>
      <c r="G30" s="254" t="s">
        <v>80</v>
      </c>
      <c r="H30" s="254" t="s">
        <v>80</v>
      </c>
      <c r="I30" s="254" t="s">
        <v>80</v>
      </c>
      <c r="J30" s="254" t="s">
        <v>80</v>
      </c>
      <c r="K30" s="378" t="s">
        <v>341</v>
      </c>
      <c r="L30" s="293" t="s">
        <v>117</v>
      </c>
      <c r="M30" s="307">
        <v>3</v>
      </c>
      <c r="N30" s="309" t="s">
        <v>83</v>
      </c>
      <c r="O30" s="305" t="s">
        <v>80</v>
      </c>
      <c r="P30" s="305" t="s">
        <v>80</v>
      </c>
      <c r="Q30" s="305" t="s">
        <v>80</v>
      </c>
      <c r="R30" s="305"/>
      <c r="S30" s="305" t="s">
        <v>80</v>
      </c>
      <c r="T30" s="305" t="s">
        <v>80</v>
      </c>
      <c r="U30" s="305"/>
      <c r="V30" s="305"/>
      <c r="W30" s="305"/>
      <c r="X30" s="305"/>
      <c r="Y30" s="305" t="s">
        <v>80</v>
      </c>
      <c r="Z30" s="305" t="s">
        <v>80</v>
      </c>
      <c r="AA30" s="305" t="s">
        <v>80</v>
      </c>
      <c r="AB30" s="305" t="s">
        <v>80</v>
      </c>
      <c r="AC30" s="305"/>
      <c r="AD30" s="305"/>
      <c r="AE30" s="305" t="s">
        <v>80</v>
      </c>
      <c r="AF30" s="305" t="s">
        <v>80</v>
      </c>
      <c r="AG30" s="305"/>
      <c r="AH30" s="305">
        <f>COUNTIF(O30:AG32,"X")</f>
        <v>11</v>
      </c>
      <c r="AI30" s="307">
        <v>4</v>
      </c>
      <c r="AJ30" s="315" t="s">
        <v>84</v>
      </c>
      <c r="AK30" s="319">
        <f>+M30*AI30</f>
        <v>12</v>
      </c>
      <c r="AL30" s="393" t="s">
        <v>85</v>
      </c>
      <c r="AM30" s="22" t="s">
        <v>342</v>
      </c>
      <c r="AN30" s="82" t="s">
        <v>343</v>
      </c>
      <c r="AO30" s="60" t="s">
        <v>88</v>
      </c>
      <c r="AP30" s="83">
        <v>15</v>
      </c>
      <c r="AQ30" s="83">
        <v>15</v>
      </c>
      <c r="AR30" s="83">
        <v>15</v>
      </c>
      <c r="AS30" s="83">
        <v>15</v>
      </c>
      <c r="AT30" s="83">
        <v>15</v>
      </c>
      <c r="AU30" s="83">
        <v>15</v>
      </c>
      <c r="AV30" s="83">
        <v>10</v>
      </c>
      <c r="AW30" s="60">
        <f t="shared" si="2"/>
        <v>100</v>
      </c>
      <c r="AX30" s="60" t="s">
        <v>89</v>
      </c>
      <c r="AY30" s="60" t="s">
        <v>90</v>
      </c>
      <c r="AZ30" s="60" t="s">
        <v>89</v>
      </c>
      <c r="BA30" s="60" t="s">
        <v>89</v>
      </c>
      <c r="BB30" s="26">
        <v>100</v>
      </c>
      <c r="BC30" s="27" t="str">
        <f t="shared" si="1"/>
        <v>FUERTE</v>
      </c>
      <c r="BD30" s="329">
        <f>ROUND(AVERAGE(BB30:BB32),0)</f>
        <v>100</v>
      </c>
      <c r="BE30" s="329" t="s">
        <v>91</v>
      </c>
      <c r="BF30" s="403">
        <v>1</v>
      </c>
      <c r="BG30" s="331">
        <f t="shared" si="14"/>
        <v>4</v>
      </c>
      <c r="BH30" s="333">
        <f t="shared" si="15"/>
        <v>4</v>
      </c>
      <c r="BI30" s="333" t="s">
        <v>92</v>
      </c>
      <c r="BJ30" s="413" t="s">
        <v>93</v>
      </c>
      <c r="BK30" s="416" t="s">
        <v>344</v>
      </c>
      <c r="BL30" s="417" t="s">
        <v>345</v>
      </c>
      <c r="BM30" s="420" t="s">
        <v>346</v>
      </c>
      <c r="BN30" s="408">
        <v>45078</v>
      </c>
      <c r="BO30" s="408">
        <v>45199</v>
      </c>
      <c r="BP30" s="411" t="s">
        <v>347</v>
      </c>
    </row>
    <row r="31" spans="1:69" ht="210.75" customHeight="1" x14ac:dyDescent="0.2">
      <c r="A31" s="251"/>
      <c r="B31" s="366"/>
      <c r="C31" s="363"/>
      <c r="D31" s="379"/>
      <c r="E31" s="367"/>
      <c r="F31" s="368"/>
      <c r="G31" s="363"/>
      <c r="H31" s="363"/>
      <c r="I31" s="363"/>
      <c r="J31" s="363"/>
      <c r="K31" s="379"/>
      <c r="L31" s="365"/>
      <c r="M31" s="370"/>
      <c r="N31" s="402"/>
      <c r="O31" s="369"/>
      <c r="P31" s="369"/>
      <c r="Q31" s="369"/>
      <c r="R31" s="369"/>
      <c r="S31" s="369"/>
      <c r="T31" s="369"/>
      <c r="U31" s="369"/>
      <c r="V31" s="369"/>
      <c r="W31" s="369"/>
      <c r="X31" s="369"/>
      <c r="Y31" s="369"/>
      <c r="Z31" s="369"/>
      <c r="AA31" s="369"/>
      <c r="AB31" s="369"/>
      <c r="AC31" s="369"/>
      <c r="AD31" s="369"/>
      <c r="AE31" s="369"/>
      <c r="AF31" s="369"/>
      <c r="AG31" s="369"/>
      <c r="AH31" s="369"/>
      <c r="AI31" s="370"/>
      <c r="AJ31" s="374"/>
      <c r="AK31" s="392"/>
      <c r="AL31" s="394"/>
      <c r="AM31" s="22" t="s">
        <v>348</v>
      </c>
      <c r="AN31" s="113" t="s">
        <v>349</v>
      </c>
      <c r="AO31" s="60" t="s">
        <v>88</v>
      </c>
      <c r="AP31" s="83">
        <v>15</v>
      </c>
      <c r="AQ31" s="83">
        <v>15</v>
      </c>
      <c r="AR31" s="83">
        <v>15</v>
      </c>
      <c r="AS31" s="83">
        <v>15</v>
      </c>
      <c r="AT31" s="83">
        <v>15</v>
      </c>
      <c r="AU31" s="83">
        <v>15</v>
      </c>
      <c r="AV31" s="83">
        <v>10</v>
      </c>
      <c r="AW31" s="60">
        <f t="shared" ref="AW31" si="19">SUM(AP31:AV31)</f>
        <v>100</v>
      </c>
      <c r="AX31" s="60" t="s">
        <v>89</v>
      </c>
      <c r="AY31" s="60" t="s">
        <v>90</v>
      </c>
      <c r="AZ31" s="60" t="s">
        <v>89</v>
      </c>
      <c r="BA31" s="60" t="s">
        <v>89</v>
      </c>
      <c r="BB31" s="26">
        <v>100</v>
      </c>
      <c r="BC31" s="27" t="str">
        <f t="shared" ref="BC31" si="20">VLOOKUP(BB31,CLASIFICACIÓNCONTROLES,2)</f>
        <v>FUERTE</v>
      </c>
      <c r="BD31" s="397"/>
      <c r="BE31" s="397"/>
      <c r="BF31" s="404"/>
      <c r="BG31" s="401"/>
      <c r="BH31" s="381"/>
      <c r="BI31" s="381"/>
      <c r="BJ31" s="414"/>
      <c r="BK31" s="386"/>
      <c r="BL31" s="418"/>
      <c r="BM31" s="421"/>
      <c r="BN31" s="409"/>
      <c r="BO31" s="409"/>
      <c r="BP31" s="412"/>
    </row>
    <row r="32" spans="1:69" ht="168" customHeight="1" x14ac:dyDescent="0.2">
      <c r="A32" s="251"/>
      <c r="B32" s="253"/>
      <c r="C32" s="255"/>
      <c r="D32" s="380"/>
      <c r="E32" s="259"/>
      <c r="F32" s="261"/>
      <c r="G32" s="255"/>
      <c r="H32" s="255"/>
      <c r="I32" s="255"/>
      <c r="J32" s="255"/>
      <c r="K32" s="380"/>
      <c r="L32" s="294"/>
      <c r="M32" s="308"/>
      <c r="N32" s="310"/>
      <c r="O32" s="306"/>
      <c r="P32" s="306"/>
      <c r="Q32" s="306"/>
      <c r="R32" s="306"/>
      <c r="S32" s="306"/>
      <c r="T32" s="306"/>
      <c r="U32" s="306"/>
      <c r="V32" s="306"/>
      <c r="W32" s="306"/>
      <c r="X32" s="306"/>
      <c r="Y32" s="306"/>
      <c r="Z32" s="306"/>
      <c r="AA32" s="306"/>
      <c r="AB32" s="306"/>
      <c r="AC32" s="306"/>
      <c r="AD32" s="306"/>
      <c r="AE32" s="306"/>
      <c r="AF32" s="306"/>
      <c r="AG32" s="306"/>
      <c r="AH32" s="306"/>
      <c r="AI32" s="308"/>
      <c r="AJ32" s="316"/>
      <c r="AK32" s="320"/>
      <c r="AL32" s="395"/>
      <c r="AM32" s="22" t="s">
        <v>350</v>
      </c>
      <c r="AN32" s="113" t="s">
        <v>351</v>
      </c>
      <c r="AO32" s="60" t="s">
        <v>88</v>
      </c>
      <c r="AP32" s="83">
        <v>15</v>
      </c>
      <c r="AQ32" s="83">
        <v>15</v>
      </c>
      <c r="AR32" s="83">
        <v>15</v>
      </c>
      <c r="AS32" s="83">
        <v>15</v>
      </c>
      <c r="AT32" s="83">
        <v>15</v>
      </c>
      <c r="AU32" s="83">
        <v>15</v>
      </c>
      <c r="AV32" s="83">
        <v>10</v>
      </c>
      <c r="AW32" s="60">
        <f t="shared" si="2"/>
        <v>100</v>
      </c>
      <c r="AX32" s="60" t="s">
        <v>89</v>
      </c>
      <c r="AY32" s="60" t="s">
        <v>90</v>
      </c>
      <c r="AZ32" s="60" t="s">
        <v>89</v>
      </c>
      <c r="BA32" s="60" t="s">
        <v>89</v>
      </c>
      <c r="BB32" s="26">
        <v>100</v>
      </c>
      <c r="BC32" s="27" t="str">
        <f t="shared" si="1"/>
        <v>FUERTE</v>
      </c>
      <c r="BD32" s="330"/>
      <c r="BE32" s="330"/>
      <c r="BF32" s="405"/>
      <c r="BG32" s="332"/>
      <c r="BH32" s="334"/>
      <c r="BI32" s="334"/>
      <c r="BJ32" s="415"/>
      <c r="BK32" s="387"/>
      <c r="BL32" s="419"/>
      <c r="BM32" s="422"/>
      <c r="BN32" s="410"/>
      <c r="BO32" s="410"/>
      <c r="BP32" s="376"/>
    </row>
    <row r="33" spans="1:69" ht="168" customHeight="1" x14ac:dyDescent="0.2">
      <c r="A33" s="251" t="s">
        <v>352</v>
      </c>
      <c r="B33" s="252" t="s">
        <v>353</v>
      </c>
      <c r="C33" s="254" t="s">
        <v>112</v>
      </c>
      <c r="D33" s="339" t="s">
        <v>354</v>
      </c>
      <c r="E33" s="258" t="s">
        <v>355</v>
      </c>
      <c r="F33" s="260" t="s">
        <v>356</v>
      </c>
      <c r="G33" s="254" t="s">
        <v>80</v>
      </c>
      <c r="H33" s="254" t="s">
        <v>80</v>
      </c>
      <c r="I33" s="254" t="s">
        <v>80</v>
      </c>
      <c r="J33" s="254" t="s">
        <v>80</v>
      </c>
      <c r="K33" s="339" t="s">
        <v>341</v>
      </c>
      <c r="L33" s="293" t="s">
        <v>155</v>
      </c>
      <c r="M33" s="406">
        <v>3</v>
      </c>
      <c r="N33" s="371" t="s">
        <v>83</v>
      </c>
      <c r="O33" s="311" t="s">
        <v>80</v>
      </c>
      <c r="P33" s="311" t="s">
        <v>80</v>
      </c>
      <c r="Q33" s="311" t="s">
        <v>80</v>
      </c>
      <c r="R33" s="311" t="s">
        <v>80</v>
      </c>
      <c r="S33" s="311" t="s">
        <v>80</v>
      </c>
      <c r="T33" s="311" t="s">
        <v>80</v>
      </c>
      <c r="U33" s="311" t="s">
        <v>80</v>
      </c>
      <c r="V33" s="311"/>
      <c r="W33" s="311"/>
      <c r="X33" s="311" t="s">
        <v>80</v>
      </c>
      <c r="Y33" s="311" t="s">
        <v>80</v>
      </c>
      <c r="Z33" s="311" t="s">
        <v>80</v>
      </c>
      <c r="AA33" s="311" t="s">
        <v>80</v>
      </c>
      <c r="AB33" s="311" t="s">
        <v>80</v>
      </c>
      <c r="AC33" s="311" t="s">
        <v>80</v>
      </c>
      <c r="AD33" s="311"/>
      <c r="AE33" s="311"/>
      <c r="AF33" s="311"/>
      <c r="AG33" s="311"/>
      <c r="AH33" s="305">
        <f>COUNTIF(O33:AG34,"X")</f>
        <v>13</v>
      </c>
      <c r="AI33" s="406">
        <v>5</v>
      </c>
      <c r="AJ33" s="423" t="s">
        <v>103</v>
      </c>
      <c r="AK33" s="319">
        <f>+M33*AI33</f>
        <v>15</v>
      </c>
      <c r="AL33" s="393" t="s">
        <v>85</v>
      </c>
      <c r="AM33" s="43" t="s">
        <v>357</v>
      </c>
      <c r="AN33" s="115" t="s">
        <v>358</v>
      </c>
      <c r="AO33" s="116" t="s">
        <v>88</v>
      </c>
      <c r="AP33" s="83">
        <v>15</v>
      </c>
      <c r="AQ33" s="83">
        <v>15</v>
      </c>
      <c r="AR33" s="83">
        <v>15</v>
      </c>
      <c r="AS33" s="83">
        <v>15</v>
      </c>
      <c r="AT33" s="83">
        <v>15</v>
      </c>
      <c r="AU33" s="83">
        <v>15</v>
      </c>
      <c r="AV33" s="83">
        <v>10</v>
      </c>
      <c r="AW33" s="60">
        <f t="shared" si="2"/>
        <v>100</v>
      </c>
      <c r="AX33" s="60" t="s">
        <v>89</v>
      </c>
      <c r="AY33" s="60" t="s">
        <v>90</v>
      </c>
      <c r="AZ33" s="60" t="s">
        <v>89</v>
      </c>
      <c r="BA33" s="60" t="s">
        <v>89</v>
      </c>
      <c r="BB33" s="26">
        <v>100</v>
      </c>
      <c r="BC33" s="27" t="str">
        <f t="shared" ref="BC33:BC46" si="21">VLOOKUP(BB33,CLASIFICACIÓNCONTROLES,2)</f>
        <v>FUERTE</v>
      </c>
      <c r="BD33" s="329">
        <f>ROUND(AVERAGE(BB33:BB34),0)</f>
        <v>100</v>
      </c>
      <c r="BE33" s="329" t="s">
        <v>91</v>
      </c>
      <c r="BF33" s="398">
        <v>1</v>
      </c>
      <c r="BG33" s="331">
        <f>+AI33</f>
        <v>5</v>
      </c>
      <c r="BH33" s="429">
        <f>+BF33*BG33</f>
        <v>5</v>
      </c>
      <c r="BI33" s="431" t="s">
        <v>85</v>
      </c>
      <c r="BJ33" s="383" t="s">
        <v>93</v>
      </c>
      <c r="BK33" s="416" t="s">
        <v>359</v>
      </c>
      <c r="BL33" s="417" t="s">
        <v>360</v>
      </c>
      <c r="BM33" s="420" t="s">
        <v>361</v>
      </c>
      <c r="BN33" s="345">
        <v>44929</v>
      </c>
      <c r="BO33" s="345">
        <v>45291</v>
      </c>
      <c r="BP33" s="411" t="s">
        <v>362</v>
      </c>
    </row>
    <row r="34" spans="1:69" ht="168" customHeight="1" x14ac:dyDescent="0.2">
      <c r="A34" s="251"/>
      <c r="B34" s="253"/>
      <c r="C34" s="255"/>
      <c r="D34" s="340"/>
      <c r="E34" s="259"/>
      <c r="F34" s="261"/>
      <c r="G34" s="255"/>
      <c r="H34" s="255"/>
      <c r="I34" s="255"/>
      <c r="J34" s="255"/>
      <c r="K34" s="340"/>
      <c r="L34" s="294"/>
      <c r="M34" s="407"/>
      <c r="N34" s="373"/>
      <c r="O34" s="312"/>
      <c r="P34" s="312"/>
      <c r="Q34" s="312"/>
      <c r="R34" s="312"/>
      <c r="S34" s="312"/>
      <c r="T34" s="312"/>
      <c r="U34" s="312"/>
      <c r="V34" s="312"/>
      <c r="W34" s="312"/>
      <c r="X34" s="312"/>
      <c r="Y34" s="312"/>
      <c r="Z34" s="312"/>
      <c r="AA34" s="312"/>
      <c r="AB34" s="312"/>
      <c r="AC34" s="312"/>
      <c r="AD34" s="312"/>
      <c r="AE34" s="312"/>
      <c r="AF34" s="312"/>
      <c r="AG34" s="312"/>
      <c r="AH34" s="306"/>
      <c r="AI34" s="407"/>
      <c r="AJ34" s="424"/>
      <c r="AK34" s="320"/>
      <c r="AL34" s="395"/>
      <c r="AM34" s="43" t="s">
        <v>363</v>
      </c>
      <c r="AN34" s="115" t="s">
        <v>364</v>
      </c>
      <c r="AO34" s="116" t="s">
        <v>88</v>
      </c>
      <c r="AP34" s="83">
        <v>15</v>
      </c>
      <c r="AQ34" s="83">
        <v>15</v>
      </c>
      <c r="AR34" s="83">
        <v>15</v>
      </c>
      <c r="AS34" s="83">
        <v>15</v>
      </c>
      <c r="AT34" s="83">
        <v>15</v>
      </c>
      <c r="AU34" s="83">
        <v>15</v>
      </c>
      <c r="AV34" s="83">
        <v>10</v>
      </c>
      <c r="AW34" s="60">
        <f t="shared" si="2"/>
        <v>100</v>
      </c>
      <c r="AX34" s="60" t="s">
        <v>89</v>
      </c>
      <c r="AY34" s="60" t="s">
        <v>90</v>
      </c>
      <c r="AZ34" s="60" t="s">
        <v>89</v>
      </c>
      <c r="BA34" s="60" t="s">
        <v>89</v>
      </c>
      <c r="BB34" s="26">
        <v>100</v>
      </c>
      <c r="BC34" s="27" t="str">
        <f t="shared" si="21"/>
        <v>FUERTE</v>
      </c>
      <c r="BD34" s="330"/>
      <c r="BE34" s="330"/>
      <c r="BF34" s="400"/>
      <c r="BG34" s="332"/>
      <c r="BH34" s="430"/>
      <c r="BI34" s="432"/>
      <c r="BJ34" s="385"/>
      <c r="BK34" s="426"/>
      <c r="BL34" s="427"/>
      <c r="BM34" s="428"/>
      <c r="BN34" s="346"/>
      <c r="BO34" s="346"/>
      <c r="BP34" s="425"/>
    </row>
    <row r="35" spans="1:69" ht="204" customHeight="1" x14ac:dyDescent="0.2">
      <c r="A35" s="224" t="s">
        <v>365</v>
      </c>
      <c r="B35" s="228" t="s">
        <v>353</v>
      </c>
      <c r="C35" s="149" t="s">
        <v>112</v>
      </c>
      <c r="D35" s="143" t="s">
        <v>366</v>
      </c>
      <c r="E35" s="155" t="s">
        <v>367</v>
      </c>
      <c r="F35" s="143" t="s">
        <v>368</v>
      </c>
      <c r="G35" s="149" t="s">
        <v>80</v>
      </c>
      <c r="H35" s="149" t="s">
        <v>80</v>
      </c>
      <c r="I35" s="149" t="s">
        <v>80</v>
      </c>
      <c r="J35" s="149" t="s">
        <v>80</v>
      </c>
      <c r="K35" s="169" t="s">
        <v>369</v>
      </c>
      <c r="L35" s="144" t="s">
        <v>185</v>
      </c>
      <c r="M35" s="117">
        <v>2</v>
      </c>
      <c r="N35" s="118" t="s">
        <v>118</v>
      </c>
      <c r="O35" s="119" t="s">
        <v>80</v>
      </c>
      <c r="P35" s="119" t="s">
        <v>80</v>
      </c>
      <c r="Q35" s="119" t="s">
        <v>80</v>
      </c>
      <c r="R35" s="119"/>
      <c r="S35" s="119" t="s">
        <v>80</v>
      </c>
      <c r="T35" s="119" t="s">
        <v>80</v>
      </c>
      <c r="U35" s="119"/>
      <c r="V35" s="119"/>
      <c r="W35" s="119"/>
      <c r="X35" s="119" t="s">
        <v>80</v>
      </c>
      <c r="Y35" s="119" t="s">
        <v>80</v>
      </c>
      <c r="Z35" s="119" t="s">
        <v>80</v>
      </c>
      <c r="AA35" s="119" t="s">
        <v>80</v>
      </c>
      <c r="AB35" s="119"/>
      <c r="AC35" s="119"/>
      <c r="AD35" s="119"/>
      <c r="AE35" s="119"/>
      <c r="AF35" s="119"/>
      <c r="AG35" s="119"/>
      <c r="AH35" s="119">
        <f>COUNTIF(O35:AG35,"X")</f>
        <v>9</v>
      </c>
      <c r="AI35" s="114">
        <v>4</v>
      </c>
      <c r="AJ35" s="120" t="s">
        <v>84</v>
      </c>
      <c r="AK35" s="120">
        <f>+M35*AI35</f>
        <v>8</v>
      </c>
      <c r="AL35" s="31" t="s">
        <v>92</v>
      </c>
      <c r="AM35" s="22" t="s">
        <v>370</v>
      </c>
      <c r="AN35" s="113" t="s">
        <v>371</v>
      </c>
      <c r="AO35" s="91" t="s">
        <v>88</v>
      </c>
      <c r="AP35" s="83">
        <v>15</v>
      </c>
      <c r="AQ35" s="83">
        <v>15</v>
      </c>
      <c r="AR35" s="83">
        <v>15</v>
      </c>
      <c r="AS35" s="90">
        <v>15</v>
      </c>
      <c r="AT35" s="83">
        <v>15</v>
      </c>
      <c r="AU35" s="83">
        <v>15</v>
      </c>
      <c r="AV35" s="83">
        <v>10</v>
      </c>
      <c r="AW35" s="60">
        <f t="shared" si="2"/>
        <v>100</v>
      </c>
      <c r="AX35" s="60" t="s">
        <v>89</v>
      </c>
      <c r="AY35" s="60" t="s">
        <v>90</v>
      </c>
      <c r="AZ35" s="60" t="s">
        <v>89</v>
      </c>
      <c r="BA35" s="60" t="s">
        <v>89</v>
      </c>
      <c r="BB35" s="26">
        <v>100</v>
      </c>
      <c r="BC35" s="27" t="s">
        <v>91</v>
      </c>
      <c r="BD35" s="47">
        <f>+BB35</f>
        <v>100</v>
      </c>
      <c r="BE35" s="121" t="s">
        <v>91</v>
      </c>
      <c r="BF35" s="61">
        <v>1</v>
      </c>
      <c r="BG35" s="61">
        <f>+AI35</f>
        <v>4</v>
      </c>
      <c r="BH35" s="84">
        <f>+BF35*BG35</f>
        <v>4</v>
      </c>
      <c r="BI35" s="31" t="s">
        <v>92</v>
      </c>
      <c r="BJ35" s="200" t="s">
        <v>93</v>
      </c>
      <c r="BK35" s="210" t="s">
        <v>372</v>
      </c>
      <c r="BL35" s="211" t="s">
        <v>373</v>
      </c>
      <c r="BM35" s="211" t="s">
        <v>374</v>
      </c>
      <c r="BN35" s="179">
        <v>44564</v>
      </c>
      <c r="BO35" s="179">
        <v>44926</v>
      </c>
      <c r="BP35" s="206" t="s">
        <v>375</v>
      </c>
    </row>
    <row r="36" spans="1:69" ht="168" customHeight="1" x14ac:dyDescent="0.2">
      <c r="A36" s="224" t="s">
        <v>376</v>
      </c>
      <c r="B36" s="228" t="s">
        <v>377</v>
      </c>
      <c r="C36" s="146" t="s">
        <v>76</v>
      </c>
      <c r="D36" s="156" t="s">
        <v>378</v>
      </c>
      <c r="E36" s="157" t="s">
        <v>379</v>
      </c>
      <c r="F36" s="143" t="s">
        <v>380</v>
      </c>
      <c r="G36" s="149" t="s">
        <v>80</v>
      </c>
      <c r="H36" s="149" t="s">
        <v>80</v>
      </c>
      <c r="I36" s="149" t="s">
        <v>80</v>
      </c>
      <c r="J36" s="149" t="s">
        <v>80</v>
      </c>
      <c r="K36" s="156" t="s">
        <v>381</v>
      </c>
      <c r="L36" s="158" t="s">
        <v>117</v>
      </c>
      <c r="M36" s="50">
        <v>3</v>
      </c>
      <c r="N36" s="85" t="s">
        <v>83</v>
      </c>
      <c r="O36" s="53" t="s">
        <v>80</v>
      </c>
      <c r="P36" s="52" t="s">
        <v>80</v>
      </c>
      <c r="Q36" s="52" t="s">
        <v>80</v>
      </c>
      <c r="R36" s="52" t="s">
        <v>80</v>
      </c>
      <c r="S36" s="52" t="s">
        <v>80</v>
      </c>
      <c r="T36" s="52" t="s">
        <v>80</v>
      </c>
      <c r="U36" s="52" t="s">
        <v>80</v>
      </c>
      <c r="V36" s="53" t="s">
        <v>80</v>
      </c>
      <c r="W36" s="52"/>
      <c r="X36" s="52" t="s">
        <v>80</v>
      </c>
      <c r="Y36" s="52" t="s">
        <v>80</v>
      </c>
      <c r="Z36" s="52" t="s">
        <v>80</v>
      </c>
      <c r="AA36" s="52" t="s">
        <v>80</v>
      </c>
      <c r="AB36" s="52" t="s">
        <v>80</v>
      </c>
      <c r="AC36" s="52" t="s">
        <v>80</v>
      </c>
      <c r="AD36" s="52"/>
      <c r="AE36" s="52" t="s">
        <v>80</v>
      </c>
      <c r="AF36" s="52" t="s">
        <v>80</v>
      </c>
      <c r="AG36" s="52"/>
      <c r="AH36" s="52">
        <f>COUNTIF(O36:AG36,"X")</f>
        <v>16</v>
      </c>
      <c r="AI36" s="50">
        <v>5</v>
      </c>
      <c r="AJ36" s="54" t="s">
        <v>103</v>
      </c>
      <c r="AK36" s="93">
        <f>+M36*AI36</f>
        <v>15</v>
      </c>
      <c r="AL36" s="56" t="s">
        <v>85</v>
      </c>
      <c r="AM36" s="66" t="s">
        <v>382</v>
      </c>
      <c r="AN36" s="122" t="s">
        <v>383</v>
      </c>
      <c r="AO36" s="67" t="s">
        <v>88</v>
      </c>
      <c r="AP36" s="83">
        <v>15</v>
      </c>
      <c r="AQ36" s="83">
        <v>15</v>
      </c>
      <c r="AR36" s="83">
        <v>15</v>
      </c>
      <c r="AS36" s="83">
        <v>15</v>
      </c>
      <c r="AT36" s="83">
        <v>15</v>
      </c>
      <c r="AU36" s="83">
        <v>15</v>
      </c>
      <c r="AV36" s="83">
        <v>10</v>
      </c>
      <c r="AW36" s="60">
        <f t="shared" si="2"/>
        <v>100</v>
      </c>
      <c r="AX36" s="60" t="s">
        <v>89</v>
      </c>
      <c r="AY36" s="60" t="s">
        <v>90</v>
      </c>
      <c r="AZ36" s="60" t="s">
        <v>89</v>
      </c>
      <c r="BA36" s="60" t="s">
        <v>89</v>
      </c>
      <c r="BB36" s="47">
        <v>100</v>
      </c>
      <c r="BC36" s="68" t="s">
        <v>91</v>
      </c>
      <c r="BD36" s="47">
        <v>100</v>
      </c>
      <c r="BE36" s="48" t="s">
        <v>91</v>
      </c>
      <c r="BF36" s="49">
        <v>1</v>
      </c>
      <c r="BG36" s="49">
        <v>5</v>
      </c>
      <c r="BH36" s="95">
        <v>5</v>
      </c>
      <c r="BI36" s="87" t="s">
        <v>85</v>
      </c>
      <c r="BJ36" s="209" t="s">
        <v>93</v>
      </c>
      <c r="BK36" s="212" t="s">
        <v>384</v>
      </c>
      <c r="BL36" s="198" t="s">
        <v>385</v>
      </c>
      <c r="BM36" s="213" t="s">
        <v>386</v>
      </c>
      <c r="BN36" s="214">
        <v>44958</v>
      </c>
      <c r="BO36" s="214">
        <v>45015</v>
      </c>
      <c r="BP36" s="215" t="s">
        <v>387</v>
      </c>
    </row>
    <row r="37" spans="1:69" ht="409.6" customHeight="1" x14ac:dyDescent="0.2">
      <c r="A37" s="224" t="s">
        <v>388</v>
      </c>
      <c r="B37" s="234" t="s">
        <v>377</v>
      </c>
      <c r="C37" s="154" t="s">
        <v>76</v>
      </c>
      <c r="D37" s="154" t="s">
        <v>389</v>
      </c>
      <c r="E37" s="157" t="s">
        <v>390</v>
      </c>
      <c r="F37" s="143" t="s">
        <v>391</v>
      </c>
      <c r="G37" s="162" t="s">
        <v>80</v>
      </c>
      <c r="H37" s="162" t="s">
        <v>80</v>
      </c>
      <c r="I37" s="162" t="s">
        <v>80</v>
      </c>
      <c r="J37" s="162" t="s">
        <v>80</v>
      </c>
      <c r="K37" s="162" t="s">
        <v>392</v>
      </c>
      <c r="L37" s="145" t="s">
        <v>117</v>
      </c>
      <c r="M37" s="50">
        <v>3</v>
      </c>
      <c r="N37" s="85" t="s">
        <v>83</v>
      </c>
      <c r="O37" s="52" t="s">
        <v>80</v>
      </c>
      <c r="P37" s="52" t="s">
        <v>80</v>
      </c>
      <c r="Q37" s="52" t="s">
        <v>80</v>
      </c>
      <c r="R37" s="52"/>
      <c r="S37" s="52" t="s">
        <v>80</v>
      </c>
      <c r="T37" s="52" t="s">
        <v>80</v>
      </c>
      <c r="U37" s="52"/>
      <c r="V37" s="52"/>
      <c r="W37" s="52"/>
      <c r="X37" s="52" t="s">
        <v>80</v>
      </c>
      <c r="Y37" s="52"/>
      <c r="Z37" s="52" t="s">
        <v>80</v>
      </c>
      <c r="AA37" s="52" t="s">
        <v>80</v>
      </c>
      <c r="AB37" s="52" t="s">
        <v>80</v>
      </c>
      <c r="AC37" s="52" t="s">
        <v>80</v>
      </c>
      <c r="AD37" s="52"/>
      <c r="AE37" s="52" t="s">
        <v>80</v>
      </c>
      <c r="AF37" s="52" t="s">
        <v>119</v>
      </c>
      <c r="AG37" s="52"/>
      <c r="AH37" s="52">
        <f>COUNTIF(O37:AG37,"X")</f>
        <v>11</v>
      </c>
      <c r="AI37" s="50">
        <v>4</v>
      </c>
      <c r="AJ37" s="64" t="s">
        <v>84</v>
      </c>
      <c r="AK37" s="55">
        <f>+M37*AI37</f>
        <v>12</v>
      </c>
      <c r="AL37" s="56" t="s">
        <v>85</v>
      </c>
      <c r="AM37" s="66" t="s">
        <v>393</v>
      </c>
      <c r="AN37" s="122" t="s">
        <v>394</v>
      </c>
      <c r="AO37" s="67" t="s">
        <v>88</v>
      </c>
      <c r="AP37" s="123">
        <v>15</v>
      </c>
      <c r="AQ37" s="123">
        <v>15</v>
      </c>
      <c r="AR37" s="123">
        <v>15</v>
      </c>
      <c r="AS37" s="123">
        <v>15</v>
      </c>
      <c r="AT37" s="123">
        <v>15</v>
      </c>
      <c r="AU37" s="123">
        <v>15</v>
      </c>
      <c r="AV37" s="123">
        <v>10</v>
      </c>
      <c r="AW37" s="123">
        <f t="shared" si="2"/>
        <v>100</v>
      </c>
      <c r="AX37" s="67" t="s">
        <v>89</v>
      </c>
      <c r="AY37" s="67" t="s">
        <v>90</v>
      </c>
      <c r="AZ37" s="67" t="s">
        <v>89</v>
      </c>
      <c r="BA37" s="67" t="s">
        <v>89</v>
      </c>
      <c r="BB37" s="67">
        <v>100</v>
      </c>
      <c r="BC37" s="68" t="str">
        <f t="shared" si="21"/>
        <v>FUERTE</v>
      </c>
      <c r="BD37" s="48">
        <f>ROUND(AVERAGE(BB37:BB37),0)</f>
        <v>100</v>
      </c>
      <c r="BE37" s="48" t="s">
        <v>91</v>
      </c>
      <c r="BF37" s="49">
        <v>1</v>
      </c>
      <c r="BG37" s="49">
        <v>4</v>
      </c>
      <c r="BH37" s="69">
        <v>4</v>
      </c>
      <c r="BI37" s="70" t="s">
        <v>92</v>
      </c>
      <c r="BJ37" s="209" t="s">
        <v>93</v>
      </c>
      <c r="BK37" s="216" t="s">
        <v>395</v>
      </c>
      <c r="BL37" s="217" t="s">
        <v>396</v>
      </c>
      <c r="BM37" s="218" t="s">
        <v>397</v>
      </c>
      <c r="BN37" s="179">
        <v>44927</v>
      </c>
      <c r="BO37" s="214">
        <v>45291</v>
      </c>
      <c r="BP37" s="219" t="s">
        <v>398</v>
      </c>
    </row>
    <row r="38" spans="1:69" ht="269.25" customHeight="1" x14ac:dyDescent="0.2">
      <c r="A38" s="251" t="s">
        <v>399</v>
      </c>
      <c r="B38" s="252" t="s">
        <v>400</v>
      </c>
      <c r="C38" s="146" t="s">
        <v>112</v>
      </c>
      <c r="D38" s="167" t="s">
        <v>401</v>
      </c>
      <c r="E38" s="258" t="s">
        <v>402</v>
      </c>
      <c r="F38" s="260" t="s">
        <v>403</v>
      </c>
      <c r="G38" s="254" t="s">
        <v>80</v>
      </c>
      <c r="H38" s="254" t="s">
        <v>80</v>
      </c>
      <c r="I38" s="254" t="s">
        <v>80</v>
      </c>
      <c r="J38" s="254" t="s">
        <v>80</v>
      </c>
      <c r="K38" s="339" t="s">
        <v>392</v>
      </c>
      <c r="L38" s="433" t="s">
        <v>117</v>
      </c>
      <c r="M38" s="307">
        <v>3</v>
      </c>
      <c r="N38" s="435" t="s">
        <v>83</v>
      </c>
      <c r="O38" s="305" t="s">
        <v>80</v>
      </c>
      <c r="P38" s="305"/>
      <c r="Q38" s="305"/>
      <c r="R38" s="305"/>
      <c r="S38" s="305" t="s">
        <v>80</v>
      </c>
      <c r="T38" s="305" t="s">
        <v>80</v>
      </c>
      <c r="U38" s="305"/>
      <c r="V38" s="305"/>
      <c r="W38" s="305"/>
      <c r="X38" s="305" t="s">
        <v>80</v>
      </c>
      <c r="Y38" s="305"/>
      <c r="Z38" s="305" t="s">
        <v>80</v>
      </c>
      <c r="AA38" s="305" t="s">
        <v>80</v>
      </c>
      <c r="AB38" s="305" t="s">
        <v>80</v>
      </c>
      <c r="AC38" s="305"/>
      <c r="AD38" s="305"/>
      <c r="AE38" s="305"/>
      <c r="AF38" s="305"/>
      <c r="AG38" s="305"/>
      <c r="AH38" s="305">
        <f>COUNTIF(O38:AG38,"X")</f>
        <v>7</v>
      </c>
      <c r="AI38" s="307">
        <v>4</v>
      </c>
      <c r="AJ38" s="315" t="s">
        <v>84</v>
      </c>
      <c r="AK38" s="448">
        <f>+M38*AI38</f>
        <v>12</v>
      </c>
      <c r="AL38" s="321" t="s">
        <v>85</v>
      </c>
      <c r="AM38" s="124" t="s">
        <v>404</v>
      </c>
      <c r="AN38" s="107" t="s">
        <v>405</v>
      </c>
      <c r="AO38" s="83" t="s">
        <v>88</v>
      </c>
      <c r="AP38" s="83">
        <v>15</v>
      </c>
      <c r="AQ38" s="83">
        <v>15</v>
      </c>
      <c r="AR38" s="83">
        <v>15</v>
      </c>
      <c r="AS38" s="83">
        <v>15</v>
      </c>
      <c r="AT38" s="83">
        <v>15</v>
      </c>
      <c r="AU38" s="83">
        <v>15</v>
      </c>
      <c r="AV38" s="83">
        <v>10</v>
      </c>
      <c r="AW38" s="60">
        <f t="shared" si="2"/>
        <v>100</v>
      </c>
      <c r="AX38" s="60" t="s">
        <v>89</v>
      </c>
      <c r="AY38" s="60" t="s">
        <v>90</v>
      </c>
      <c r="AZ38" s="60" t="s">
        <v>89</v>
      </c>
      <c r="BA38" s="60" t="s">
        <v>89</v>
      </c>
      <c r="BB38" s="26">
        <v>100</v>
      </c>
      <c r="BC38" s="27" t="str">
        <f t="shared" si="21"/>
        <v>FUERTE</v>
      </c>
      <c r="BD38" s="337">
        <f>+BB38</f>
        <v>100</v>
      </c>
      <c r="BE38" s="329" t="s">
        <v>91</v>
      </c>
      <c r="BF38" s="331">
        <v>1</v>
      </c>
      <c r="BG38" s="331">
        <f>+AI38</f>
        <v>4</v>
      </c>
      <c r="BH38" s="333">
        <f t="shared" ref="BH38:BH44" si="22">+BF38*BG38</f>
        <v>4</v>
      </c>
      <c r="BI38" s="351" t="s">
        <v>92</v>
      </c>
      <c r="BJ38" s="442" t="s">
        <v>93</v>
      </c>
      <c r="BK38" s="444" t="s">
        <v>406</v>
      </c>
      <c r="BL38" s="446" t="s">
        <v>407</v>
      </c>
      <c r="BM38" s="437" t="s">
        <v>408</v>
      </c>
      <c r="BN38" s="345">
        <v>45170</v>
      </c>
      <c r="BO38" s="345">
        <v>45260</v>
      </c>
      <c r="BP38" s="439" t="s">
        <v>409</v>
      </c>
    </row>
    <row r="39" spans="1:69" ht="312" customHeight="1" x14ac:dyDescent="0.2">
      <c r="A39" s="251"/>
      <c r="B39" s="253"/>
      <c r="C39" s="146" t="s">
        <v>112</v>
      </c>
      <c r="D39" s="143" t="s">
        <v>410</v>
      </c>
      <c r="E39" s="259"/>
      <c r="F39" s="261"/>
      <c r="G39" s="255"/>
      <c r="H39" s="255"/>
      <c r="I39" s="255"/>
      <c r="J39" s="255"/>
      <c r="K39" s="340"/>
      <c r="L39" s="434"/>
      <c r="M39" s="308"/>
      <c r="N39" s="436"/>
      <c r="O39" s="306"/>
      <c r="P39" s="306"/>
      <c r="Q39" s="306"/>
      <c r="R39" s="306"/>
      <c r="S39" s="306"/>
      <c r="T39" s="306"/>
      <c r="U39" s="306"/>
      <c r="V39" s="306"/>
      <c r="W39" s="306"/>
      <c r="X39" s="306"/>
      <c r="Y39" s="306"/>
      <c r="Z39" s="306"/>
      <c r="AA39" s="306"/>
      <c r="AB39" s="306"/>
      <c r="AC39" s="306"/>
      <c r="AD39" s="306"/>
      <c r="AE39" s="306"/>
      <c r="AF39" s="306"/>
      <c r="AG39" s="306"/>
      <c r="AH39" s="306"/>
      <c r="AI39" s="308"/>
      <c r="AJ39" s="316"/>
      <c r="AK39" s="449"/>
      <c r="AL39" s="322"/>
      <c r="AM39" s="124" t="s">
        <v>404</v>
      </c>
      <c r="AN39" s="107" t="s">
        <v>405</v>
      </c>
      <c r="AO39" s="83" t="s">
        <v>88</v>
      </c>
      <c r="AP39" s="83">
        <v>15</v>
      </c>
      <c r="AQ39" s="83">
        <v>15</v>
      </c>
      <c r="AR39" s="83">
        <v>15</v>
      </c>
      <c r="AS39" s="83">
        <v>15</v>
      </c>
      <c r="AT39" s="83">
        <v>15</v>
      </c>
      <c r="AU39" s="83">
        <v>15</v>
      </c>
      <c r="AV39" s="83">
        <v>10</v>
      </c>
      <c r="AW39" s="60">
        <f t="shared" si="2"/>
        <v>100</v>
      </c>
      <c r="AX39" s="60" t="s">
        <v>89</v>
      </c>
      <c r="AY39" s="60" t="s">
        <v>90</v>
      </c>
      <c r="AZ39" s="60" t="s">
        <v>89</v>
      </c>
      <c r="BA39" s="60" t="s">
        <v>89</v>
      </c>
      <c r="BB39" s="26">
        <v>100</v>
      </c>
      <c r="BC39" s="27" t="str">
        <f t="shared" si="21"/>
        <v>FUERTE</v>
      </c>
      <c r="BD39" s="338"/>
      <c r="BE39" s="330"/>
      <c r="BF39" s="332"/>
      <c r="BG39" s="332"/>
      <c r="BH39" s="334"/>
      <c r="BI39" s="352"/>
      <c r="BJ39" s="443"/>
      <c r="BK39" s="445"/>
      <c r="BL39" s="447"/>
      <c r="BM39" s="438"/>
      <c r="BN39" s="346"/>
      <c r="BO39" s="346"/>
      <c r="BP39" s="440"/>
    </row>
    <row r="40" spans="1:69" ht="157.5" customHeight="1" x14ac:dyDescent="0.2">
      <c r="A40" s="224" t="s">
        <v>411</v>
      </c>
      <c r="B40" s="173" t="s">
        <v>412</v>
      </c>
      <c r="C40" s="173" t="s">
        <v>112</v>
      </c>
      <c r="D40" s="173" t="s">
        <v>413</v>
      </c>
      <c r="E40" s="170" t="s">
        <v>414</v>
      </c>
      <c r="F40" s="173" t="s">
        <v>415</v>
      </c>
      <c r="G40" s="149" t="s">
        <v>80</v>
      </c>
      <c r="H40" s="149" t="s">
        <v>80</v>
      </c>
      <c r="I40" s="149" t="s">
        <v>80</v>
      </c>
      <c r="J40" s="149" t="s">
        <v>80</v>
      </c>
      <c r="K40" s="167" t="s">
        <v>416</v>
      </c>
      <c r="L40" s="174"/>
      <c r="M40" s="51">
        <v>3</v>
      </c>
      <c r="N40" s="51" t="s">
        <v>83</v>
      </c>
      <c r="O40" s="125" t="s">
        <v>80</v>
      </c>
      <c r="P40" s="125" t="s">
        <v>80</v>
      </c>
      <c r="Q40" s="125"/>
      <c r="R40" s="125"/>
      <c r="S40" s="125" t="s">
        <v>80</v>
      </c>
      <c r="T40" s="125" t="s">
        <v>80</v>
      </c>
      <c r="U40" s="125" t="s">
        <v>80</v>
      </c>
      <c r="V40" s="125"/>
      <c r="W40" s="125"/>
      <c r="X40" s="125" t="s">
        <v>80</v>
      </c>
      <c r="Y40" s="125" t="s">
        <v>80</v>
      </c>
      <c r="Z40" s="125" t="s">
        <v>80</v>
      </c>
      <c r="AA40" s="125" t="s">
        <v>80</v>
      </c>
      <c r="AB40" s="125" t="s">
        <v>80</v>
      </c>
      <c r="AC40" s="125"/>
      <c r="AD40" s="125"/>
      <c r="AE40" s="125"/>
      <c r="AF40" s="125"/>
      <c r="AG40" s="125"/>
      <c r="AH40" s="80">
        <f>COUNTIF(O40:AG40,"X")</f>
        <v>10</v>
      </c>
      <c r="AI40" s="126">
        <v>4</v>
      </c>
      <c r="AJ40" s="126" t="s">
        <v>84</v>
      </c>
      <c r="AK40" s="55">
        <f>+M40*AI40</f>
        <v>12</v>
      </c>
      <c r="AL40" s="127" t="s">
        <v>85</v>
      </c>
      <c r="AM40" s="74" t="s">
        <v>417</v>
      </c>
      <c r="AN40" s="88" t="s">
        <v>418</v>
      </c>
      <c r="AO40" s="125" t="s">
        <v>88</v>
      </c>
      <c r="AP40" s="128">
        <v>15</v>
      </c>
      <c r="AQ40" s="128">
        <v>15</v>
      </c>
      <c r="AR40" s="128">
        <v>15</v>
      </c>
      <c r="AS40" s="128">
        <v>15</v>
      </c>
      <c r="AT40" s="128">
        <v>15</v>
      </c>
      <c r="AU40" s="128">
        <v>15</v>
      </c>
      <c r="AV40" s="128">
        <v>10</v>
      </c>
      <c r="AW40" s="60">
        <f t="shared" si="2"/>
        <v>100</v>
      </c>
      <c r="AX40" s="60" t="s">
        <v>89</v>
      </c>
      <c r="AY40" s="60" t="s">
        <v>90</v>
      </c>
      <c r="AZ40" s="60" t="s">
        <v>89</v>
      </c>
      <c r="BA40" s="60" t="s">
        <v>89</v>
      </c>
      <c r="BB40" s="61">
        <v>100</v>
      </c>
      <c r="BC40" s="27" t="s">
        <v>91</v>
      </c>
      <c r="BD40" s="28">
        <v>100</v>
      </c>
      <c r="BE40" s="28" t="s">
        <v>91</v>
      </c>
      <c r="BF40" s="129">
        <v>1</v>
      </c>
      <c r="BG40" s="84">
        <v>4</v>
      </c>
      <c r="BH40" s="84">
        <v>4</v>
      </c>
      <c r="BI40" s="31" t="s">
        <v>92</v>
      </c>
      <c r="BJ40" s="196" t="s">
        <v>93</v>
      </c>
      <c r="BK40" s="220" t="s">
        <v>419</v>
      </c>
      <c r="BL40" s="198" t="s">
        <v>420</v>
      </c>
      <c r="BM40" s="189" t="s">
        <v>421</v>
      </c>
      <c r="BN40" s="179">
        <v>44927</v>
      </c>
      <c r="BO40" s="179">
        <v>45291</v>
      </c>
      <c r="BP40" s="221" t="s">
        <v>422</v>
      </c>
    </row>
    <row r="41" spans="1:69" ht="213" customHeight="1" x14ac:dyDescent="0.2">
      <c r="A41" s="224" t="s">
        <v>423</v>
      </c>
      <c r="B41" s="228" t="s">
        <v>412</v>
      </c>
      <c r="C41" s="149" t="s">
        <v>112</v>
      </c>
      <c r="D41" s="167" t="s">
        <v>366</v>
      </c>
      <c r="E41" s="155" t="s">
        <v>424</v>
      </c>
      <c r="F41" s="143" t="s">
        <v>425</v>
      </c>
      <c r="G41" s="149" t="s">
        <v>80</v>
      </c>
      <c r="H41" s="149" t="s">
        <v>80</v>
      </c>
      <c r="I41" s="149" t="s">
        <v>80</v>
      </c>
      <c r="J41" s="149" t="s">
        <v>80</v>
      </c>
      <c r="K41" s="167" t="s">
        <v>426</v>
      </c>
      <c r="L41" s="144" t="s">
        <v>155</v>
      </c>
      <c r="M41" s="117">
        <v>1</v>
      </c>
      <c r="N41" s="118" t="s">
        <v>427</v>
      </c>
      <c r="O41" s="119" t="s">
        <v>80</v>
      </c>
      <c r="P41" s="119" t="s">
        <v>80</v>
      </c>
      <c r="Q41" s="119"/>
      <c r="R41" s="119"/>
      <c r="S41" s="119" t="s">
        <v>80</v>
      </c>
      <c r="T41" s="119" t="s">
        <v>80</v>
      </c>
      <c r="U41" s="119"/>
      <c r="V41" s="119"/>
      <c r="W41" s="119"/>
      <c r="X41" s="119"/>
      <c r="Y41" s="119" t="s">
        <v>80</v>
      </c>
      <c r="Z41" s="119" t="s">
        <v>80</v>
      </c>
      <c r="AA41" s="119" t="s">
        <v>80</v>
      </c>
      <c r="AB41" s="119"/>
      <c r="AC41" s="119"/>
      <c r="AD41" s="119"/>
      <c r="AE41" s="119"/>
      <c r="AF41" s="119"/>
      <c r="AG41" s="119"/>
      <c r="AH41" s="52">
        <f>COUNTIF(O41:AG41,"X")</f>
        <v>7</v>
      </c>
      <c r="AI41" s="50">
        <f>IF(AH41&lt;=5,3,IF(AND(AH41&gt;=6,AH41&lt;=11),4,5))</f>
        <v>4</v>
      </c>
      <c r="AJ41" s="64" t="s">
        <v>84</v>
      </c>
      <c r="AK41" s="130">
        <f>+M41*AI41</f>
        <v>4</v>
      </c>
      <c r="AL41" s="31" t="s">
        <v>92</v>
      </c>
      <c r="AM41" s="124" t="s">
        <v>428</v>
      </c>
      <c r="AN41" s="88" t="s">
        <v>429</v>
      </c>
      <c r="AO41" s="60" t="s">
        <v>88</v>
      </c>
      <c r="AP41" s="83">
        <v>15</v>
      </c>
      <c r="AQ41" s="83">
        <v>15</v>
      </c>
      <c r="AR41" s="83">
        <v>15</v>
      </c>
      <c r="AS41" s="83">
        <v>15</v>
      </c>
      <c r="AT41" s="83">
        <v>15</v>
      </c>
      <c r="AU41" s="83">
        <v>15</v>
      </c>
      <c r="AV41" s="83">
        <v>10</v>
      </c>
      <c r="AW41" s="60">
        <f t="shared" si="2"/>
        <v>100</v>
      </c>
      <c r="AX41" s="60" t="s">
        <v>89</v>
      </c>
      <c r="AY41" s="60" t="s">
        <v>90</v>
      </c>
      <c r="AZ41" s="60" t="s">
        <v>89</v>
      </c>
      <c r="BA41" s="60" t="s">
        <v>89</v>
      </c>
      <c r="BB41" s="26">
        <v>100</v>
      </c>
      <c r="BC41" s="27" t="str">
        <f t="shared" si="21"/>
        <v>FUERTE</v>
      </c>
      <c r="BD41" s="47">
        <f>+BB41</f>
        <v>100</v>
      </c>
      <c r="BE41" s="48" t="s">
        <v>91</v>
      </c>
      <c r="BF41" s="61">
        <v>1</v>
      </c>
      <c r="BG41" s="61">
        <f>+AI41</f>
        <v>4</v>
      </c>
      <c r="BH41" s="84">
        <f t="shared" si="22"/>
        <v>4</v>
      </c>
      <c r="BI41" s="31" t="s">
        <v>92</v>
      </c>
      <c r="BJ41" s="204" t="s">
        <v>93</v>
      </c>
      <c r="BK41" s="210" t="s">
        <v>430</v>
      </c>
      <c r="BL41" s="211" t="s">
        <v>431</v>
      </c>
      <c r="BM41" s="211" t="s">
        <v>432</v>
      </c>
      <c r="BN41" s="179">
        <v>44928</v>
      </c>
      <c r="BO41" s="179">
        <v>45291</v>
      </c>
      <c r="BP41" s="206" t="s">
        <v>433</v>
      </c>
      <c r="BQ41" s="32" t="s">
        <v>119</v>
      </c>
    </row>
    <row r="42" spans="1:69" ht="168" customHeight="1" x14ac:dyDescent="0.2">
      <c r="A42" s="349" t="s">
        <v>434</v>
      </c>
      <c r="B42" s="252" t="s">
        <v>412</v>
      </c>
      <c r="C42" s="256" t="s">
        <v>112</v>
      </c>
      <c r="D42" s="161" t="s">
        <v>435</v>
      </c>
      <c r="E42" s="258" t="s">
        <v>436</v>
      </c>
      <c r="F42" s="260" t="s">
        <v>437</v>
      </c>
      <c r="G42" s="254" t="s">
        <v>80</v>
      </c>
      <c r="H42" s="254" t="s">
        <v>80</v>
      </c>
      <c r="I42" s="254" t="s">
        <v>80</v>
      </c>
      <c r="J42" s="254" t="s">
        <v>80</v>
      </c>
      <c r="K42" s="378" t="s">
        <v>438</v>
      </c>
      <c r="L42" s="293" t="s">
        <v>117</v>
      </c>
      <c r="M42" s="307">
        <v>3</v>
      </c>
      <c r="N42" s="435" t="s">
        <v>83</v>
      </c>
      <c r="O42" s="450" t="s">
        <v>80</v>
      </c>
      <c r="P42" s="450" t="s">
        <v>80</v>
      </c>
      <c r="Q42" s="450"/>
      <c r="R42" s="450"/>
      <c r="S42" s="450" t="s">
        <v>80</v>
      </c>
      <c r="T42" s="461" t="s">
        <v>80</v>
      </c>
      <c r="U42" s="450"/>
      <c r="V42" s="450"/>
      <c r="W42" s="461" t="s">
        <v>80</v>
      </c>
      <c r="X42" s="461" t="s">
        <v>80</v>
      </c>
      <c r="Y42" s="450" t="s">
        <v>80</v>
      </c>
      <c r="Z42" s="450" t="s">
        <v>80</v>
      </c>
      <c r="AA42" s="450"/>
      <c r="AB42" s="450"/>
      <c r="AC42" s="450"/>
      <c r="AD42" s="450"/>
      <c r="AE42" s="450"/>
      <c r="AF42" s="450"/>
      <c r="AG42" s="450"/>
      <c r="AH42" s="305">
        <f>COUNTIF(O42:AG43,"x")</f>
        <v>8</v>
      </c>
      <c r="AI42" s="307">
        <f>IF(AH42&lt;=5,3,IF(AND(AH42&gt;=6,AH42&lt;=11),4,5))</f>
        <v>4</v>
      </c>
      <c r="AJ42" s="315" t="s">
        <v>84</v>
      </c>
      <c r="AK42" s="423">
        <f>+M42*AI42</f>
        <v>12</v>
      </c>
      <c r="AL42" s="393" t="s">
        <v>85</v>
      </c>
      <c r="AM42" s="43" t="s">
        <v>439</v>
      </c>
      <c r="AN42" s="88" t="s">
        <v>440</v>
      </c>
      <c r="AO42" s="91" t="s">
        <v>88</v>
      </c>
      <c r="AP42" s="83">
        <v>15</v>
      </c>
      <c r="AQ42" s="83">
        <v>15</v>
      </c>
      <c r="AR42" s="83">
        <v>15</v>
      </c>
      <c r="AS42" s="83">
        <v>15</v>
      </c>
      <c r="AT42" s="83">
        <v>15</v>
      </c>
      <c r="AU42" s="83">
        <v>15</v>
      </c>
      <c r="AV42" s="83">
        <v>10</v>
      </c>
      <c r="AW42" s="60">
        <f t="shared" si="2"/>
        <v>100</v>
      </c>
      <c r="AX42" s="60" t="s">
        <v>89</v>
      </c>
      <c r="AY42" s="60" t="s">
        <v>90</v>
      </c>
      <c r="AZ42" s="60" t="s">
        <v>89</v>
      </c>
      <c r="BA42" s="60" t="s">
        <v>89</v>
      </c>
      <c r="BB42" s="337">
        <v>100</v>
      </c>
      <c r="BC42" s="357" t="s">
        <v>91</v>
      </c>
      <c r="BD42" s="454">
        <v>100</v>
      </c>
      <c r="BE42" s="48" t="s">
        <v>91</v>
      </c>
      <c r="BF42" s="331">
        <v>1</v>
      </c>
      <c r="BG42" s="331">
        <f>+AI42</f>
        <v>4</v>
      </c>
      <c r="BH42" s="333">
        <f t="shared" si="22"/>
        <v>4</v>
      </c>
      <c r="BI42" s="351" t="s">
        <v>92</v>
      </c>
      <c r="BJ42" s="383" t="s">
        <v>93</v>
      </c>
      <c r="BK42" s="444" t="s">
        <v>441</v>
      </c>
      <c r="BL42" s="444" t="s">
        <v>442</v>
      </c>
      <c r="BM42" s="459" t="s">
        <v>443</v>
      </c>
      <c r="BN42" s="345">
        <v>45048</v>
      </c>
      <c r="BO42" s="345">
        <v>45275</v>
      </c>
      <c r="BP42" s="457" t="s">
        <v>444</v>
      </c>
    </row>
    <row r="43" spans="1:69" ht="220.5" customHeight="1" x14ac:dyDescent="0.2">
      <c r="A43" s="350"/>
      <c r="B43" s="253"/>
      <c r="C43" s="340"/>
      <c r="D43" s="161" t="s">
        <v>445</v>
      </c>
      <c r="E43" s="441"/>
      <c r="F43" s="261"/>
      <c r="G43" s="255"/>
      <c r="H43" s="255"/>
      <c r="I43" s="255"/>
      <c r="J43" s="255"/>
      <c r="K43" s="340"/>
      <c r="L43" s="294"/>
      <c r="M43" s="308"/>
      <c r="N43" s="436"/>
      <c r="O43" s="451"/>
      <c r="P43" s="451"/>
      <c r="Q43" s="451"/>
      <c r="R43" s="451"/>
      <c r="S43" s="451"/>
      <c r="T43" s="462"/>
      <c r="U43" s="451"/>
      <c r="V43" s="451"/>
      <c r="W43" s="462"/>
      <c r="X43" s="462"/>
      <c r="Y43" s="451"/>
      <c r="Z43" s="451"/>
      <c r="AA43" s="451"/>
      <c r="AB43" s="451"/>
      <c r="AC43" s="451"/>
      <c r="AD43" s="451"/>
      <c r="AE43" s="451"/>
      <c r="AF43" s="451"/>
      <c r="AG43" s="451"/>
      <c r="AH43" s="306"/>
      <c r="AI43" s="308"/>
      <c r="AJ43" s="316"/>
      <c r="AK43" s="456"/>
      <c r="AL43" s="395"/>
      <c r="AM43" s="43" t="s">
        <v>446</v>
      </c>
      <c r="AN43" s="88" t="s">
        <v>447</v>
      </c>
      <c r="AO43" s="91" t="s">
        <v>88</v>
      </c>
      <c r="AP43" s="83">
        <v>15</v>
      </c>
      <c r="AQ43" s="83">
        <v>15</v>
      </c>
      <c r="AR43" s="83">
        <v>15</v>
      </c>
      <c r="AS43" s="83">
        <v>15</v>
      </c>
      <c r="AT43" s="83">
        <v>15</v>
      </c>
      <c r="AU43" s="83">
        <v>15</v>
      </c>
      <c r="AV43" s="83">
        <v>10</v>
      </c>
      <c r="AW43" s="60">
        <f t="shared" si="2"/>
        <v>100</v>
      </c>
      <c r="AX43" s="60" t="s">
        <v>89</v>
      </c>
      <c r="AY43" s="60" t="s">
        <v>90</v>
      </c>
      <c r="AZ43" s="60" t="s">
        <v>89</v>
      </c>
      <c r="BA43" s="60" t="s">
        <v>89</v>
      </c>
      <c r="BB43" s="452"/>
      <c r="BC43" s="453"/>
      <c r="BD43" s="455"/>
      <c r="BE43" s="48" t="s">
        <v>91</v>
      </c>
      <c r="BF43" s="332"/>
      <c r="BG43" s="332"/>
      <c r="BH43" s="334"/>
      <c r="BI43" s="352"/>
      <c r="BJ43" s="385"/>
      <c r="BK43" s="444"/>
      <c r="BL43" s="444"/>
      <c r="BM43" s="460"/>
      <c r="BN43" s="346"/>
      <c r="BO43" s="346"/>
      <c r="BP43" s="458"/>
    </row>
    <row r="44" spans="1:69" ht="246" customHeight="1" x14ac:dyDescent="0.2">
      <c r="A44" s="251" t="s">
        <v>448</v>
      </c>
      <c r="B44" s="252" t="s">
        <v>449</v>
      </c>
      <c r="C44" s="254" t="s">
        <v>112</v>
      </c>
      <c r="D44" s="260" t="s">
        <v>450</v>
      </c>
      <c r="E44" s="258" t="s">
        <v>451</v>
      </c>
      <c r="F44" s="260" t="s">
        <v>452</v>
      </c>
      <c r="G44" s="254" t="s">
        <v>80</v>
      </c>
      <c r="H44" s="254" t="s">
        <v>80</v>
      </c>
      <c r="I44" s="254" t="s">
        <v>80</v>
      </c>
      <c r="J44" s="254" t="s">
        <v>80</v>
      </c>
      <c r="K44" s="256" t="s">
        <v>453</v>
      </c>
      <c r="L44" s="293" t="s">
        <v>117</v>
      </c>
      <c r="M44" s="307">
        <v>1</v>
      </c>
      <c r="N44" s="463" t="s">
        <v>427</v>
      </c>
      <c r="O44" s="305" t="s">
        <v>80</v>
      </c>
      <c r="P44" s="305" t="s">
        <v>80</v>
      </c>
      <c r="Q44" s="305" t="s">
        <v>80</v>
      </c>
      <c r="R44" s="305" t="s">
        <v>80</v>
      </c>
      <c r="S44" s="305" t="s">
        <v>80</v>
      </c>
      <c r="T44" s="305" t="s">
        <v>80</v>
      </c>
      <c r="U44" s="305" t="s">
        <v>80</v>
      </c>
      <c r="V44" s="305" t="s">
        <v>80</v>
      </c>
      <c r="W44" s="305" t="s">
        <v>80</v>
      </c>
      <c r="X44" s="305" t="s">
        <v>80</v>
      </c>
      <c r="Y44" s="305" t="s">
        <v>80</v>
      </c>
      <c r="Z44" s="305" t="s">
        <v>80</v>
      </c>
      <c r="AA44" s="305" t="s">
        <v>80</v>
      </c>
      <c r="AB44" s="305" t="s">
        <v>80</v>
      </c>
      <c r="AC44" s="305" t="s">
        <v>80</v>
      </c>
      <c r="AD44" s="305"/>
      <c r="AE44" s="305"/>
      <c r="AF44" s="305"/>
      <c r="AG44" s="305"/>
      <c r="AH44" s="305">
        <f>COUNTIF(O44:AG44,"x")</f>
        <v>15</v>
      </c>
      <c r="AI44" s="307">
        <v>5</v>
      </c>
      <c r="AJ44" s="423" t="s">
        <v>103</v>
      </c>
      <c r="AK44" s="423">
        <f>+M44*AI44</f>
        <v>5</v>
      </c>
      <c r="AL44" s="469" t="s">
        <v>85</v>
      </c>
      <c r="AM44" s="43" t="s">
        <v>454</v>
      </c>
      <c r="AN44" s="88" t="s">
        <v>455</v>
      </c>
      <c r="AO44" s="60" t="s">
        <v>88</v>
      </c>
      <c r="AP44" s="90">
        <v>15</v>
      </c>
      <c r="AQ44" s="90">
        <v>15</v>
      </c>
      <c r="AR44" s="90">
        <v>15</v>
      </c>
      <c r="AS44" s="90">
        <v>15</v>
      </c>
      <c r="AT44" s="90">
        <v>15</v>
      </c>
      <c r="AU44" s="90">
        <v>15</v>
      </c>
      <c r="AV44" s="83">
        <v>10</v>
      </c>
      <c r="AW44" s="60">
        <f t="shared" si="2"/>
        <v>100</v>
      </c>
      <c r="AX44" s="60" t="s">
        <v>89</v>
      </c>
      <c r="AY44" s="60" t="s">
        <v>90</v>
      </c>
      <c r="AZ44" s="60" t="s">
        <v>89</v>
      </c>
      <c r="BA44" s="60" t="s">
        <v>89</v>
      </c>
      <c r="BB44" s="26">
        <v>100</v>
      </c>
      <c r="BC44" s="27" t="str">
        <f t="shared" si="21"/>
        <v>FUERTE</v>
      </c>
      <c r="BD44" s="329">
        <f>ROUND(AVERAGE(BB44:BB44),0)</f>
        <v>100</v>
      </c>
      <c r="BE44" s="329" t="s">
        <v>91</v>
      </c>
      <c r="BF44" s="331">
        <v>1</v>
      </c>
      <c r="BG44" s="331">
        <f>+AI44</f>
        <v>5</v>
      </c>
      <c r="BH44" s="429">
        <f t="shared" si="22"/>
        <v>5</v>
      </c>
      <c r="BI44" s="431" t="s">
        <v>85</v>
      </c>
      <c r="BJ44" s="383" t="s">
        <v>93</v>
      </c>
      <c r="BK44" s="444" t="s">
        <v>456</v>
      </c>
      <c r="BL44" s="446" t="s">
        <v>457</v>
      </c>
      <c r="BM44" s="467" t="s">
        <v>458</v>
      </c>
      <c r="BN44" s="465">
        <v>44928</v>
      </c>
      <c r="BO44" s="465">
        <v>45291</v>
      </c>
      <c r="BP44" s="437" t="s">
        <v>459</v>
      </c>
    </row>
    <row r="45" spans="1:69" ht="246" customHeight="1" x14ac:dyDescent="0.2">
      <c r="A45" s="251"/>
      <c r="B45" s="366"/>
      <c r="C45" s="363"/>
      <c r="D45" s="368"/>
      <c r="E45" s="367"/>
      <c r="F45" s="368"/>
      <c r="G45" s="363"/>
      <c r="H45" s="363"/>
      <c r="I45" s="363"/>
      <c r="J45" s="363"/>
      <c r="K45" s="364"/>
      <c r="L45" s="365"/>
      <c r="M45" s="370"/>
      <c r="N45" s="464"/>
      <c r="O45" s="369"/>
      <c r="P45" s="369"/>
      <c r="Q45" s="369"/>
      <c r="R45" s="369"/>
      <c r="S45" s="369"/>
      <c r="T45" s="369"/>
      <c r="U45" s="369"/>
      <c r="V45" s="369"/>
      <c r="W45" s="369"/>
      <c r="X45" s="369"/>
      <c r="Y45" s="369"/>
      <c r="Z45" s="369"/>
      <c r="AA45" s="369"/>
      <c r="AB45" s="369"/>
      <c r="AC45" s="369"/>
      <c r="AD45" s="369"/>
      <c r="AE45" s="369"/>
      <c r="AF45" s="369"/>
      <c r="AG45" s="369"/>
      <c r="AH45" s="369"/>
      <c r="AI45" s="370"/>
      <c r="AJ45" s="456"/>
      <c r="AK45" s="456"/>
      <c r="AL45" s="470"/>
      <c r="AM45" s="43" t="s">
        <v>460</v>
      </c>
      <c r="AN45" s="88" t="s">
        <v>461</v>
      </c>
      <c r="AO45" s="60" t="s">
        <v>88</v>
      </c>
      <c r="AP45" s="90">
        <v>15</v>
      </c>
      <c r="AQ45" s="90">
        <v>15</v>
      </c>
      <c r="AR45" s="90">
        <v>15</v>
      </c>
      <c r="AS45" s="90">
        <v>15</v>
      </c>
      <c r="AT45" s="90">
        <v>15</v>
      </c>
      <c r="AU45" s="90">
        <v>15</v>
      </c>
      <c r="AV45" s="83">
        <v>10</v>
      </c>
      <c r="AW45" s="60">
        <f t="shared" ref="AW45" si="23">SUM(AP45:AV45)</f>
        <v>100</v>
      </c>
      <c r="AX45" s="60" t="s">
        <v>89</v>
      </c>
      <c r="AY45" s="60" t="s">
        <v>90</v>
      </c>
      <c r="AZ45" s="60" t="s">
        <v>89</v>
      </c>
      <c r="BA45" s="60" t="s">
        <v>89</v>
      </c>
      <c r="BB45" s="26">
        <v>100</v>
      </c>
      <c r="BC45" s="27" t="s">
        <v>91</v>
      </c>
      <c r="BD45" s="397"/>
      <c r="BE45" s="397"/>
      <c r="BF45" s="401"/>
      <c r="BG45" s="401"/>
      <c r="BH45" s="471"/>
      <c r="BI45" s="466"/>
      <c r="BJ45" s="384"/>
      <c r="BK45" s="444"/>
      <c r="BL45" s="446"/>
      <c r="BM45" s="467"/>
      <c r="BN45" s="465"/>
      <c r="BO45" s="465"/>
      <c r="BP45" s="437"/>
    </row>
    <row r="46" spans="1:69" ht="265.5" customHeight="1" x14ac:dyDescent="0.2">
      <c r="A46" s="251"/>
      <c r="B46" s="366"/>
      <c r="C46" s="255"/>
      <c r="D46" s="261"/>
      <c r="E46" s="367"/>
      <c r="F46" s="261"/>
      <c r="G46" s="363"/>
      <c r="H46" s="363"/>
      <c r="I46" s="363"/>
      <c r="J46" s="363"/>
      <c r="K46" s="364"/>
      <c r="L46" s="294"/>
      <c r="M46" s="370"/>
      <c r="N46" s="464"/>
      <c r="O46" s="306"/>
      <c r="P46" s="306"/>
      <c r="Q46" s="306"/>
      <c r="R46" s="306"/>
      <c r="S46" s="306"/>
      <c r="T46" s="306"/>
      <c r="U46" s="306"/>
      <c r="V46" s="306"/>
      <c r="W46" s="306"/>
      <c r="X46" s="306"/>
      <c r="Y46" s="306"/>
      <c r="Z46" s="306"/>
      <c r="AA46" s="306"/>
      <c r="AB46" s="306"/>
      <c r="AC46" s="306"/>
      <c r="AD46" s="306"/>
      <c r="AE46" s="306"/>
      <c r="AF46" s="306"/>
      <c r="AG46" s="306"/>
      <c r="AH46" s="369"/>
      <c r="AI46" s="370"/>
      <c r="AJ46" s="456"/>
      <c r="AK46" s="424"/>
      <c r="AL46" s="470"/>
      <c r="AM46" s="43" t="s">
        <v>462</v>
      </c>
      <c r="AN46" s="88" t="s">
        <v>463</v>
      </c>
      <c r="AO46" s="60" t="s">
        <v>88</v>
      </c>
      <c r="AP46" s="90">
        <v>15</v>
      </c>
      <c r="AQ46" s="90">
        <v>15</v>
      </c>
      <c r="AR46" s="90">
        <v>15</v>
      </c>
      <c r="AS46" s="90">
        <v>15</v>
      </c>
      <c r="AT46" s="90">
        <v>15</v>
      </c>
      <c r="AU46" s="90">
        <v>15</v>
      </c>
      <c r="AV46" s="83">
        <v>10</v>
      </c>
      <c r="AW46" s="60">
        <f t="shared" si="2"/>
        <v>100</v>
      </c>
      <c r="AX46" s="60" t="s">
        <v>89</v>
      </c>
      <c r="AY46" s="60" t="s">
        <v>90</v>
      </c>
      <c r="AZ46" s="60" t="s">
        <v>89</v>
      </c>
      <c r="BA46" s="60" t="s">
        <v>89</v>
      </c>
      <c r="BB46" s="26">
        <v>100</v>
      </c>
      <c r="BC46" s="27" t="str">
        <f t="shared" si="21"/>
        <v>FUERTE</v>
      </c>
      <c r="BD46" s="397"/>
      <c r="BE46" s="397"/>
      <c r="BF46" s="401"/>
      <c r="BG46" s="401"/>
      <c r="BH46" s="471"/>
      <c r="BI46" s="466"/>
      <c r="BJ46" s="384"/>
      <c r="BK46" s="444"/>
      <c r="BL46" s="446"/>
      <c r="BM46" s="468"/>
      <c r="BN46" s="465"/>
      <c r="BO46" s="465"/>
      <c r="BP46" s="437"/>
    </row>
    <row r="47" spans="1:69" ht="168" customHeight="1" x14ac:dyDescent="0.2">
      <c r="A47" s="224" t="s">
        <v>464</v>
      </c>
      <c r="B47" s="173" t="s">
        <v>465</v>
      </c>
      <c r="C47" s="149" t="s">
        <v>112</v>
      </c>
      <c r="D47" s="143" t="s">
        <v>466</v>
      </c>
      <c r="E47" s="155" t="s">
        <v>467</v>
      </c>
      <c r="F47" s="143" t="s">
        <v>468</v>
      </c>
      <c r="G47" s="149" t="s">
        <v>80</v>
      </c>
      <c r="H47" s="149" t="s">
        <v>80</v>
      </c>
      <c r="I47" s="149" t="s">
        <v>80</v>
      </c>
      <c r="J47" s="149" t="s">
        <v>80</v>
      </c>
      <c r="K47" s="167" t="s">
        <v>469</v>
      </c>
      <c r="L47" s="148" t="s">
        <v>117</v>
      </c>
      <c r="M47" s="79">
        <v>2</v>
      </c>
      <c r="N47" s="131" t="s">
        <v>118</v>
      </c>
      <c r="O47" s="80" t="s">
        <v>80</v>
      </c>
      <c r="P47" s="80" t="s">
        <v>80</v>
      </c>
      <c r="Q47" s="80" t="s">
        <v>80</v>
      </c>
      <c r="R47" s="80"/>
      <c r="S47" s="80" t="s">
        <v>80</v>
      </c>
      <c r="T47" s="80"/>
      <c r="U47" s="80"/>
      <c r="V47" s="80"/>
      <c r="W47" s="80" t="s">
        <v>80</v>
      </c>
      <c r="X47" s="80" t="s">
        <v>80</v>
      </c>
      <c r="Y47" s="80"/>
      <c r="Z47" s="80" t="s">
        <v>80</v>
      </c>
      <c r="AA47" s="80"/>
      <c r="AB47" s="80" t="s">
        <v>80</v>
      </c>
      <c r="AC47" s="80"/>
      <c r="AD47" s="80"/>
      <c r="AE47" s="80"/>
      <c r="AF47" s="80"/>
      <c r="AG47" s="80"/>
      <c r="AH47" s="80">
        <f>COUNTIF(O47:AG47,"x")</f>
        <v>8</v>
      </c>
      <c r="AI47" s="126">
        <v>4</v>
      </c>
      <c r="AJ47" s="126" t="s">
        <v>84</v>
      </c>
      <c r="AK47" s="132">
        <f>+M47*AI47</f>
        <v>8</v>
      </c>
      <c r="AL47" s="31" t="s">
        <v>92</v>
      </c>
      <c r="AM47" s="22" t="s">
        <v>470</v>
      </c>
      <c r="AN47" s="88" t="s">
        <v>471</v>
      </c>
      <c r="AO47" s="60" t="s">
        <v>88</v>
      </c>
      <c r="AP47" s="83">
        <v>15</v>
      </c>
      <c r="AQ47" s="83">
        <v>15</v>
      </c>
      <c r="AR47" s="83">
        <v>15</v>
      </c>
      <c r="AS47" s="83">
        <v>15</v>
      </c>
      <c r="AT47" s="90">
        <v>15</v>
      </c>
      <c r="AU47" s="90">
        <v>15</v>
      </c>
      <c r="AV47" s="90">
        <v>10</v>
      </c>
      <c r="AW47" s="60">
        <f>SUM(AP47:AV47)</f>
        <v>100</v>
      </c>
      <c r="AX47" s="60" t="s">
        <v>89</v>
      </c>
      <c r="AY47" s="60" t="s">
        <v>90</v>
      </c>
      <c r="AZ47" s="60" t="s">
        <v>89</v>
      </c>
      <c r="BA47" s="60" t="s">
        <v>89</v>
      </c>
      <c r="BB47" s="26">
        <v>100</v>
      </c>
      <c r="BC47" s="27" t="str">
        <f>VLOOKUP(BB47,CLASIFICACIÓNCONTROLES,2)</f>
        <v>FUERTE</v>
      </c>
      <c r="BD47" s="28">
        <f>ROUND(AVERAGE(BB47:BB47),0)</f>
        <v>100</v>
      </c>
      <c r="BE47" s="28" t="str">
        <f>VLOOKUP(BD47,CLASIFICACIÓNCONTROLES,2)</f>
        <v>FUERTE</v>
      </c>
      <c r="BF47" s="61">
        <v>1</v>
      </c>
      <c r="BG47" s="61">
        <f>+AI47</f>
        <v>4</v>
      </c>
      <c r="BH47" s="84">
        <f>+BF47*BG47</f>
        <v>4</v>
      </c>
      <c r="BI47" s="31" t="s">
        <v>92</v>
      </c>
      <c r="BJ47" s="204" t="s">
        <v>93</v>
      </c>
      <c r="BK47" s="201" t="s">
        <v>472</v>
      </c>
      <c r="BL47" s="198" t="s">
        <v>473</v>
      </c>
      <c r="BM47" s="189" t="s">
        <v>474</v>
      </c>
      <c r="BN47" s="179">
        <v>44928</v>
      </c>
      <c r="BO47" s="179">
        <v>45291</v>
      </c>
      <c r="BP47" s="203" t="s">
        <v>475</v>
      </c>
    </row>
  </sheetData>
  <protectedRanges>
    <protectedRange password="8C66" sqref="AN16" name="Rango1_1_4_1_3_1_1_1_2_4"/>
    <protectedRange password="8C66" sqref="AN17" name="Rango1_5_4_1_3_1_1_1_1_3"/>
    <protectedRange password="8C66" sqref="F18" name="Rango1_9_1_1_1_3_3"/>
    <protectedRange password="8C66" sqref="AN18" name="Rango1_10_4_1_3_1_1_2_1_3"/>
  </protectedRanges>
  <mergeCells count="469">
    <mergeCell ref="BO44:BO46"/>
    <mergeCell ref="BP44:BP46"/>
    <mergeCell ref="BI44:BI46"/>
    <mergeCell ref="BJ44:BJ46"/>
    <mergeCell ref="BK44:BK46"/>
    <mergeCell ref="BL44:BL46"/>
    <mergeCell ref="BM44:BM46"/>
    <mergeCell ref="BN44:BN46"/>
    <mergeCell ref="AL44:AL46"/>
    <mergeCell ref="BD44:BD46"/>
    <mergeCell ref="BE44:BE46"/>
    <mergeCell ref="BF44:BF46"/>
    <mergeCell ref="BG44:BG46"/>
    <mergeCell ref="BH44:BH46"/>
    <mergeCell ref="AF44:AF46"/>
    <mergeCell ref="AG44:AG46"/>
    <mergeCell ref="AH44:AH46"/>
    <mergeCell ref="AI44:AI46"/>
    <mergeCell ref="AJ44:AJ46"/>
    <mergeCell ref="AK44:AK46"/>
    <mergeCell ref="Z44:Z46"/>
    <mergeCell ref="AA44:AA46"/>
    <mergeCell ref="AB44:AB46"/>
    <mergeCell ref="AC44:AC46"/>
    <mergeCell ref="AD44:AD46"/>
    <mergeCell ref="AE44:AE46"/>
    <mergeCell ref="T44:T46"/>
    <mergeCell ref="U44:U46"/>
    <mergeCell ref="V44:V46"/>
    <mergeCell ref="W44:W46"/>
    <mergeCell ref="X44:X46"/>
    <mergeCell ref="Y44:Y46"/>
    <mergeCell ref="N44:N46"/>
    <mergeCell ref="O44:O46"/>
    <mergeCell ref="P44:P46"/>
    <mergeCell ref="Q44:Q46"/>
    <mergeCell ref="R44:R46"/>
    <mergeCell ref="S44:S46"/>
    <mergeCell ref="H44:H46"/>
    <mergeCell ref="I44:I46"/>
    <mergeCell ref="J44:J46"/>
    <mergeCell ref="K44:K46"/>
    <mergeCell ref="L44:L46"/>
    <mergeCell ref="M44:M46"/>
    <mergeCell ref="BN42:BN43"/>
    <mergeCell ref="BO42:BO43"/>
    <mergeCell ref="BP42:BP43"/>
    <mergeCell ref="BJ42:BJ43"/>
    <mergeCell ref="BK42:BK43"/>
    <mergeCell ref="BL42:BL43"/>
    <mergeCell ref="BM42:BM43"/>
    <mergeCell ref="AC42:AC43"/>
    <mergeCell ref="AD42:AD43"/>
    <mergeCell ref="AE42:AE43"/>
    <mergeCell ref="T42:T43"/>
    <mergeCell ref="U42:U43"/>
    <mergeCell ref="V42:V43"/>
    <mergeCell ref="W42:W43"/>
    <mergeCell ref="X42:X43"/>
    <mergeCell ref="Y42:Y43"/>
    <mergeCell ref="N42:N43"/>
    <mergeCell ref="O42:O43"/>
    <mergeCell ref="A44:A46"/>
    <mergeCell ref="B44:B46"/>
    <mergeCell ref="C44:C46"/>
    <mergeCell ref="D44:D46"/>
    <mergeCell ref="E44:E46"/>
    <mergeCell ref="F44:F46"/>
    <mergeCell ref="G44:G46"/>
    <mergeCell ref="BH42:BH43"/>
    <mergeCell ref="BI42:BI43"/>
    <mergeCell ref="AL42:AL43"/>
    <mergeCell ref="BB42:BB43"/>
    <mergeCell ref="BC42:BC43"/>
    <mergeCell ref="BD42:BD43"/>
    <mergeCell ref="BF42:BF43"/>
    <mergeCell ref="BG42:BG43"/>
    <mergeCell ref="AF42:AF43"/>
    <mergeCell ref="AG42:AG43"/>
    <mergeCell ref="AH42:AH43"/>
    <mergeCell ref="AI42:AI43"/>
    <mergeCell ref="AJ42:AJ43"/>
    <mergeCell ref="AK42:AK43"/>
    <mergeCell ref="Z42:Z43"/>
    <mergeCell ref="AA42:AA43"/>
    <mergeCell ref="AB42:AB43"/>
    <mergeCell ref="P42:P43"/>
    <mergeCell ref="Q42:Q43"/>
    <mergeCell ref="R42:R43"/>
    <mergeCell ref="S42:S43"/>
    <mergeCell ref="H42:H43"/>
    <mergeCell ref="I42:I43"/>
    <mergeCell ref="J42:J43"/>
    <mergeCell ref="K42:K43"/>
    <mergeCell ref="L42:L43"/>
    <mergeCell ref="M42:M43"/>
    <mergeCell ref="BM38:BM39"/>
    <mergeCell ref="BN38:BN39"/>
    <mergeCell ref="BO38:BO39"/>
    <mergeCell ref="BP38:BP39"/>
    <mergeCell ref="A42:A43"/>
    <mergeCell ref="B42:B43"/>
    <mergeCell ref="C42:C43"/>
    <mergeCell ref="E42:E43"/>
    <mergeCell ref="F42:F43"/>
    <mergeCell ref="G42:G43"/>
    <mergeCell ref="BG38:BG39"/>
    <mergeCell ref="BH38:BH39"/>
    <mergeCell ref="BI38:BI39"/>
    <mergeCell ref="BJ38:BJ39"/>
    <mergeCell ref="BK38:BK39"/>
    <mergeCell ref="BL38:BL39"/>
    <mergeCell ref="AJ38:AJ39"/>
    <mergeCell ref="AK38:AK39"/>
    <mergeCell ref="AL38:AL39"/>
    <mergeCell ref="BD38:BD39"/>
    <mergeCell ref="BE38:BE39"/>
    <mergeCell ref="BF38:BF39"/>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L38:L39"/>
    <mergeCell ref="M38:M39"/>
    <mergeCell ref="N38:N39"/>
    <mergeCell ref="O38:O39"/>
    <mergeCell ref="P38:P39"/>
    <mergeCell ref="Q38:Q39"/>
    <mergeCell ref="BP33:BP34"/>
    <mergeCell ref="A38:A39"/>
    <mergeCell ref="B38:B39"/>
    <mergeCell ref="E38:E39"/>
    <mergeCell ref="F38:F39"/>
    <mergeCell ref="G38:G39"/>
    <mergeCell ref="H38:H39"/>
    <mergeCell ref="I38:I39"/>
    <mergeCell ref="J38:J39"/>
    <mergeCell ref="K38:K39"/>
    <mergeCell ref="BJ33:BJ34"/>
    <mergeCell ref="BK33:BK34"/>
    <mergeCell ref="BL33:BL34"/>
    <mergeCell ref="BM33:BM34"/>
    <mergeCell ref="BN33:BN34"/>
    <mergeCell ref="BO33:BO34"/>
    <mergeCell ref="BD33:BD34"/>
    <mergeCell ref="BE33:BE34"/>
    <mergeCell ref="BF33:BF34"/>
    <mergeCell ref="BG33:BG34"/>
    <mergeCell ref="BH33:BH34"/>
    <mergeCell ref="BI33:BI34"/>
    <mergeCell ref="AG33:AG34"/>
    <mergeCell ref="AH33:AH34"/>
    <mergeCell ref="AI33:AI34"/>
    <mergeCell ref="AJ33:AJ34"/>
    <mergeCell ref="AK33:AK34"/>
    <mergeCell ref="AL33:AL34"/>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I33:I34"/>
    <mergeCell ref="J33:J34"/>
    <mergeCell ref="K33:K34"/>
    <mergeCell ref="L33:L34"/>
    <mergeCell ref="M33:M34"/>
    <mergeCell ref="N33:N34"/>
    <mergeCell ref="BO30:BO32"/>
    <mergeCell ref="BP30:BP32"/>
    <mergeCell ref="A33:A34"/>
    <mergeCell ref="B33:B34"/>
    <mergeCell ref="C33:C34"/>
    <mergeCell ref="D33:D34"/>
    <mergeCell ref="E33:E34"/>
    <mergeCell ref="F33:F34"/>
    <mergeCell ref="G33:G34"/>
    <mergeCell ref="H33:H34"/>
    <mergeCell ref="BI30:BI32"/>
    <mergeCell ref="BJ30:BJ32"/>
    <mergeCell ref="BK30:BK32"/>
    <mergeCell ref="BL30:BL32"/>
    <mergeCell ref="BM30:BM32"/>
    <mergeCell ref="BN30:BN32"/>
    <mergeCell ref="AL30:AL32"/>
    <mergeCell ref="BD30:BD32"/>
    <mergeCell ref="BE30:BE32"/>
    <mergeCell ref="BF30:BF32"/>
    <mergeCell ref="BG30:BG32"/>
    <mergeCell ref="BH30:BH32"/>
    <mergeCell ref="AF30:AF32"/>
    <mergeCell ref="AG30:AG32"/>
    <mergeCell ref="AH30:AH32"/>
    <mergeCell ref="AI30:AI32"/>
    <mergeCell ref="AJ30:AJ32"/>
    <mergeCell ref="AK30:AK32"/>
    <mergeCell ref="Z30:Z32"/>
    <mergeCell ref="AA30:AA32"/>
    <mergeCell ref="AB30:AB32"/>
    <mergeCell ref="AC30:AC32"/>
    <mergeCell ref="AD30:AD32"/>
    <mergeCell ref="AE30:AE32"/>
    <mergeCell ref="T30:T32"/>
    <mergeCell ref="U30:U32"/>
    <mergeCell ref="V30:V32"/>
    <mergeCell ref="W30:W32"/>
    <mergeCell ref="X30:X32"/>
    <mergeCell ref="Y30:Y32"/>
    <mergeCell ref="N30:N32"/>
    <mergeCell ref="O30:O32"/>
    <mergeCell ref="P30:P32"/>
    <mergeCell ref="Q30:Q32"/>
    <mergeCell ref="R30:R32"/>
    <mergeCell ref="S30:S32"/>
    <mergeCell ref="H30:H32"/>
    <mergeCell ref="I30:I32"/>
    <mergeCell ref="J30:J32"/>
    <mergeCell ref="K30:K32"/>
    <mergeCell ref="L30:L32"/>
    <mergeCell ref="M30:M32"/>
    <mergeCell ref="BN21:BN23"/>
    <mergeCell ref="BO21:BO23"/>
    <mergeCell ref="BP21:BP23"/>
    <mergeCell ref="A30:A32"/>
    <mergeCell ref="B30:B32"/>
    <mergeCell ref="C30:C32"/>
    <mergeCell ref="D30:D32"/>
    <mergeCell ref="E30:E32"/>
    <mergeCell ref="F30:F32"/>
    <mergeCell ref="G30:G32"/>
    <mergeCell ref="BH21:BH23"/>
    <mergeCell ref="BI21:BI23"/>
    <mergeCell ref="BJ21:BJ23"/>
    <mergeCell ref="BK21:BK23"/>
    <mergeCell ref="BL21:BL23"/>
    <mergeCell ref="BM21:BM23"/>
    <mergeCell ref="AK21:AK23"/>
    <mergeCell ref="AL21:AL23"/>
    <mergeCell ref="BD21:BD23"/>
    <mergeCell ref="BE21:BE23"/>
    <mergeCell ref="BF21:BF23"/>
    <mergeCell ref="BG21:BG23"/>
    <mergeCell ref="AE21:AE23"/>
    <mergeCell ref="AF21:AF23"/>
    <mergeCell ref="AG21:AG23"/>
    <mergeCell ref="AH21:AH23"/>
    <mergeCell ref="AI21:AI23"/>
    <mergeCell ref="AJ21:AJ23"/>
    <mergeCell ref="Y21:Y23"/>
    <mergeCell ref="Z21:Z23"/>
    <mergeCell ref="AA21:AA23"/>
    <mergeCell ref="AB21:AB23"/>
    <mergeCell ref="AC21:AC23"/>
    <mergeCell ref="AD21:AD23"/>
    <mergeCell ref="S21:S23"/>
    <mergeCell ref="T21:T23"/>
    <mergeCell ref="U21:U23"/>
    <mergeCell ref="V21:V23"/>
    <mergeCell ref="W21:W23"/>
    <mergeCell ref="X21:X23"/>
    <mergeCell ref="M21:M23"/>
    <mergeCell ref="N21:N23"/>
    <mergeCell ref="O21:O23"/>
    <mergeCell ref="P21:P23"/>
    <mergeCell ref="Q21:Q23"/>
    <mergeCell ref="R21:R23"/>
    <mergeCell ref="G21:G23"/>
    <mergeCell ref="H21:H23"/>
    <mergeCell ref="I21:I23"/>
    <mergeCell ref="J21:J23"/>
    <mergeCell ref="K21:K23"/>
    <mergeCell ref="L21:L23"/>
    <mergeCell ref="A21:A23"/>
    <mergeCell ref="B21:B23"/>
    <mergeCell ref="C21:C23"/>
    <mergeCell ref="D21:D23"/>
    <mergeCell ref="E21:E23"/>
    <mergeCell ref="F21:F23"/>
    <mergeCell ref="BE11:BE12"/>
    <mergeCell ref="BF11:BF12"/>
    <mergeCell ref="BG11:BG12"/>
    <mergeCell ref="BH11:BH12"/>
    <mergeCell ref="BI11:BI12"/>
    <mergeCell ref="BJ11:BJ12"/>
    <mergeCell ref="AY11:AY12"/>
    <mergeCell ref="AZ11:AZ12"/>
    <mergeCell ref="BA11:BA12"/>
    <mergeCell ref="BB11:BB12"/>
    <mergeCell ref="BC11:BC12"/>
    <mergeCell ref="BD11:BD12"/>
    <mergeCell ref="AS11:AS12"/>
    <mergeCell ref="AT11:AT12"/>
    <mergeCell ref="AU11:AU12"/>
    <mergeCell ref="AV11:AV12"/>
    <mergeCell ref="AW11:AW12"/>
    <mergeCell ref="AX11:AX12"/>
    <mergeCell ref="AM11:AM12"/>
    <mergeCell ref="AN11:AN12"/>
    <mergeCell ref="AO11:AO12"/>
    <mergeCell ref="AP11:AP12"/>
    <mergeCell ref="AQ11:AQ12"/>
    <mergeCell ref="AR11:AR12"/>
    <mergeCell ref="AG11:AG12"/>
    <mergeCell ref="AH11:AH12"/>
    <mergeCell ref="AI11:AI12"/>
    <mergeCell ref="AJ11:AJ12"/>
    <mergeCell ref="AK11:AK12"/>
    <mergeCell ref="AL11:AL12"/>
    <mergeCell ref="AA11:AA12"/>
    <mergeCell ref="AB11:AB12"/>
    <mergeCell ref="AC11:AC12"/>
    <mergeCell ref="AD11:AD12"/>
    <mergeCell ref="AE11:AE12"/>
    <mergeCell ref="AF11:AF12"/>
    <mergeCell ref="U11:U12"/>
    <mergeCell ref="V11:V12"/>
    <mergeCell ref="W11:W12"/>
    <mergeCell ref="X11:X12"/>
    <mergeCell ref="Y11:Y12"/>
    <mergeCell ref="Z11:Z12"/>
    <mergeCell ref="O11:O12"/>
    <mergeCell ref="P11:P12"/>
    <mergeCell ref="Q11:Q12"/>
    <mergeCell ref="R11:R12"/>
    <mergeCell ref="S11:S12"/>
    <mergeCell ref="T11:T12"/>
    <mergeCell ref="I11:I12"/>
    <mergeCell ref="J11:J12"/>
    <mergeCell ref="K11:K12"/>
    <mergeCell ref="L11:L12"/>
    <mergeCell ref="M11:M12"/>
    <mergeCell ref="N11:N12"/>
    <mergeCell ref="BO9:BO10"/>
    <mergeCell ref="BP9:BP10"/>
    <mergeCell ref="A11:A12"/>
    <mergeCell ref="B11:B12"/>
    <mergeCell ref="C11:C12"/>
    <mergeCell ref="D11:D12"/>
    <mergeCell ref="E11:E12"/>
    <mergeCell ref="F11:F12"/>
    <mergeCell ref="G11:G12"/>
    <mergeCell ref="H11:H12"/>
    <mergeCell ref="BI9:BI10"/>
    <mergeCell ref="BJ9:BJ10"/>
    <mergeCell ref="BK9:BK10"/>
    <mergeCell ref="BL9:BL10"/>
    <mergeCell ref="BM9:BM10"/>
    <mergeCell ref="BN9:BN10"/>
    <mergeCell ref="BC9:BC10"/>
    <mergeCell ref="BD9:BD10"/>
    <mergeCell ref="BE9:BE10"/>
    <mergeCell ref="BF9:BF10"/>
    <mergeCell ref="BG9:BG10"/>
    <mergeCell ref="BH9:BH10"/>
    <mergeCell ref="AW9:AW10"/>
    <mergeCell ref="AX9:AX10"/>
    <mergeCell ref="AY9:AY10"/>
    <mergeCell ref="AZ9:AZ10"/>
    <mergeCell ref="BA9:BA10"/>
    <mergeCell ref="BB9:BB10"/>
    <mergeCell ref="AQ9:AQ10"/>
    <mergeCell ref="AR9:AR10"/>
    <mergeCell ref="AS9:AS10"/>
    <mergeCell ref="AT9:AT10"/>
    <mergeCell ref="AU9:AU10"/>
    <mergeCell ref="AV9:AV10"/>
    <mergeCell ref="AK9:AK10"/>
    <mergeCell ref="AL9:AL10"/>
    <mergeCell ref="AM9:AM10"/>
    <mergeCell ref="AN9:AN10"/>
    <mergeCell ref="AO9:AO10"/>
    <mergeCell ref="AP9:AP10"/>
    <mergeCell ref="R9:R10"/>
    <mergeCell ref="AE9:AE10"/>
    <mergeCell ref="AF9:AF10"/>
    <mergeCell ref="AG9:AG10"/>
    <mergeCell ref="AH9:AH10"/>
    <mergeCell ref="AI9:AI10"/>
    <mergeCell ref="AJ9:AJ10"/>
    <mergeCell ref="Y9:Y10"/>
    <mergeCell ref="Z9:Z10"/>
    <mergeCell ref="AA9:AA10"/>
    <mergeCell ref="AB9:AB10"/>
    <mergeCell ref="AC9:AC10"/>
    <mergeCell ref="AD9:AD10"/>
    <mergeCell ref="G9:G10"/>
    <mergeCell ref="H9:H10"/>
    <mergeCell ref="I9:I10"/>
    <mergeCell ref="J9:J10"/>
    <mergeCell ref="K9:K10"/>
    <mergeCell ref="L9:L10"/>
    <mergeCell ref="BM3:BM4"/>
    <mergeCell ref="BN3:BO3"/>
    <mergeCell ref="BP3:BP4"/>
    <mergeCell ref="AW4:AX4"/>
    <mergeCell ref="BJ3:BJ4"/>
    <mergeCell ref="BK3:BK4"/>
    <mergeCell ref="BL3:BL4"/>
    <mergeCell ref="S9:S10"/>
    <mergeCell ref="T9:T10"/>
    <mergeCell ref="U9:U10"/>
    <mergeCell ref="V9:V10"/>
    <mergeCell ref="W9:W10"/>
    <mergeCell ref="X9:X10"/>
    <mergeCell ref="M9:M10"/>
    <mergeCell ref="N9:N10"/>
    <mergeCell ref="O9:O10"/>
    <mergeCell ref="P9:P10"/>
    <mergeCell ref="Q9:Q10"/>
    <mergeCell ref="A9:A10"/>
    <mergeCell ref="B9:B10"/>
    <mergeCell ref="C9:C10"/>
    <mergeCell ref="D9:D10"/>
    <mergeCell ref="E9:E10"/>
    <mergeCell ref="F9:F10"/>
    <mergeCell ref="BF3:BF4"/>
    <mergeCell ref="BG3:BG4"/>
    <mergeCell ref="BH3:BI4"/>
    <mergeCell ref="AM3:AN3"/>
    <mergeCell ref="AP3:AX3"/>
    <mergeCell ref="AY3:AZ4"/>
    <mergeCell ref="BA3:BA4"/>
    <mergeCell ref="BB3:BC4"/>
    <mergeCell ref="BD3:BE4"/>
    <mergeCell ref="G3:J3"/>
    <mergeCell ref="K3:K4"/>
    <mergeCell ref="L3:L4"/>
    <mergeCell ref="M3:N3"/>
    <mergeCell ref="AH3:AJ3"/>
    <mergeCell ref="AK3:AL4"/>
    <mergeCell ref="A3:A4"/>
    <mergeCell ref="B3:B4"/>
    <mergeCell ref="C3:C4"/>
    <mergeCell ref="D3:D4"/>
    <mergeCell ref="E3:E4"/>
    <mergeCell ref="F3:F4"/>
    <mergeCell ref="B1:BP1"/>
    <mergeCell ref="B2:K2"/>
    <mergeCell ref="M2:AJ2"/>
    <mergeCell ref="AK2:AL2"/>
    <mergeCell ref="AM2:BE2"/>
    <mergeCell ref="BF2:BI2"/>
    <mergeCell ref="BJ2:BP2"/>
  </mergeCells>
  <conditionalFormatting sqref="D8 G14:K14 G27:J27 G30:J31 AL44:AL45 C30:D31 C44 G8:J9 G38:J38 G36:J36 G11:J11 G40:J41 AL40 C38:C40">
    <cfRule type="containsText" dxfId="813" priority="853" stopIfTrue="1" operator="containsText" text="BAJO">
      <formula>NOT(ISERROR(SEARCH("BAJO",C8)))</formula>
    </cfRule>
    <cfRule type="cellIs" dxfId="812" priority="854" stopIfTrue="1" operator="equal">
      <formula>"MUY ALTO"</formula>
    </cfRule>
    <cfRule type="cellIs" dxfId="811" priority="855" stopIfTrue="1" operator="equal">
      <formula>"MODERADO"</formula>
    </cfRule>
    <cfRule type="cellIs" dxfId="810" priority="856" stopIfTrue="1" operator="equal">
      <formula>"ALTO"</formula>
    </cfRule>
  </conditionalFormatting>
  <conditionalFormatting sqref="AI8:AJ8 M8:M9 AI30:AI32 M30:M32 M42 AI44:AJ45 M44:M45 AI27:AJ28 M36:M38 AI36:AJ38 AI14:AJ14 M14 M5:M6 M19:M22 AH19:AH20 M40 AI40:AJ42">
    <cfRule type="cellIs" dxfId="809" priority="848" stopIfTrue="1" operator="equal">
      <formula>4</formula>
    </cfRule>
    <cfRule type="cellIs" dxfId="808" priority="849" stopIfTrue="1" operator="equal">
      <formula>3</formula>
    </cfRule>
    <cfRule type="cellIs" dxfId="807" priority="850" stopIfTrue="1" operator="equal">
      <formula>2</formula>
    </cfRule>
    <cfRule type="cellIs" dxfId="806" priority="851" stopIfTrue="1" operator="equal">
      <formula>1</formula>
    </cfRule>
    <cfRule type="cellIs" dxfId="805" priority="852" stopIfTrue="1" operator="equal">
      <formula>5</formula>
    </cfRule>
  </conditionalFormatting>
  <conditionalFormatting sqref="BF11:BG11 BG9 BF7 BF30:BG31 BF44:BG45 BF36:BG38 BF27:BG28 BF14:BG14 BF8:BG8 BF19:BG20 BF41:BG42 BF40">
    <cfRule type="cellIs" dxfId="804" priority="842" operator="equal">
      <formula>5</formula>
    </cfRule>
    <cfRule type="cellIs" dxfId="803" priority="843" operator="equal">
      <formula>4</formula>
    </cfRule>
    <cfRule type="cellIs" dxfId="802" priority="844" operator="equal">
      <formula>3</formula>
    </cfRule>
    <cfRule type="cellIs" dxfId="801" priority="845" operator="equal">
      <formula>2</formula>
    </cfRule>
    <cfRule type="cellIs" dxfId="800" priority="846" operator="lessThanOrEqual">
      <formula>1</formula>
    </cfRule>
  </conditionalFormatting>
  <conditionalFormatting sqref="BJ8:BJ9 BJ30:BJ32 BJ36 BJ19:BJ23 BJ40 BJ47 BJ13:BJ14">
    <cfRule type="containsText" dxfId="799" priority="838" stopIfTrue="1" operator="containsText" text="BAJO">
      <formula>NOT(ISERROR(SEARCH("BAJO",BJ8)))</formula>
    </cfRule>
    <cfRule type="cellIs" dxfId="798" priority="839" stopIfTrue="1" operator="equal">
      <formula>"EXTREMO"</formula>
    </cfRule>
    <cfRule type="cellIs" dxfId="797" priority="840" stopIfTrue="1" operator="equal">
      <formula>"MODERADO"</formula>
    </cfRule>
    <cfRule type="cellIs" dxfId="796" priority="841" stopIfTrue="1" operator="equal">
      <formula>"ALTO"</formula>
    </cfRule>
  </conditionalFormatting>
  <conditionalFormatting sqref="C8:C9 C14">
    <cfRule type="containsText" dxfId="795" priority="834" stopIfTrue="1" operator="containsText" text="BAJO">
      <formula>NOT(ISERROR(SEARCH("BAJO",C8)))</formula>
    </cfRule>
    <cfRule type="cellIs" dxfId="794" priority="835" stopIfTrue="1" operator="equal">
      <formula>"MUY ALTO"</formula>
    </cfRule>
    <cfRule type="cellIs" dxfId="793" priority="836" stopIfTrue="1" operator="equal">
      <formula>"MODERADO"</formula>
    </cfRule>
    <cfRule type="cellIs" dxfId="792" priority="837" stopIfTrue="1" operator="equal">
      <formula>"ALTO"</formula>
    </cfRule>
  </conditionalFormatting>
  <conditionalFormatting sqref="AI14:AJ14">
    <cfRule type="cellIs" dxfId="791" priority="829" stopIfTrue="1" operator="equal">
      <formula>4</formula>
    </cfRule>
    <cfRule type="cellIs" dxfId="790" priority="830" stopIfTrue="1" operator="equal">
      <formula>3</formula>
    </cfRule>
    <cfRule type="cellIs" dxfId="789" priority="831" stopIfTrue="1" operator="equal">
      <formula>2</formula>
    </cfRule>
    <cfRule type="cellIs" dxfId="788" priority="832" stopIfTrue="1" operator="equal">
      <formula>1</formula>
    </cfRule>
    <cfRule type="cellIs" dxfId="787" priority="833" stopIfTrue="1" operator="equal">
      <formula>5</formula>
    </cfRule>
  </conditionalFormatting>
  <conditionalFormatting sqref="AL14">
    <cfRule type="containsText" dxfId="786" priority="825" stopIfTrue="1" operator="containsText" text="BAJO">
      <formula>NOT(ISERROR(SEARCH("BAJO",AL14)))</formula>
    </cfRule>
    <cfRule type="cellIs" dxfId="785" priority="826" stopIfTrue="1" operator="equal">
      <formula>"MUY ALTO"</formula>
    </cfRule>
    <cfRule type="cellIs" dxfId="784" priority="827" stopIfTrue="1" operator="equal">
      <formula>"MODERADO"</formula>
    </cfRule>
    <cfRule type="cellIs" dxfId="783" priority="828" stopIfTrue="1" operator="equal">
      <formula>"ALTO"</formula>
    </cfRule>
  </conditionalFormatting>
  <conditionalFormatting sqref="AL24:AL26">
    <cfRule type="containsText" dxfId="782" priority="821" stopIfTrue="1" operator="containsText" text="BAJO">
      <formula>NOT(ISERROR(SEARCH("BAJO",AL24)))</formula>
    </cfRule>
    <cfRule type="cellIs" dxfId="781" priority="822" stopIfTrue="1" operator="equal">
      <formula>"MUY ALTO"</formula>
    </cfRule>
    <cfRule type="cellIs" dxfId="780" priority="823" stopIfTrue="1" operator="equal">
      <formula>"MODERADO"</formula>
    </cfRule>
    <cfRule type="cellIs" dxfId="779" priority="824" stopIfTrue="1" operator="equal">
      <formula>"ALTO"</formula>
    </cfRule>
  </conditionalFormatting>
  <conditionalFormatting sqref="AL27:AL28">
    <cfRule type="containsText" dxfId="778" priority="813" stopIfTrue="1" operator="containsText" text="BAJO">
      <formula>NOT(ISERROR(SEARCH("BAJO",AL27)))</formula>
    </cfRule>
    <cfRule type="cellIs" dxfId="777" priority="814" stopIfTrue="1" operator="equal">
      <formula>"MUY ALTO"</formula>
    </cfRule>
    <cfRule type="cellIs" dxfId="776" priority="815" stopIfTrue="1" operator="equal">
      <formula>"MODERADO"</formula>
    </cfRule>
    <cfRule type="cellIs" dxfId="775" priority="816" stopIfTrue="1" operator="equal">
      <formula>"ALTO"</formula>
    </cfRule>
  </conditionalFormatting>
  <conditionalFormatting sqref="AL30:AL31">
    <cfRule type="containsText" dxfId="774" priority="809" stopIfTrue="1" operator="containsText" text="BAJO">
      <formula>NOT(ISERROR(SEARCH("BAJO",AL30)))</formula>
    </cfRule>
    <cfRule type="cellIs" dxfId="773" priority="810" stopIfTrue="1" operator="equal">
      <formula>"MUY ALTO"</formula>
    </cfRule>
    <cfRule type="cellIs" dxfId="772" priority="811" stopIfTrue="1" operator="equal">
      <formula>"MODERADO"</formula>
    </cfRule>
    <cfRule type="cellIs" dxfId="771" priority="812" stopIfTrue="1" operator="equal">
      <formula>"ALTO"</formula>
    </cfRule>
  </conditionalFormatting>
  <conditionalFormatting sqref="AI44:AJ45">
    <cfRule type="cellIs" dxfId="770" priority="804" stopIfTrue="1" operator="equal">
      <formula>4</formula>
    </cfRule>
    <cfRule type="cellIs" dxfId="769" priority="805" stopIfTrue="1" operator="equal">
      <formula>3</formula>
    </cfRule>
    <cfRule type="cellIs" dxfId="768" priority="806" stopIfTrue="1" operator="equal">
      <formula>2</formula>
    </cfRule>
    <cfRule type="cellIs" dxfId="767" priority="807" stopIfTrue="1" operator="equal">
      <formula>1</formula>
    </cfRule>
    <cfRule type="cellIs" dxfId="766" priority="808" stopIfTrue="1" operator="equal">
      <formula>5</formula>
    </cfRule>
  </conditionalFormatting>
  <conditionalFormatting sqref="AL44:AL45">
    <cfRule type="containsText" dxfId="765" priority="800" stopIfTrue="1" operator="containsText" text="BAJO">
      <formula>NOT(ISERROR(SEARCH("BAJO",AL44)))</formula>
    </cfRule>
    <cfRule type="cellIs" dxfId="764" priority="801" stopIfTrue="1" operator="equal">
      <formula>"MUY ALTO"</formula>
    </cfRule>
    <cfRule type="cellIs" dxfId="763" priority="802" stopIfTrue="1" operator="equal">
      <formula>"MODERADO"</formula>
    </cfRule>
    <cfRule type="cellIs" dxfId="762" priority="803" stopIfTrue="1" operator="equal">
      <formula>"ALTO"</formula>
    </cfRule>
  </conditionalFormatting>
  <conditionalFormatting sqref="AL8">
    <cfRule type="containsText" dxfId="761" priority="796" stopIfTrue="1" operator="containsText" text="BAJO">
      <formula>NOT(ISERROR(SEARCH("BAJO",AL8)))</formula>
    </cfRule>
    <cfRule type="cellIs" dxfId="760" priority="797" stopIfTrue="1" operator="equal">
      <formula>"MUY ALTO"</formula>
    </cfRule>
    <cfRule type="cellIs" dxfId="759" priority="798" stopIfTrue="1" operator="equal">
      <formula>"MODERADO"</formula>
    </cfRule>
    <cfRule type="cellIs" dxfId="758" priority="799" stopIfTrue="1" operator="equal">
      <formula>"ALTO"</formula>
    </cfRule>
  </conditionalFormatting>
  <conditionalFormatting sqref="AL36:AL37">
    <cfRule type="containsText" dxfId="757" priority="792" stopIfTrue="1" operator="containsText" text="BAJO">
      <formula>NOT(ISERROR(SEARCH("BAJO",AL36)))</formula>
    </cfRule>
    <cfRule type="cellIs" dxfId="756" priority="793" stopIfTrue="1" operator="equal">
      <formula>"MUY ALTO"</formula>
    </cfRule>
    <cfRule type="cellIs" dxfId="755" priority="794" stopIfTrue="1" operator="equal">
      <formula>"MODERADO"</formula>
    </cfRule>
    <cfRule type="cellIs" dxfId="754" priority="795" stopIfTrue="1" operator="equal">
      <formula>"ALTO"</formula>
    </cfRule>
  </conditionalFormatting>
  <conditionalFormatting sqref="AL37">
    <cfRule type="containsText" dxfId="753" priority="788" stopIfTrue="1" operator="containsText" text="BAJO">
      <formula>NOT(ISERROR(SEARCH("BAJO",AL37)))</formula>
    </cfRule>
    <cfRule type="cellIs" dxfId="752" priority="789" stopIfTrue="1" operator="equal">
      <formula>"MUY ALTO"</formula>
    </cfRule>
    <cfRule type="cellIs" dxfId="751" priority="790" stopIfTrue="1" operator="equal">
      <formula>"MODERADO"</formula>
    </cfRule>
    <cfRule type="cellIs" dxfId="750" priority="791" stopIfTrue="1" operator="equal">
      <formula>"ALTO"</formula>
    </cfRule>
  </conditionalFormatting>
  <conditionalFormatting sqref="AL38">
    <cfRule type="containsText" dxfId="749" priority="784" stopIfTrue="1" operator="containsText" text="BAJO">
      <formula>NOT(ISERROR(SEARCH("BAJO",AL38)))</formula>
    </cfRule>
    <cfRule type="cellIs" dxfId="748" priority="785" stopIfTrue="1" operator="equal">
      <formula>"MUY ALTO"</formula>
    </cfRule>
    <cfRule type="cellIs" dxfId="747" priority="786" stopIfTrue="1" operator="equal">
      <formula>"MODERADO"</formula>
    </cfRule>
    <cfRule type="cellIs" dxfId="746" priority="787" stopIfTrue="1" operator="equal">
      <formula>"ALTO"</formula>
    </cfRule>
  </conditionalFormatting>
  <conditionalFormatting sqref="AL42">
    <cfRule type="containsText" dxfId="745" priority="780" stopIfTrue="1" operator="containsText" text="BAJO">
      <formula>NOT(ISERROR(SEARCH("BAJO",AL42)))</formula>
    </cfRule>
    <cfRule type="cellIs" dxfId="744" priority="781" stopIfTrue="1" operator="equal">
      <formula>"MUY ALTO"</formula>
    </cfRule>
    <cfRule type="cellIs" dxfId="743" priority="782" stopIfTrue="1" operator="equal">
      <formula>"MODERADO"</formula>
    </cfRule>
    <cfRule type="cellIs" dxfId="742" priority="783" stopIfTrue="1" operator="equal">
      <formula>"ALTO"</formula>
    </cfRule>
  </conditionalFormatting>
  <conditionalFormatting sqref="O37">
    <cfRule type="cellIs" dxfId="741" priority="775" stopIfTrue="1" operator="equal">
      <formula>4</formula>
    </cfRule>
    <cfRule type="cellIs" dxfId="740" priority="776" stopIfTrue="1" operator="equal">
      <formula>3</formula>
    </cfRule>
    <cfRule type="cellIs" dxfId="739" priority="777" stopIfTrue="1" operator="equal">
      <formula>2</formula>
    </cfRule>
    <cfRule type="cellIs" dxfId="738" priority="778" stopIfTrue="1" operator="equal">
      <formula>1</formula>
    </cfRule>
    <cfRule type="cellIs" dxfId="737" priority="779" stopIfTrue="1" operator="equal">
      <formula>5</formula>
    </cfRule>
  </conditionalFormatting>
  <conditionalFormatting sqref="U30:X31 AB30:AB31 AG30:AG31 O30:R31 O33:Q33">
    <cfRule type="cellIs" dxfId="736" priority="770" stopIfTrue="1" operator="equal">
      <formula>4</formula>
    </cfRule>
    <cfRule type="cellIs" dxfId="735" priority="771" stopIfTrue="1" operator="equal">
      <formula>3</formula>
    </cfRule>
    <cfRule type="cellIs" dxfId="734" priority="772" stopIfTrue="1" operator="equal">
      <formula>2</formula>
    </cfRule>
    <cfRule type="cellIs" dxfId="733" priority="773" stopIfTrue="1" operator="equal">
      <formula>1</formula>
    </cfRule>
    <cfRule type="cellIs" dxfId="732" priority="774" stopIfTrue="1" operator="equal">
      <formula>5</formula>
    </cfRule>
  </conditionalFormatting>
  <conditionalFormatting sqref="U44:AG45">
    <cfRule type="cellIs" dxfId="731" priority="765" stopIfTrue="1" operator="equal">
      <formula>4</formula>
    </cfRule>
    <cfRule type="cellIs" dxfId="730" priority="766" stopIfTrue="1" operator="equal">
      <formula>3</formula>
    </cfRule>
    <cfRule type="cellIs" dxfId="729" priority="767" stopIfTrue="1" operator="equal">
      <formula>2</formula>
    </cfRule>
    <cfRule type="cellIs" dxfId="728" priority="768" stopIfTrue="1" operator="equal">
      <formula>1</formula>
    </cfRule>
    <cfRule type="cellIs" dxfId="727" priority="769" stopIfTrue="1" operator="equal">
      <formula>5</formula>
    </cfRule>
  </conditionalFormatting>
  <conditionalFormatting sqref="BD9:BE9">
    <cfRule type="iconSet" priority="764">
      <iconSet iconSet="4TrafficLights">
        <cfvo type="percent" val="0"/>
        <cfvo type="percent" val="20"/>
        <cfvo type="percent" val="61"/>
        <cfvo type="percent" val="81"/>
      </iconSet>
    </cfRule>
  </conditionalFormatting>
  <conditionalFormatting sqref="BF9">
    <cfRule type="cellIs" dxfId="726" priority="758" operator="equal">
      <formula>5</formula>
    </cfRule>
    <cfRule type="cellIs" dxfId="725" priority="759" operator="equal">
      <formula>4</formula>
    </cfRule>
    <cfRule type="cellIs" dxfId="724" priority="760" operator="equal">
      <formula>3</formula>
    </cfRule>
    <cfRule type="cellIs" dxfId="723" priority="761" operator="equal">
      <formula>2</formula>
    </cfRule>
    <cfRule type="cellIs" dxfId="722" priority="762" operator="lessThanOrEqual">
      <formula>1</formula>
    </cfRule>
  </conditionalFormatting>
  <conditionalFormatting sqref="BF9">
    <cfRule type="colorScale" priority="763">
      <colorScale>
        <cfvo type="min"/>
        <cfvo type="percentile" val="50"/>
        <cfvo type="max"/>
        <color rgb="FFF8696B"/>
        <color rgb="FFFFEB84"/>
        <color rgb="FF63BE7B"/>
      </colorScale>
    </cfRule>
  </conditionalFormatting>
  <conditionalFormatting sqref="AI9:AJ9">
    <cfRule type="cellIs" dxfId="721" priority="753" stopIfTrue="1" operator="equal">
      <formula>4</formula>
    </cfRule>
    <cfRule type="cellIs" dxfId="720" priority="754" stopIfTrue="1" operator="equal">
      <formula>3</formula>
    </cfRule>
    <cfRule type="cellIs" dxfId="719" priority="755" stopIfTrue="1" operator="equal">
      <formula>2</formula>
    </cfRule>
    <cfRule type="cellIs" dxfId="718" priority="756" stopIfTrue="1" operator="equal">
      <formula>1</formula>
    </cfRule>
    <cfRule type="cellIs" dxfId="717" priority="757" stopIfTrue="1" operator="equal">
      <formula>5</formula>
    </cfRule>
  </conditionalFormatting>
  <conditionalFormatting sqref="AL9">
    <cfRule type="containsText" dxfId="716" priority="749" stopIfTrue="1" operator="containsText" text="BAJO">
      <formula>NOT(ISERROR(SEARCH("BAJO",AL9)))</formula>
    </cfRule>
    <cfRule type="cellIs" dxfId="715" priority="750" stopIfTrue="1" operator="equal">
      <formula>"MUY ALTO"</formula>
    </cfRule>
    <cfRule type="cellIs" dxfId="714" priority="751" stopIfTrue="1" operator="equal">
      <formula>"MODERADO"</formula>
    </cfRule>
    <cfRule type="cellIs" dxfId="713" priority="752" stopIfTrue="1" operator="equal">
      <formula>"ALTO"</formula>
    </cfRule>
  </conditionalFormatting>
  <conditionalFormatting sqref="G42:J42">
    <cfRule type="containsText" dxfId="712" priority="745" stopIfTrue="1" operator="containsText" text="BAJO">
      <formula>NOT(ISERROR(SEARCH("BAJO",G42)))</formula>
    </cfRule>
    <cfRule type="cellIs" dxfId="711" priority="746" stopIfTrue="1" operator="equal">
      <formula>"MUY ALTO"</formula>
    </cfRule>
    <cfRule type="cellIs" dxfId="710" priority="747" stopIfTrue="1" operator="equal">
      <formula>"MODERADO"</formula>
    </cfRule>
    <cfRule type="cellIs" dxfId="709" priority="748" stopIfTrue="1" operator="equal">
      <formula>"ALTO"</formula>
    </cfRule>
  </conditionalFormatting>
  <conditionalFormatting sqref="G44:J45">
    <cfRule type="containsText" dxfId="708" priority="741" stopIfTrue="1" operator="containsText" text="BAJO">
      <formula>NOT(ISERROR(SEARCH("BAJO",G44)))</formula>
    </cfRule>
    <cfRule type="cellIs" dxfId="707" priority="742" stopIfTrue="1" operator="equal">
      <formula>"MUY ALTO"</formula>
    </cfRule>
    <cfRule type="cellIs" dxfId="706" priority="743" stopIfTrue="1" operator="equal">
      <formula>"MODERADO"</formula>
    </cfRule>
    <cfRule type="cellIs" dxfId="705" priority="744" stopIfTrue="1" operator="equal">
      <formula>"ALTO"</formula>
    </cfRule>
  </conditionalFormatting>
  <conditionalFormatting sqref="AL30:AL32 AL44:AL45 AL36:AL38 AL14 AL24:AL28 AL5:AL9 AL42 AL19:AL20 AL40">
    <cfRule type="cellIs" dxfId="704" priority="847" stopIfTrue="1" operator="equal">
      <formula>"EXTREMO"</formula>
    </cfRule>
  </conditionalFormatting>
  <conditionalFormatting sqref="AK36 BH9 BH11 AK14">
    <cfRule type="cellIs" dxfId="703" priority="817" stopIfTrue="1" operator="greaterThanOrEqual">
      <formula>12.1</formula>
    </cfRule>
    <cfRule type="cellIs" dxfId="702" priority="818" stopIfTrue="1" operator="between">
      <formula>6.1</formula>
      <formula>12</formula>
    </cfRule>
    <cfRule type="cellIs" dxfId="701" priority="819" stopIfTrue="1" operator="between">
      <formula>2.1</formula>
      <formula>6</formula>
    </cfRule>
    <cfRule type="cellIs" dxfId="700" priority="820" stopIfTrue="1" operator="lessThanOrEqual">
      <formula>2</formula>
    </cfRule>
  </conditionalFormatting>
  <conditionalFormatting sqref="AL38">
    <cfRule type="containsText" dxfId="699" priority="737" stopIfTrue="1" operator="containsText" text="BAJO">
      <formula>NOT(ISERROR(SEARCH("BAJO",AL38)))</formula>
    </cfRule>
    <cfRule type="cellIs" dxfId="698" priority="738" stopIfTrue="1" operator="equal">
      <formula>"MUY ALTO"</formula>
    </cfRule>
    <cfRule type="cellIs" dxfId="697" priority="739" stopIfTrue="1" operator="equal">
      <formula>"MODERADO"</formula>
    </cfRule>
    <cfRule type="cellIs" dxfId="696" priority="740" stopIfTrue="1" operator="equal">
      <formula>"ALTO"</formula>
    </cfRule>
  </conditionalFormatting>
  <conditionalFormatting sqref="AL19:AL20">
    <cfRule type="cellIs" dxfId="695" priority="733" operator="greaterThanOrEqual">
      <formula>12.5</formula>
    </cfRule>
    <cfRule type="cellIs" dxfId="694" priority="734" operator="between">
      <formula>4.5</formula>
      <formula>12.4</formula>
    </cfRule>
    <cfRule type="cellIs" dxfId="693" priority="735" operator="between">
      <formula>1.5</formula>
      <formula>4.4</formula>
    </cfRule>
    <cfRule type="cellIs" dxfId="692" priority="736" operator="lessThanOrEqual">
      <formula>1.4</formula>
    </cfRule>
  </conditionalFormatting>
  <conditionalFormatting sqref="BG21:BG22">
    <cfRule type="cellIs" dxfId="691" priority="728" operator="equal">
      <formula>5</formula>
    </cfRule>
    <cfRule type="cellIs" dxfId="690" priority="729" operator="equal">
      <formula>4</formula>
    </cfRule>
    <cfRule type="cellIs" dxfId="689" priority="730" operator="equal">
      <formula>3</formula>
    </cfRule>
    <cfRule type="cellIs" dxfId="688" priority="731" operator="equal">
      <formula>2</formula>
    </cfRule>
    <cfRule type="cellIs" dxfId="687" priority="732" operator="lessThanOrEqual">
      <formula>1</formula>
    </cfRule>
  </conditionalFormatting>
  <conditionalFormatting sqref="AL21:AL22">
    <cfRule type="containsText" dxfId="686" priority="723" stopIfTrue="1" operator="containsText" text="BAJO">
      <formula>NOT(ISERROR(SEARCH("BAJO",AL21)))</formula>
    </cfRule>
    <cfRule type="cellIs" dxfId="685" priority="724" stopIfTrue="1" operator="equal">
      <formula>"MUY ALTO"</formula>
    </cfRule>
    <cfRule type="cellIs" dxfId="684" priority="725" stopIfTrue="1" operator="equal">
      <formula>"MODERADO"</formula>
    </cfRule>
    <cfRule type="cellIs" dxfId="683" priority="726" stopIfTrue="1" operator="equal">
      <formula>"ALTO"</formula>
    </cfRule>
  </conditionalFormatting>
  <conditionalFormatting sqref="AL21:AL22">
    <cfRule type="cellIs" dxfId="682" priority="727" stopIfTrue="1" operator="equal">
      <formula>"EXTREMO"</formula>
    </cfRule>
  </conditionalFormatting>
  <conditionalFormatting sqref="AI21:AJ22">
    <cfRule type="cellIs" dxfId="681" priority="718" stopIfTrue="1" operator="equal">
      <formula>4</formula>
    </cfRule>
    <cfRule type="cellIs" dxfId="680" priority="719" stopIfTrue="1" operator="equal">
      <formula>3</formula>
    </cfRule>
    <cfRule type="cellIs" dxfId="679" priority="720" stopIfTrue="1" operator="equal">
      <formula>2</formula>
    </cfRule>
    <cfRule type="cellIs" dxfId="678" priority="721" stopIfTrue="1" operator="equal">
      <formula>1</formula>
    </cfRule>
    <cfRule type="cellIs" dxfId="677" priority="722" stopIfTrue="1" operator="equal">
      <formula>5</formula>
    </cfRule>
  </conditionalFormatting>
  <conditionalFormatting sqref="AI21:AJ22">
    <cfRule type="cellIs" dxfId="676" priority="713" stopIfTrue="1" operator="equal">
      <formula>4</formula>
    </cfRule>
    <cfRule type="cellIs" dxfId="675" priority="714" stopIfTrue="1" operator="equal">
      <formula>3</formula>
    </cfRule>
    <cfRule type="cellIs" dxfId="674" priority="715" stopIfTrue="1" operator="equal">
      <formula>2</formula>
    </cfRule>
    <cfRule type="cellIs" dxfId="673" priority="716" stopIfTrue="1" operator="equal">
      <formula>1</formula>
    </cfRule>
    <cfRule type="cellIs" dxfId="672" priority="717" stopIfTrue="1" operator="equal">
      <formula>5</formula>
    </cfRule>
  </conditionalFormatting>
  <conditionalFormatting sqref="AH30:AH31">
    <cfRule type="cellIs" dxfId="671" priority="708" stopIfTrue="1" operator="equal">
      <formula>4</formula>
    </cfRule>
    <cfRule type="cellIs" dxfId="670" priority="709" stopIfTrue="1" operator="equal">
      <formula>3</formula>
    </cfRule>
    <cfRule type="cellIs" dxfId="669" priority="710" stopIfTrue="1" operator="equal">
      <formula>2</formula>
    </cfRule>
    <cfRule type="cellIs" dxfId="668" priority="711" stopIfTrue="1" operator="equal">
      <formula>1</formula>
    </cfRule>
    <cfRule type="cellIs" dxfId="667" priority="712" stopIfTrue="1" operator="equal">
      <formula>5</formula>
    </cfRule>
  </conditionalFormatting>
  <conditionalFormatting sqref="BF6">
    <cfRule type="colorScale" priority="705">
      <colorScale>
        <cfvo type="min"/>
        <cfvo type="percentile" val="50"/>
        <cfvo type="max"/>
        <color rgb="FFF8696B"/>
        <color rgb="FFFFEB84"/>
        <color rgb="FF63BE7B"/>
      </colorScale>
    </cfRule>
  </conditionalFormatting>
  <conditionalFormatting sqref="BG6">
    <cfRule type="colorScale" priority="706">
      <colorScale>
        <cfvo type="min"/>
        <cfvo type="percentile" val="50"/>
        <cfvo type="max"/>
        <color rgb="FFF8696B"/>
        <color rgb="FFFFEB84"/>
        <color rgb="FF63BE7B"/>
      </colorScale>
    </cfRule>
  </conditionalFormatting>
  <conditionalFormatting sqref="BD6:BE6">
    <cfRule type="iconSet" priority="707">
      <iconSet iconSet="4TrafficLights">
        <cfvo type="percent" val="0"/>
        <cfvo type="percent" val="20"/>
        <cfvo type="percent" val="61"/>
        <cfvo type="percent" val="96"/>
      </iconSet>
    </cfRule>
  </conditionalFormatting>
  <conditionalFormatting sqref="G35:K35">
    <cfRule type="containsText" dxfId="666" priority="701" stopIfTrue="1" operator="containsText" text="BAJO">
      <formula>NOT(ISERROR(SEARCH("BAJO",G35)))</formula>
    </cfRule>
    <cfRule type="cellIs" dxfId="665" priority="702" stopIfTrue="1" operator="equal">
      <formula>"MUY ALTO"</formula>
    </cfRule>
    <cfRule type="cellIs" dxfId="664" priority="703" stopIfTrue="1" operator="equal">
      <formula>"MODERADO"</formula>
    </cfRule>
    <cfRule type="cellIs" dxfId="663" priority="704" stopIfTrue="1" operator="equal">
      <formula>"ALTO"</formula>
    </cfRule>
  </conditionalFormatting>
  <conditionalFormatting sqref="M33 AI33:AJ33 M35 AI35:AK35">
    <cfRule type="cellIs" dxfId="662" priority="696" stopIfTrue="1" operator="equal">
      <formula>4</formula>
    </cfRule>
    <cfRule type="cellIs" dxfId="661" priority="697" stopIfTrue="1" operator="equal">
      <formula>3</formula>
    </cfRule>
    <cfRule type="cellIs" dxfId="660" priority="698" stopIfTrue="1" operator="equal">
      <formula>2</formula>
    </cfRule>
    <cfRule type="cellIs" dxfId="659" priority="699" stopIfTrue="1" operator="equal">
      <formula>1</formula>
    </cfRule>
    <cfRule type="cellIs" dxfId="658" priority="700" stopIfTrue="1" operator="equal">
      <formula>5</formula>
    </cfRule>
  </conditionalFormatting>
  <conditionalFormatting sqref="BG33 BG35">
    <cfRule type="cellIs" dxfId="657" priority="690" operator="equal">
      <formula>5</formula>
    </cfRule>
    <cfRule type="cellIs" dxfId="656" priority="691" operator="equal">
      <formula>4</formula>
    </cfRule>
    <cfRule type="cellIs" dxfId="655" priority="692" operator="equal">
      <formula>3</formula>
    </cfRule>
    <cfRule type="cellIs" dxfId="654" priority="693" operator="equal">
      <formula>2</formula>
    </cfRule>
    <cfRule type="cellIs" dxfId="653" priority="694" operator="lessThanOrEqual">
      <formula>1</formula>
    </cfRule>
  </conditionalFormatting>
  <conditionalFormatting sqref="AL33">
    <cfRule type="containsText" dxfId="652" priority="686" stopIfTrue="1" operator="containsText" text="BAJO">
      <formula>NOT(ISERROR(SEARCH("BAJO",AL33)))</formula>
    </cfRule>
    <cfRule type="cellIs" dxfId="651" priority="687" stopIfTrue="1" operator="equal">
      <formula>"MUY ALTO"</formula>
    </cfRule>
    <cfRule type="cellIs" dxfId="650" priority="688" stopIfTrue="1" operator="equal">
      <formula>"MODERADO"</formula>
    </cfRule>
    <cfRule type="cellIs" dxfId="649" priority="689" stopIfTrue="1" operator="equal">
      <formula>"ALTO"</formula>
    </cfRule>
  </conditionalFormatting>
  <conditionalFormatting sqref="AL33">
    <cfRule type="cellIs" dxfId="648" priority="695" stopIfTrue="1" operator="equal">
      <formula>"EXTREMO"</formula>
    </cfRule>
  </conditionalFormatting>
  <conditionalFormatting sqref="G33:J33">
    <cfRule type="containsText" dxfId="647" priority="682" stopIfTrue="1" operator="containsText" text="BAJO">
      <formula>NOT(ISERROR(SEARCH("BAJO",G33)))</formula>
    </cfRule>
    <cfRule type="cellIs" dxfId="646" priority="683" stopIfTrue="1" operator="equal">
      <formula>"MUY ALTO"</formula>
    </cfRule>
    <cfRule type="cellIs" dxfId="645" priority="684" stopIfTrue="1" operator="equal">
      <formula>"MODERADO"</formula>
    </cfRule>
    <cfRule type="cellIs" dxfId="644" priority="685" stopIfTrue="1" operator="equal">
      <formula>"ALTO"</formula>
    </cfRule>
  </conditionalFormatting>
  <conditionalFormatting sqref="BD33">
    <cfRule type="iconSet" priority="681">
      <iconSet iconSet="4TrafficLights">
        <cfvo type="percent" val="0"/>
        <cfvo type="percent" val="20"/>
        <cfvo type="percent" val="61"/>
        <cfvo type="percent" val="96"/>
      </iconSet>
    </cfRule>
  </conditionalFormatting>
  <conditionalFormatting sqref="BF35">
    <cfRule type="cellIs" dxfId="643" priority="675" operator="equal">
      <formula>5</formula>
    </cfRule>
    <cfRule type="cellIs" dxfId="642" priority="676" operator="equal">
      <formula>4</formula>
    </cfRule>
    <cfRule type="cellIs" dxfId="641" priority="677" operator="equal">
      <formula>3</formula>
    </cfRule>
    <cfRule type="cellIs" dxfId="640" priority="678" operator="equal">
      <formula>2</formula>
    </cfRule>
    <cfRule type="cellIs" dxfId="639" priority="679" operator="lessThanOrEqual">
      <formula>1</formula>
    </cfRule>
  </conditionalFormatting>
  <conditionalFormatting sqref="BF35">
    <cfRule type="colorScale" priority="680">
      <colorScale>
        <cfvo type="min"/>
        <cfvo type="percentile" val="50"/>
        <cfvo type="max"/>
        <color rgb="FFF8696B"/>
        <color rgb="FFFFEB84"/>
        <color rgb="FF63BE7B"/>
      </colorScale>
    </cfRule>
  </conditionalFormatting>
  <conditionalFormatting sqref="G6:J6">
    <cfRule type="containsText" dxfId="638" priority="670" stopIfTrue="1" operator="containsText" text="BAJO">
      <formula>NOT(ISERROR(SEARCH("BAJO",G6)))</formula>
    </cfRule>
    <cfRule type="cellIs" dxfId="637" priority="671" stopIfTrue="1" operator="equal">
      <formula>"MUY ALTO"</formula>
    </cfRule>
    <cfRule type="cellIs" dxfId="636" priority="672" stopIfTrue="1" operator="equal">
      <formula>"MODERADO"</formula>
    </cfRule>
    <cfRule type="cellIs" dxfId="635" priority="673" stopIfTrue="1" operator="equal">
      <formula>"ALTO"</formula>
    </cfRule>
  </conditionalFormatting>
  <conditionalFormatting sqref="AE6">
    <cfRule type="cellIs" dxfId="634" priority="665" stopIfTrue="1" operator="equal">
      <formula>4</formula>
    </cfRule>
    <cfRule type="cellIs" dxfId="633" priority="666" stopIfTrue="1" operator="equal">
      <formula>3</formula>
    </cfRule>
    <cfRule type="cellIs" dxfId="632" priority="667" stopIfTrue="1" operator="equal">
      <formula>2</formula>
    </cfRule>
    <cfRule type="cellIs" dxfId="631" priority="668" stopIfTrue="1" operator="equal">
      <formula>1</formula>
    </cfRule>
    <cfRule type="cellIs" dxfId="630" priority="669" stopIfTrue="1" operator="equal">
      <formula>5</formula>
    </cfRule>
  </conditionalFormatting>
  <conditionalFormatting sqref="O6:V6">
    <cfRule type="cellIs" dxfId="629" priority="660" stopIfTrue="1" operator="equal">
      <formula>4</formula>
    </cfRule>
    <cfRule type="cellIs" dxfId="628" priority="661" stopIfTrue="1" operator="equal">
      <formula>3</formula>
    </cfRule>
    <cfRule type="cellIs" dxfId="627" priority="662" stopIfTrue="1" operator="equal">
      <formula>2</formula>
    </cfRule>
    <cfRule type="cellIs" dxfId="626" priority="663" stopIfTrue="1" operator="equal">
      <formula>1</formula>
    </cfRule>
    <cfRule type="cellIs" dxfId="625" priority="664" stopIfTrue="1" operator="equal">
      <formula>5</formula>
    </cfRule>
  </conditionalFormatting>
  <conditionalFormatting sqref="BF6:BG6">
    <cfRule type="cellIs" dxfId="624" priority="655" operator="equal">
      <formula>5</formula>
    </cfRule>
    <cfRule type="cellIs" dxfId="623" priority="656" operator="equal">
      <formula>4</formula>
    </cfRule>
    <cfRule type="cellIs" dxfId="622" priority="657" operator="equal">
      <formula>3</formula>
    </cfRule>
    <cfRule type="cellIs" dxfId="621" priority="658" operator="equal">
      <formula>2</formula>
    </cfRule>
    <cfRule type="cellIs" dxfId="620" priority="659" operator="lessThanOrEqual">
      <formula>1</formula>
    </cfRule>
  </conditionalFormatting>
  <conditionalFormatting sqref="BJ6">
    <cfRule type="containsText" dxfId="619" priority="651" stopIfTrue="1" operator="containsText" text="BAJO">
      <formula>NOT(ISERROR(SEARCH("BAJO",BJ6)))</formula>
    </cfRule>
    <cfRule type="cellIs" dxfId="618" priority="652" stopIfTrue="1" operator="equal">
      <formula>"EXTREMO"</formula>
    </cfRule>
    <cfRule type="cellIs" dxfId="617" priority="653" stopIfTrue="1" operator="equal">
      <formula>"MODERADO"</formula>
    </cfRule>
    <cfRule type="cellIs" dxfId="616" priority="654" stopIfTrue="1" operator="equal">
      <formula>"ALTO"</formula>
    </cfRule>
  </conditionalFormatting>
  <conditionalFormatting sqref="C6">
    <cfRule type="containsText" dxfId="615" priority="647" stopIfTrue="1" operator="containsText" text="BAJO">
      <formula>NOT(ISERROR(SEARCH("BAJO",C6)))</formula>
    </cfRule>
    <cfRule type="cellIs" dxfId="614" priority="648" stopIfTrue="1" operator="equal">
      <formula>"MUY ALTO"</formula>
    </cfRule>
    <cfRule type="cellIs" dxfId="613" priority="649" stopIfTrue="1" operator="equal">
      <formula>"MODERADO"</formula>
    </cfRule>
    <cfRule type="cellIs" dxfId="612" priority="650" stopIfTrue="1" operator="equal">
      <formula>"ALTO"</formula>
    </cfRule>
  </conditionalFormatting>
  <conditionalFormatting sqref="AK6">
    <cfRule type="cellIs" dxfId="611" priority="643" stopIfTrue="1" operator="greaterThanOrEqual">
      <formula>12.1</formula>
    </cfRule>
    <cfRule type="cellIs" dxfId="610" priority="644" stopIfTrue="1" operator="between">
      <formula>6.1</formula>
      <formula>12</formula>
    </cfRule>
    <cfRule type="cellIs" dxfId="609" priority="645" stopIfTrue="1" operator="between">
      <formula>2.1</formula>
      <formula>6</formula>
    </cfRule>
    <cfRule type="cellIs" dxfId="608" priority="646" stopIfTrue="1" operator="lessThanOrEqual">
      <formula>2</formula>
    </cfRule>
  </conditionalFormatting>
  <conditionalFormatting sqref="BC6">
    <cfRule type="iconSet" priority="674">
      <iconSet iconSet="4TrafficLights">
        <cfvo type="percent" val="0"/>
        <cfvo type="percent" val="20"/>
        <cfvo type="percent" val="61"/>
        <cfvo type="percent" val="81"/>
      </iconSet>
    </cfRule>
  </conditionalFormatting>
  <conditionalFormatting sqref="S30:T31 T33">
    <cfRule type="cellIs" dxfId="607" priority="638" stopIfTrue="1" operator="equal">
      <formula>4</formula>
    </cfRule>
    <cfRule type="cellIs" dxfId="606" priority="639" stopIfTrue="1" operator="equal">
      <formula>3</formula>
    </cfRule>
    <cfRule type="cellIs" dxfId="605" priority="640" stopIfTrue="1" operator="equal">
      <formula>2</formula>
    </cfRule>
    <cfRule type="cellIs" dxfId="604" priority="641" stopIfTrue="1" operator="equal">
      <formula>1</formula>
    </cfRule>
    <cfRule type="cellIs" dxfId="603" priority="642" stopIfTrue="1" operator="equal">
      <formula>5</formula>
    </cfRule>
  </conditionalFormatting>
  <conditionalFormatting sqref="Y30:AA31 Y33:AA33">
    <cfRule type="cellIs" dxfId="602" priority="633" stopIfTrue="1" operator="equal">
      <formula>4</formula>
    </cfRule>
    <cfRule type="cellIs" dxfId="601" priority="634" stopIfTrue="1" operator="equal">
      <formula>3</formula>
    </cfRule>
    <cfRule type="cellIs" dxfId="600" priority="635" stopIfTrue="1" operator="equal">
      <formula>2</formula>
    </cfRule>
    <cfRule type="cellIs" dxfId="599" priority="636" stopIfTrue="1" operator="equal">
      <formula>1</formula>
    </cfRule>
    <cfRule type="cellIs" dxfId="598" priority="637" stopIfTrue="1" operator="equal">
      <formula>5</formula>
    </cfRule>
  </conditionalFormatting>
  <conditionalFormatting sqref="AC30:AF31">
    <cfRule type="cellIs" dxfId="597" priority="628" stopIfTrue="1" operator="equal">
      <formula>4</formula>
    </cfRule>
    <cfRule type="cellIs" dxfId="596" priority="629" stopIfTrue="1" operator="equal">
      <formula>3</formula>
    </cfRule>
    <cfRule type="cellIs" dxfId="595" priority="630" stopIfTrue="1" operator="equal">
      <formula>2</formula>
    </cfRule>
    <cfRule type="cellIs" dxfId="594" priority="631" stopIfTrue="1" operator="equal">
      <formula>1</formula>
    </cfRule>
    <cfRule type="cellIs" dxfId="593" priority="632" stopIfTrue="1" operator="equal">
      <formula>5</formula>
    </cfRule>
  </conditionalFormatting>
  <conditionalFormatting sqref="BH9 BH11">
    <cfRule type="cellIs" dxfId="592" priority="627" stopIfTrue="1" operator="equal">
      <formula>4</formula>
    </cfRule>
  </conditionalFormatting>
  <conditionalFormatting sqref="AK14">
    <cfRule type="cellIs" dxfId="591" priority="626" stopIfTrue="1" operator="equal">
      <formula>12</formula>
    </cfRule>
  </conditionalFormatting>
  <conditionalFormatting sqref="C47">
    <cfRule type="containsText" dxfId="590" priority="618" stopIfTrue="1" operator="containsText" text="BAJO">
      <formula>NOT(ISERROR(SEARCH("BAJO",C47)))</formula>
    </cfRule>
    <cfRule type="cellIs" dxfId="589" priority="619" stopIfTrue="1" operator="equal">
      <formula>"MUY ALTO"</formula>
    </cfRule>
    <cfRule type="cellIs" dxfId="588" priority="620" stopIfTrue="1" operator="equal">
      <formula>"MODERADO"</formula>
    </cfRule>
    <cfRule type="cellIs" dxfId="587" priority="621" stopIfTrue="1" operator="equal">
      <formula>"ALTO"</formula>
    </cfRule>
  </conditionalFormatting>
  <conditionalFormatting sqref="M47">
    <cfRule type="cellIs" dxfId="586" priority="613" stopIfTrue="1" operator="equal">
      <formula>4</formula>
    </cfRule>
    <cfRule type="cellIs" dxfId="585" priority="614" stopIfTrue="1" operator="equal">
      <formula>3</formula>
    </cfRule>
    <cfRule type="cellIs" dxfId="584" priority="615" stopIfTrue="1" operator="equal">
      <formula>2</formula>
    </cfRule>
    <cfRule type="cellIs" dxfId="583" priority="616" stopIfTrue="1" operator="equal">
      <formula>1</formula>
    </cfRule>
    <cfRule type="cellIs" dxfId="582" priority="617" stopIfTrue="1" operator="equal">
      <formula>5</formula>
    </cfRule>
  </conditionalFormatting>
  <conditionalFormatting sqref="BF47:BG47">
    <cfRule type="cellIs" dxfId="581" priority="608" operator="equal">
      <formula>5</formula>
    </cfRule>
    <cfRule type="cellIs" dxfId="580" priority="609" operator="equal">
      <formula>4</formula>
    </cfRule>
    <cfRule type="cellIs" dxfId="579" priority="610" operator="equal">
      <formula>3</formula>
    </cfRule>
    <cfRule type="cellIs" dxfId="578" priority="611" operator="equal">
      <formula>2</formula>
    </cfRule>
    <cfRule type="cellIs" dxfId="577" priority="612" operator="lessThanOrEqual">
      <formula>1</formula>
    </cfRule>
  </conditionalFormatting>
  <conditionalFormatting sqref="BF47">
    <cfRule type="colorScale" priority="622">
      <colorScale>
        <cfvo type="min"/>
        <cfvo type="percentile" val="50"/>
        <cfvo type="max"/>
        <color rgb="FFF8696B"/>
        <color rgb="FFFFEB84"/>
        <color rgb="FF63BE7B"/>
      </colorScale>
    </cfRule>
  </conditionalFormatting>
  <conditionalFormatting sqref="BG47">
    <cfRule type="colorScale" priority="623">
      <colorScale>
        <cfvo type="min"/>
        <cfvo type="percentile" val="50"/>
        <cfvo type="max"/>
        <color rgb="FFF8696B"/>
        <color rgb="FFFFEB84"/>
        <color rgb="FF63BE7B"/>
      </colorScale>
    </cfRule>
  </conditionalFormatting>
  <conditionalFormatting sqref="BD47:BE47">
    <cfRule type="iconSet" priority="624">
      <iconSet iconSet="4TrafficLights">
        <cfvo type="percent" val="0"/>
        <cfvo type="percent" val="20"/>
        <cfvo type="percent" val="61"/>
        <cfvo type="percent" val="96"/>
      </iconSet>
    </cfRule>
  </conditionalFormatting>
  <conditionalFormatting sqref="BC47 BC13 BC40">
    <cfRule type="iconSet" priority="625">
      <iconSet iconSet="4TrafficLights">
        <cfvo type="percent" val="0"/>
        <cfvo type="percent" val="20"/>
        <cfvo type="percent" val="61"/>
        <cfvo type="percent" val="81"/>
      </iconSet>
    </cfRule>
  </conditionalFormatting>
  <conditionalFormatting sqref="M29 AI29:AJ29">
    <cfRule type="cellIs" dxfId="576" priority="599" stopIfTrue="1" operator="equal">
      <formula>4</formula>
    </cfRule>
    <cfRule type="cellIs" dxfId="575" priority="600" stopIfTrue="1" operator="equal">
      <formula>3</formula>
    </cfRule>
    <cfRule type="cellIs" dxfId="574" priority="601" stopIfTrue="1" operator="equal">
      <formula>2</formula>
    </cfRule>
    <cfRule type="cellIs" dxfId="573" priority="602" stopIfTrue="1" operator="equal">
      <formula>1</formula>
    </cfRule>
    <cfRule type="cellIs" dxfId="572" priority="603" stopIfTrue="1" operator="equal">
      <formula>5</formula>
    </cfRule>
  </conditionalFormatting>
  <conditionalFormatting sqref="BF29:BG29">
    <cfRule type="cellIs" dxfId="571" priority="594" operator="equal">
      <formula>5</formula>
    </cfRule>
    <cfRule type="cellIs" dxfId="570" priority="595" operator="equal">
      <formula>4</formula>
    </cfRule>
    <cfRule type="cellIs" dxfId="569" priority="596" operator="equal">
      <formula>3</formula>
    </cfRule>
    <cfRule type="cellIs" dxfId="568" priority="597" operator="equal">
      <formula>2</formula>
    </cfRule>
    <cfRule type="cellIs" dxfId="567" priority="598" operator="lessThanOrEqual">
      <formula>1</formula>
    </cfRule>
  </conditionalFormatting>
  <conditionalFormatting sqref="BF29">
    <cfRule type="colorScale" priority="604">
      <colorScale>
        <cfvo type="min"/>
        <cfvo type="percentile" val="50"/>
        <cfvo type="max"/>
        <color rgb="FFF8696B"/>
        <color rgb="FFFFEB84"/>
        <color rgb="FF63BE7B"/>
      </colorScale>
    </cfRule>
  </conditionalFormatting>
  <conditionalFormatting sqref="BG29">
    <cfRule type="colorScale" priority="605">
      <colorScale>
        <cfvo type="min"/>
        <cfvo type="percentile" val="50"/>
        <cfvo type="max"/>
        <color rgb="FFF8696B"/>
        <color rgb="FFFFEB84"/>
        <color rgb="FF63BE7B"/>
      </colorScale>
    </cfRule>
  </conditionalFormatting>
  <conditionalFormatting sqref="BD29:BE29">
    <cfRule type="iconSet" priority="606">
      <iconSet iconSet="4TrafficLights">
        <cfvo type="percent" val="0"/>
        <cfvo type="percent" val="20"/>
        <cfvo type="percent" val="61"/>
        <cfvo type="percent" val="96"/>
      </iconSet>
    </cfRule>
  </conditionalFormatting>
  <conditionalFormatting sqref="BC29">
    <cfRule type="iconSet" priority="607">
      <iconSet iconSet="4TrafficLights">
        <cfvo type="percent" val="0"/>
        <cfvo type="percent" val="20"/>
        <cfvo type="percent" val="61"/>
        <cfvo type="percent" val="81"/>
      </iconSet>
    </cfRule>
  </conditionalFormatting>
  <conditionalFormatting sqref="C20">
    <cfRule type="containsText" dxfId="566" priority="590" stopIfTrue="1" operator="containsText" text="BAJO">
      <formula>NOT(ISERROR(SEARCH("BAJO",C20)))</formula>
    </cfRule>
    <cfRule type="cellIs" dxfId="565" priority="591" stopIfTrue="1" operator="equal">
      <formula>"MUY ALTO"</formula>
    </cfRule>
    <cfRule type="cellIs" dxfId="564" priority="592" stopIfTrue="1" operator="equal">
      <formula>"MODERADO"</formula>
    </cfRule>
    <cfRule type="cellIs" dxfId="563" priority="593" stopIfTrue="1" operator="equal">
      <formula>"ALTO"</formula>
    </cfRule>
  </conditionalFormatting>
  <conditionalFormatting sqref="M19:M20">
    <cfRule type="cellIs" dxfId="562" priority="585" stopIfTrue="1" operator="equal">
      <formula>4</formula>
    </cfRule>
    <cfRule type="cellIs" dxfId="561" priority="586" stopIfTrue="1" operator="equal">
      <formula>3</formula>
    </cfRule>
    <cfRule type="cellIs" dxfId="560" priority="587" stopIfTrue="1" operator="equal">
      <formula>2</formula>
    </cfRule>
    <cfRule type="cellIs" dxfId="559" priority="588" stopIfTrue="1" operator="equal">
      <formula>1</formula>
    </cfRule>
    <cfRule type="cellIs" dxfId="558" priority="589" stopIfTrue="1" operator="equal">
      <formula>5</formula>
    </cfRule>
  </conditionalFormatting>
  <conditionalFormatting sqref="AI20:AJ20">
    <cfRule type="cellIs" dxfId="557" priority="580" stopIfTrue="1" operator="equal">
      <formula>4</formula>
    </cfRule>
    <cfRule type="cellIs" dxfId="556" priority="581" stopIfTrue="1" operator="equal">
      <formula>3</formula>
    </cfRule>
    <cfRule type="cellIs" dxfId="555" priority="582" stopIfTrue="1" operator="equal">
      <formula>2</formula>
    </cfRule>
    <cfRule type="cellIs" dxfId="554" priority="583" stopIfTrue="1" operator="equal">
      <formula>1</formula>
    </cfRule>
    <cfRule type="cellIs" dxfId="553" priority="584" stopIfTrue="1" operator="equal">
      <formula>5</formula>
    </cfRule>
  </conditionalFormatting>
  <conditionalFormatting sqref="AL20">
    <cfRule type="containsText" dxfId="552" priority="575" stopIfTrue="1" operator="containsText" text="BAJO">
      <formula>NOT(ISERROR(SEARCH("BAJO",AL20)))</formula>
    </cfRule>
    <cfRule type="cellIs" dxfId="551" priority="576" stopIfTrue="1" operator="equal">
      <formula>"MUY ALTO"</formula>
    </cfRule>
    <cfRule type="cellIs" dxfId="550" priority="577" stopIfTrue="1" operator="equal">
      <formula>"MODERADO"</formula>
    </cfRule>
    <cfRule type="cellIs" dxfId="549" priority="578" stopIfTrue="1" operator="equal">
      <formula>"ALTO"</formula>
    </cfRule>
  </conditionalFormatting>
  <conditionalFormatting sqref="AL20">
    <cfRule type="cellIs" dxfId="548" priority="579" stopIfTrue="1" operator="equal">
      <formula>"EXTREMO"</formula>
    </cfRule>
  </conditionalFormatting>
  <conditionalFormatting sqref="AK20">
    <cfRule type="cellIs" dxfId="547" priority="571" stopIfTrue="1" operator="greaterThanOrEqual">
      <formula>12.1</formula>
    </cfRule>
    <cfRule type="cellIs" dxfId="546" priority="572" stopIfTrue="1" operator="between">
      <formula>6.1</formula>
      <formula>12</formula>
    </cfRule>
    <cfRule type="cellIs" dxfId="545" priority="573" stopIfTrue="1" operator="between">
      <formula>2.1</formula>
      <formula>6</formula>
    </cfRule>
    <cfRule type="cellIs" dxfId="544" priority="574" stopIfTrue="1" operator="lessThanOrEqual">
      <formula>2</formula>
    </cfRule>
  </conditionalFormatting>
  <conditionalFormatting sqref="AI19:AJ19">
    <cfRule type="cellIs" dxfId="543" priority="556" stopIfTrue="1" operator="equal">
      <formula>4</formula>
    </cfRule>
    <cfRule type="cellIs" dxfId="542" priority="557" stopIfTrue="1" operator="equal">
      <formula>3</formula>
    </cfRule>
    <cfRule type="cellIs" dxfId="541" priority="558" stopIfTrue="1" operator="equal">
      <formula>2</formula>
    </cfRule>
    <cfRule type="cellIs" dxfId="540" priority="559" stopIfTrue="1" operator="equal">
      <formula>1</formula>
    </cfRule>
    <cfRule type="cellIs" dxfId="539" priority="560" stopIfTrue="1" operator="equal">
      <formula>5</formula>
    </cfRule>
  </conditionalFormatting>
  <conditionalFormatting sqref="AL19">
    <cfRule type="containsText" dxfId="538" priority="566" stopIfTrue="1" operator="containsText" text="BAJO">
      <formula>NOT(ISERROR(SEARCH("BAJO",AL19)))</formula>
    </cfRule>
    <cfRule type="cellIs" dxfId="537" priority="567" stopIfTrue="1" operator="equal">
      <formula>"MUY ALTO"</formula>
    </cfRule>
    <cfRule type="cellIs" dxfId="536" priority="568" stopIfTrue="1" operator="equal">
      <formula>"MODERADO"</formula>
    </cfRule>
    <cfRule type="cellIs" dxfId="535" priority="569" stopIfTrue="1" operator="equal">
      <formula>"ALTO"</formula>
    </cfRule>
  </conditionalFormatting>
  <conditionalFormatting sqref="AL19">
    <cfRule type="cellIs" dxfId="534" priority="570" stopIfTrue="1" operator="equal">
      <formula>"EXTREMO"</formula>
    </cfRule>
  </conditionalFormatting>
  <conditionalFormatting sqref="AI19:AJ19">
    <cfRule type="cellIs" dxfId="533" priority="561" stopIfTrue="1" operator="equal">
      <formula>4</formula>
    </cfRule>
    <cfRule type="cellIs" dxfId="532" priority="562" stopIfTrue="1" operator="equal">
      <formula>3</formula>
    </cfRule>
    <cfRule type="cellIs" dxfId="531" priority="563" stopIfTrue="1" operator="equal">
      <formula>2</formula>
    </cfRule>
    <cfRule type="cellIs" dxfId="530" priority="564" stopIfTrue="1" operator="equal">
      <formula>1</formula>
    </cfRule>
    <cfRule type="cellIs" dxfId="529" priority="565" stopIfTrue="1" operator="equal">
      <formula>5</formula>
    </cfRule>
  </conditionalFormatting>
  <conditionalFormatting sqref="BF20:BG20 BF24:BF26">
    <cfRule type="cellIs" dxfId="528" priority="550" operator="equal">
      <formula>5</formula>
    </cfRule>
    <cfRule type="cellIs" dxfId="527" priority="551" operator="equal">
      <formula>4</formula>
    </cfRule>
    <cfRule type="cellIs" dxfId="526" priority="552" operator="equal">
      <formula>3</formula>
    </cfRule>
    <cfRule type="cellIs" dxfId="525" priority="553" operator="equal">
      <formula>2</formula>
    </cfRule>
    <cfRule type="cellIs" dxfId="524" priority="554" operator="lessThanOrEqual">
      <formula>1</formula>
    </cfRule>
  </conditionalFormatting>
  <conditionalFormatting sqref="BG20">
    <cfRule type="colorScale" priority="555">
      <colorScale>
        <cfvo type="min"/>
        <cfvo type="percentile" val="50"/>
        <cfvo type="max"/>
        <color rgb="FFF8696B"/>
        <color rgb="FFFFEB84"/>
        <color rgb="FF63BE7B"/>
      </colorScale>
    </cfRule>
  </conditionalFormatting>
  <conditionalFormatting sqref="BF19:BG19">
    <cfRule type="cellIs" dxfId="523" priority="543" operator="equal">
      <formula>5</formula>
    </cfRule>
    <cfRule type="cellIs" dxfId="522" priority="544" operator="equal">
      <formula>4</formula>
    </cfRule>
    <cfRule type="cellIs" dxfId="521" priority="545" operator="equal">
      <formula>3</formula>
    </cfRule>
    <cfRule type="cellIs" dxfId="520" priority="546" operator="equal">
      <formula>2</formula>
    </cfRule>
    <cfRule type="cellIs" dxfId="519" priority="547" operator="lessThanOrEqual">
      <formula>1</formula>
    </cfRule>
  </conditionalFormatting>
  <conditionalFormatting sqref="BF19">
    <cfRule type="colorScale" priority="548">
      <colorScale>
        <cfvo type="min"/>
        <cfvo type="percentile" val="50"/>
        <cfvo type="max"/>
        <color rgb="FFF8696B"/>
        <color rgb="FFFFEB84"/>
        <color rgb="FF63BE7B"/>
      </colorScale>
    </cfRule>
  </conditionalFormatting>
  <conditionalFormatting sqref="BG19">
    <cfRule type="colorScale" priority="549">
      <colorScale>
        <cfvo type="min"/>
        <cfvo type="percentile" val="50"/>
        <cfvo type="max"/>
        <color rgb="FFF8696B"/>
        <color rgb="FFFFEB84"/>
        <color rgb="FF63BE7B"/>
      </colorScale>
    </cfRule>
  </conditionalFormatting>
  <conditionalFormatting sqref="BJ19">
    <cfRule type="containsText" dxfId="518" priority="539" stopIfTrue="1" operator="containsText" text="BAJO">
      <formula>NOT(ISERROR(SEARCH("BAJO",BJ19)))</formula>
    </cfRule>
    <cfRule type="cellIs" dxfId="517" priority="540" stopIfTrue="1" operator="equal">
      <formula>"EXTREMO"</formula>
    </cfRule>
    <cfRule type="cellIs" dxfId="516" priority="541" stopIfTrue="1" operator="equal">
      <formula>"MODERADO"</formula>
    </cfRule>
    <cfRule type="cellIs" dxfId="515" priority="542" stopIfTrue="1" operator="equal">
      <formula>"ALTO"</formula>
    </cfRule>
  </conditionalFormatting>
  <conditionalFormatting sqref="BJ24">
    <cfRule type="containsText" dxfId="514" priority="535" stopIfTrue="1" operator="containsText" text="BAJO">
      <formula>NOT(ISERROR(SEARCH("BAJO",BJ24)))</formula>
    </cfRule>
    <cfRule type="cellIs" dxfId="513" priority="536" stopIfTrue="1" operator="equal">
      <formula>"EXTREMO"</formula>
    </cfRule>
    <cfRule type="cellIs" dxfId="512" priority="537" stopIfTrue="1" operator="equal">
      <formula>"MODERADO"</formula>
    </cfRule>
    <cfRule type="cellIs" dxfId="511" priority="538" stopIfTrue="1" operator="equal">
      <formula>"ALTO"</formula>
    </cfRule>
  </conditionalFormatting>
  <conditionalFormatting sqref="C5">
    <cfRule type="containsText" dxfId="510" priority="531" stopIfTrue="1" operator="containsText" text="BAJO">
      <formula>NOT(ISERROR(SEARCH("BAJO",C5)))</formula>
    </cfRule>
    <cfRule type="cellIs" dxfId="509" priority="532" stopIfTrue="1" operator="equal">
      <formula>"MUY ALTO"</formula>
    </cfRule>
    <cfRule type="cellIs" dxfId="508" priority="533" stopIfTrue="1" operator="equal">
      <formula>"MODERADO"</formula>
    </cfRule>
    <cfRule type="cellIs" dxfId="507" priority="534" stopIfTrue="1" operator="equal">
      <formula>"ALTO"</formula>
    </cfRule>
  </conditionalFormatting>
  <conditionalFormatting sqref="G5">
    <cfRule type="containsText" dxfId="506" priority="527" stopIfTrue="1" operator="containsText" text="BAJO">
      <formula>NOT(ISERROR(SEARCH("BAJO",G5)))</formula>
    </cfRule>
    <cfRule type="cellIs" dxfId="505" priority="528" stopIfTrue="1" operator="equal">
      <formula>"MUY ALTO"</formula>
    </cfRule>
    <cfRule type="cellIs" dxfId="504" priority="529" stopIfTrue="1" operator="equal">
      <formula>"MODERADO"</formula>
    </cfRule>
    <cfRule type="cellIs" dxfId="503" priority="530" stopIfTrue="1" operator="equal">
      <formula>"ALTO"</formula>
    </cfRule>
  </conditionalFormatting>
  <conditionalFormatting sqref="AI5:AJ5">
    <cfRule type="cellIs" dxfId="502" priority="522" stopIfTrue="1" operator="equal">
      <formula>4</formula>
    </cfRule>
    <cfRule type="cellIs" dxfId="501" priority="523" stopIfTrue="1" operator="equal">
      <formula>3</formula>
    </cfRule>
    <cfRule type="cellIs" dxfId="500" priority="524" stopIfTrue="1" operator="equal">
      <formula>2</formula>
    </cfRule>
    <cfRule type="cellIs" dxfId="499" priority="525" stopIfTrue="1" operator="equal">
      <formula>1</formula>
    </cfRule>
    <cfRule type="cellIs" dxfId="498" priority="526" stopIfTrue="1" operator="equal">
      <formula>5</formula>
    </cfRule>
  </conditionalFormatting>
  <conditionalFormatting sqref="AL5:AL7">
    <cfRule type="containsText" dxfId="497" priority="519" stopIfTrue="1" operator="containsText" text="BAJO">
      <formula>NOT(ISERROR(SEARCH("BAJO",AL5)))</formula>
    </cfRule>
    <cfRule type="cellIs" dxfId="496" priority="520" stopIfTrue="1" operator="equal">
      <formula>"MODERADO"</formula>
    </cfRule>
    <cfRule type="cellIs" dxfId="495" priority="521" stopIfTrue="1" operator="equal">
      <formula>"ALTO"</formula>
    </cfRule>
  </conditionalFormatting>
  <conditionalFormatting sqref="H5:J5">
    <cfRule type="containsText" dxfId="494" priority="515" stopIfTrue="1" operator="containsText" text="BAJO">
      <formula>NOT(ISERROR(SEARCH("BAJO",H5)))</formula>
    </cfRule>
    <cfRule type="cellIs" dxfId="493" priority="516" stopIfTrue="1" operator="equal">
      <formula>"MUY ALTO"</formula>
    </cfRule>
    <cfRule type="cellIs" dxfId="492" priority="517" stopIfTrue="1" operator="equal">
      <formula>"MODERADO"</formula>
    </cfRule>
    <cfRule type="cellIs" dxfId="491" priority="518" stopIfTrue="1" operator="equal">
      <formula>"ALTO"</formula>
    </cfRule>
  </conditionalFormatting>
  <conditionalFormatting sqref="BF5">
    <cfRule type="colorScale" priority="514">
      <colorScale>
        <cfvo type="min"/>
        <cfvo type="percentile" val="50"/>
        <cfvo type="max"/>
        <color rgb="FFF8696B"/>
        <color rgb="FFFFEB84"/>
        <color rgb="FF63BE7B"/>
      </colorScale>
    </cfRule>
  </conditionalFormatting>
  <conditionalFormatting sqref="BF5">
    <cfRule type="cellIs" dxfId="490" priority="509" operator="equal">
      <formula>5</formula>
    </cfRule>
    <cfRule type="cellIs" dxfId="489" priority="510" operator="equal">
      <formula>4</formula>
    </cfRule>
    <cfRule type="cellIs" dxfId="488" priority="511" operator="equal">
      <formula>3</formula>
    </cfRule>
    <cfRule type="cellIs" dxfId="487" priority="512" operator="equal">
      <formula>2</formula>
    </cfRule>
    <cfRule type="cellIs" dxfId="486" priority="513" operator="lessThanOrEqual">
      <formula>1</formula>
    </cfRule>
  </conditionalFormatting>
  <conditionalFormatting sqref="BG5">
    <cfRule type="colorScale" priority="508">
      <colorScale>
        <cfvo type="min"/>
        <cfvo type="percentile" val="50"/>
        <cfvo type="max"/>
        <color rgb="FFF8696B"/>
        <color rgb="FFFFEB84"/>
        <color rgb="FF63BE7B"/>
      </colorScale>
    </cfRule>
  </conditionalFormatting>
  <conditionalFormatting sqref="BG5">
    <cfRule type="cellIs" dxfId="485" priority="503" operator="equal">
      <formula>5</formula>
    </cfRule>
    <cfRule type="cellIs" dxfId="484" priority="504" operator="equal">
      <formula>4</formula>
    </cfRule>
    <cfRule type="cellIs" dxfId="483" priority="505" operator="equal">
      <formula>3</formula>
    </cfRule>
    <cfRule type="cellIs" dxfId="482" priority="506" operator="equal">
      <formula>2</formula>
    </cfRule>
    <cfRule type="cellIs" dxfId="481" priority="507" operator="lessThanOrEqual">
      <formula>1</formula>
    </cfRule>
  </conditionalFormatting>
  <conditionalFormatting sqref="BJ20">
    <cfRule type="containsText" dxfId="480" priority="499" stopIfTrue="1" operator="containsText" text="BAJO">
      <formula>NOT(ISERROR(SEARCH("BAJO",BJ20)))</formula>
    </cfRule>
    <cfRule type="cellIs" dxfId="479" priority="500" stopIfTrue="1" operator="equal">
      <formula>"EXTREMO"</formula>
    </cfRule>
    <cfRule type="cellIs" dxfId="478" priority="501" stopIfTrue="1" operator="equal">
      <formula>"MODERADO"</formula>
    </cfRule>
    <cfRule type="cellIs" dxfId="477" priority="502" stopIfTrue="1" operator="equal">
      <formula>"ALTO"</formula>
    </cfRule>
  </conditionalFormatting>
  <conditionalFormatting sqref="M41">
    <cfRule type="cellIs" dxfId="476" priority="494" stopIfTrue="1" operator="equal">
      <formula>4</formula>
    </cfRule>
    <cfRule type="cellIs" dxfId="475" priority="495" stopIfTrue="1" operator="equal">
      <formula>3</formula>
    </cfRule>
    <cfRule type="cellIs" dxfId="474" priority="496" stopIfTrue="1" operator="equal">
      <formula>2</formula>
    </cfRule>
    <cfRule type="cellIs" dxfId="473" priority="497" stopIfTrue="1" operator="equal">
      <formula>1</formula>
    </cfRule>
    <cfRule type="cellIs" dxfId="472" priority="498" stopIfTrue="1" operator="equal">
      <formula>5</formula>
    </cfRule>
  </conditionalFormatting>
  <conditionalFormatting sqref="C42">
    <cfRule type="containsText" dxfId="471" priority="490" stopIfTrue="1" operator="containsText" text="BAJO">
      <formula>NOT(ISERROR(SEARCH("BAJO",C42)))</formula>
    </cfRule>
    <cfRule type="cellIs" dxfId="470" priority="491" stopIfTrue="1" operator="equal">
      <formula>"MUY ALTO"</formula>
    </cfRule>
    <cfRule type="cellIs" dxfId="469" priority="492" stopIfTrue="1" operator="equal">
      <formula>"MODERADO"</formula>
    </cfRule>
    <cfRule type="cellIs" dxfId="468" priority="493" stopIfTrue="1" operator="equal">
      <formula>"ALTO"</formula>
    </cfRule>
  </conditionalFormatting>
  <conditionalFormatting sqref="BB42:BC42">
    <cfRule type="iconSet" priority="489">
      <iconSet iconSet="4TrafficLights">
        <cfvo type="percent" val="0"/>
        <cfvo type="percent" val="20"/>
        <cfvo type="percent" val="61"/>
        <cfvo type="percent" val="96"/>
      </iconSet>
    </cfRule>
  </conditionalFormatting>
  <conditionalFormatting sqref="AH33">
    <cfRule type="cellIs" dxfId="467" priority="464" stopIfTrue="1" operator="equal">
      <formula>4</formula>
    </cfRule>
    <cfRule type="cellIs" dxfId="466" priority="465" stopIfTrue="1" operator="equal">
      <formula>3</formula>
    </cfRule>
    <cfRule type="cellIs" dxfId="465" priority="466" stopIfTrue="1" operator="equal">
      <formula>2</formula>
    </cfRule>
    <cfRule type="cellIs" dxfId="464" priority="467" stopIfTrue="1" operator="equal">
      <formula>1</formula>
    </cfRule>
    <cfRule type="cellIs" dxfId="463" priority="468" stopIfTrue="1" operator="equal">
      <formula>5</formula>
    </cfRule>
  </conditionalFormatting>
  <conditionalFormatting sqref="M28">
    <cfRule type="cellIs" dxfId="462" priority="484" stopIfTrue="1" operator="equal">
      <formula>4</formula>
    </cfRule>
    <cfRule type="cellIs" dxfId="461" priority="485" stopIfTrue="1" operator="equal">
      <formula>3</formula>
    </cfRule>
    <cfRule type="cellIs" dxfId="460" priority="486" stopIfTrue="1" operator="equal">
      <formula>2</formula>
    </cfRule>
    <cfRule type="cellIs" dxfId="459" priority="487" stopIfTrue="1" operator="equal">
      <formula>1</formula>
    </cfRule>
    <cfRule type="cellIs" dxfId="458" priority="488" stopIfTrue="1" operator="equal">
      <formula>5</formula>
    </cfRule>
  </conditionalFormatting>
  <conditionalFormatting sqref="M27">
    <cfRule type="cellIs" dxfId="457" priority="479" stopIfTrue="1" operator="equal">
      <formula>4</formula>
    </cfRule>
    <cfRule type="cellIs" dxfId="456" priority="480" stopIfTrue="1" operator="equal">
      <formula>3</formula>
    </cfRule>
    <cfRule type="cellIs" dxfId="455" priority="481" stopIfTrue="1" operator="equal">
      <formula>2</formula>
    </cfRule>
    <cfRule type="cellIs" dxfId="454" priority="482" stopIfTrue="1" operator="equal">
      <formula>1</formula>
    </cfRule>
    <cfRule type="cellIs" dxfId="453" priority="483" stopIfTrue="1" operator="equal">
      <formula>5</formula>
    </cfRule>
  </conditionalFormatting>
  <conditionalFormatting sqref="AH19">
    <cfRule type="cellIs" dxfId="452" priority="474" stopIfTrue="1" operator="equal">
      <formula>4</formula>
    </cfRule>
    <cfRule type="cellIs" dxfId="451" priority="475" stopIfTrue="1" operator="equal">
      <formula>3</formula>
    </cfRule>
    <cfRule type="cellIs" dxfId="450" priority="476" stopIfTrue="1" operator="equal">
      <formula>2</formula>
    </cfRule>
    <cfRule type="cellIs" dxfId="449" priority="477" stopIfTrue="1" operator="equal">
      <formula>1</formula>
    </cfRule>
    <cfRule type="cellIs" dxfId="448" priority="478" stopIfTrue="1" operator="equal">
      <formula>5</formula>
    </cfRule>
  </conditionalFormatting>
  <conditionalFormatting sqref="AH20">
    <cfRule type="cellIs" dxfId="447" priority="469" stopIfTrue="1" operator="equal">
      <formula>4</formula>
    </cfRule>
    <cfRule type="cellIs" dxfId="446" priority="470" stopIfTrue="1" operator="equal">
      <formula>3</formula>
    </cfRule>
    <cfRule type="cellIs" dxfId="445" priority="471" stopIfTrue="1" operator="equal">
      <formula>2</formula>
    </cfRule>
    <cfRule type="cellIs" dxfId="444" priority="472" stopIfTrue="1" operator="equal">
      <formula>1</formula>
    </cfRule>
    <cfRule type="cellIs" dxfId="443" priority="473" stopIfTrue="1" operator="equal">
      <formula>5</formula>
    </cfRule>
  </conditionalFormatting>
  <conditionalFormatting sqref="BG35 BG33">
    <cfRule type="colorScale" priority="857">
      <colorScale>
        <cfvo type="min"/>
        <cfvo type="percentile" val="50"/>
        <cfvo type="max"/>
        <color rgb="FFF8696B"/>
        <color rgb="FFFFEB84"/>
        <color rgb="FF63BE7B"/>
      </colorScale>
    </cfRule>
  </conditionalFormatting>
  <conditionalFormatting sqref="BD35 BE33">
    <cfRule type="iconSet" priority="858">
      <iconSet iconSet="4TrafficLights">
        <cfvo type="percent" val="0"/>
        <cfvo type="percent" val="20"/>
        <cfvo type="percent" val="61"/>
        <cfvo type="percent" val="96"/>
      </iconSet>
    </cfRule>
  </conditionalFormatting>
  <conditionalFormatting sqref="BC33:BC35">
    <cfRule type="iconSet" priority="859">
      <iconSet iconSet="4TrafficLights">
        <cfvo type="percent" val="0"/>
        <cfvo type="percent" val="20"/>
        <cfvo type="percent" val="61"/>
        <cfvo type="percent" val="81"/>
      </iconSet>
    </cfRule>
  </conditionalFormatting>
  <conditionalFormatting sqref="C24:C26">
    <cfRule type="containsText" dxfId="442" priority="460" stopIfTrue="1" operator="containsText" text="BAJO">
      <formula>NOT(ISERROR(SEARCH("BAJO",C24)))</formula>
    </cfRule>
    <cfRule type="cellIs" dxfId="441" priority="461" stopIfTrue="1" operator="equal">
      <formula>"MUY ALTO"</formula>
    </cfRule>
    <cfRule type="cellIs" dxfId="440" priority="462" stopIfTrue="1" operator="equal">
      <formula>"MODERADO"</formula>
    </cfRule>
    <cfRule type="cellIs" dxfId="439" priority="463" stopIfTrue="1" operator="equal">
      <formula>"ALTO"</formula>
    </cfRule>
  </conditionalFormatting>
  <conditionalFormatting sqref="M24:M26">
    <cfRule type="cellIs" dxfId="438" priority="455" stopIfTrue="1" operator="equal">
      <formula>4</formula>
    </cfRule>
    <cfRule type="cellIs" dxfId="437" priority="456" stopIfTrue="1" operator="equal">
      <formula>3</formula>
    </cfRule>
    <cfRule type="cellIs" dxfId="436" priority="457" stopIfTrue="1" operator="equal">
      <formula>2</formula>
    </cfRule>
    <cfRule type="cellIs" dxfId="435" priority="458" stopIfTrue="1" operator="equal">
      <formula>1</formula>
    </cfRule>
    <cfRule type="cellIs" dxfId="434" priority="459" stopIfTrue="1" operator="equal">
      <formula>5</formula>
    </cfRule>
  </conditionalFormatting>
  <conditionalFormatting sqref="BE35">
    <cfRule type="iconSet" priority="454">
      <iconSet iconSet="4TrafficLights">
        <cfvo type="percent" val="0"/>
        <cfvo type="percent" val="20"/>
        <cfvo type="percent" val="61"/>
        <cfvo type="percent" val="81"/>
      </iconSet>
    </cfRule>
  </conditionalFormatting>
  <conditionalFormatting sqref="BJ11">
    <cfRule type="containsText" dxfId="433" priority="450" stopIfTrue="1" operator="containsText" text="BAJO">
      <formula>NOT(ISERROR(SEARCH("BAJO",BJ11)))</formula>
    </cfRule>
    <cfRule type="cellIs" dxfId="432" priority="451" stopIfTrue="1" operator="equal">
      <formula>"EXTREMO"</formula>
    </cfRule>
    <cfRule type="cellIs" dxfId="431" priority="452" stopIfTrue="1" operator="equal">
      <formula>"MODERADO"</formula>
    </cfRule>
    <cfRule type="cellIs" dxfId="430" priority="453" stopIfTrue="1" operator="equal">
      <formula>"ALTO"</formula>
    </cfRule>
  </conditionalFormatting>
  <conditionalFormatting sqref="BJ11">
    <cfRule type="containsText" dxfId="429" priority="446" stopIfTrue="1" operator="containsText" text="BAJO">
      <formula>NOT(ISERROR(SEARCH("BAJO",BJ11)))</formula>
    </cfRule>
    <cfRule type="cellIs" dxfId="428" priority="447" stopIfTrue="1" operator="equal">
      <formula>"EXTREMO"</formula>
    </cfRule>
    <cfRule type="cellIs" dxfId="427" priority="448" stopIfTrue="1" operator="equal">
      <formula>"MODERADO"</formula>
    </cfRule>
    <cfRule type="cellIs" dxfId="426" priority="449" stopIfTrue="1" operator="equal">
      <formula>"ALTO"</formula>
    </cfRule>
  </conditionalFormatting>
  <conditionalFormatting sqref="C36">
    <cfRule type="containsText" dxfId="425" priority="442" stopIfTrue="1" operator="containsText" text="BAJO">
      <formula>NOT(ISERROR(SEARCH("BAJO",C36)))</formula>
    </cfRule>
    <cfRule type="cellIs" dxfId="424" priority="443" stopIfTrue="1" operator="equal">
      <formula>"MUY ALTO"</formula>
    </cfRule>
    <cfRule type="cellIs" dxfId="423" priority="444" stopIfTrue="1" operator="equal">
      <formula>"MODERADO"</formula>
    </cfRule>
    <cfRule type="cellIs" dxfId="422" priority="445" stopIfTrue="1" operator="equal">
      <formula>"ALTO"</formula>
    </cfRule>
  </conditionalFormatting>
  <conditionalFormatting sqref="C37:D37">
    <cfRule type="containsText" dxfId="421" priority="438" stopIfTrue="1" operator="containsText" text="BAJO">
      <formula>NOT(ISERROR(SEARCH("BAJO",C37)))</formula>
    </cfRule>
    <cfRule type="cellIs" dxfId="420" priority="439" stopIfTrue="1" operator="equal">
      <formula>"MUY ALTO"</formula>
    </cfRule>
    <cfRule type="cellIs" dxfId="419" priority="440" stopIfTrue="1" operator="equal">
      <formula>"MODERADO"</formula>
    </cfRule>
    <cfRule type="cellIs" dxfId="418" priority="441" stopIfTrue="1" operator="equal">
      <formula>"ALTO"</formula>
    </cfRule>
  </conditionalFormatting>
  <conditionalFormatting sqref="BJ37">
    <cfRule type="containsText" dxfId="417" priority="434" stopIfTrue="1" operator="containsText" text="BAJO">
      <formula>NOT(ISERROR(SEARCH("BAJO",BJ37)))</formula>
    </cfRule>
    <cfRule type="cellIs" dxfId="416" priority="435" stopIfTrue="1" operator="equal">
      <formula>"EXTREMO"</formula>
    </cfRule>
    <cfRule type="cellIs" dxfId="415" priority="436" stopIfTrue="1" operator="equal">
      <formula>"MODERADO"</formula>
    </cfRule>
    <cfRule type="cellIs" dxfId="414" priority="437" stopIfTrue="1" operator="equal">
      <formula>"ALTO"</formula>
    </cfRule>
  </conditionalFormatting>
  <conditionalFormatting sqref="BJ44:BJ45">
    <cfRule type="containsText" dxfId="413" priority="430" stopIfTrue="1" operator="containsText" text="BAJO">
      <formula>NOT(ISERROR(SEARCH("BAJO",BJ44)))</formula>
    </cfRule>
    <cfRule type="cellIs" dxfId="412" priority="431" stopIfTrue="1" operator="equal">
      <formula>"EXTREMO"</formula>
    </cfRule>
    <cfRule type="cellIs" dxfId="411" priority="432" stopIfTrue="1" operator="equal">
      <formula>"MODERADO"</formula>
    </cfRule>
    <cfRule type="cellIs" dxfId="410" priority="433" stopIfTrue="1" operator="equal">
      <formula>"ALTO"</formula>
    </cfRule>
  </conditionalFormatting>
  <conditionalFormatting sqref="BJ44:BJ45">
    <cfRule type="containsText" dxfId="409" priority="426" stopIfTrue="1" operator="containsText" text="BAJO">
      <formula>NOT(ISERROR(SEARCH("BAJO",BJ44)))</formula>
    </cfRule>
    <cfRule type="cellIs" dxfId="408" priority="427" stopIfTrue="1" operator="equal">
      <formula>"EXTREMO"</formula>
    </cfRule>
    <cfRule type="cellIs" dxfId="407" priority="428" stopIfTrue="1" operator="equal">
      <formula>"MODERADO"</formula>
    </cfRule>
    <cfRule type="cellIs" dxfId="406" priority="429" stopIfTrue="1" operator="equal">
      <formula>"ALTO"</formula>
    </cfRule>
  </conditionalFormatting>
  <conditionalFormatting sqref="C27">
    <cfRule type="containsText" dxfId="405" priority="422" stopIfTrue="1" operator="containsText" text="BAJO">
      <formula>NOT(ISERROR(SEARCH("BAJO",C27)))</formula>
    </cfRule>
    <cfRule type="cellIs" dxfId="404" priority="423" stopIfTrue="1" operator="equal">
      <formula>"MUY ALTO"</formula>
    </cfRule>
    <cfRule type="cellIs" dxfId="403" priority="424" stopIfTrue="1" operator="equal">
      <formula>"MODERADO"</formula>
    </cfRule>
    <cfRule type="cellIs" dxfId="402" priority="425" stopIfTrue="1" operator="equal">
      <formula>"ALTO"</formula>
    </cfRule>
  </conditionalFormatting>
  <conditionalFormatting sqref="BJ27">
    <cfRule type="containsText" dxfId="401" priority="418" stopIfTrue="1" operator="containsText" text="BAJO">
      <formula>NOT(ISERROR(SEARCH("BAJO",BJ27)))</formula>
    </cfRule>
    <cfRule type="cellIs" dxfId="400" priority="419" stopIfTrue="1" operator="equal">
      <formula>"EXTREMO"</formula>
    </cfRule>
    <cfRule type="cellIs" dxfId="399" priority="420" stopIfTrue="1" operator="equal">
      <formula>"MODERADO"</formula>
    </cfRule>
    <cfRule type="cellIs" dxfId="398" priority="421" stopIfTrue="1" operator="equal">
      <formula>"ALTO"</formula>
    </cfRule>
  </conditionalFormatting>
  <conditionalFormatting sqref="BJ27">
    <cfRule type="containsText" dxfId="397" priority="414" stopIfTrue="1" operator="containsText" text="BAJO">
      <formula>NOT(ISERROR(SEARCH("BAJO",BJ27)))</formula>
    </cfRule>
    <cfRule type="cellIs" dxfId="396" priority="415" stopIfTrue="1" operator="equal">
      <formula>"EXTREMO"</formula>
    </cfRule>
    <cfRule type="cellIs" dxfId="395" priority="416" stopIfTrue="1" operator="equal">
      <formula>"MODERADO"</formula>
    </cfRule>
    <cfRule type="cellIs" dxfId="394" priority="417" stopIfTrue="1" operator="equal">
      <formula>"ALTO"</formula>
    </cfRule>
  </conditionalFormatting>
  <conditionalFormatting sqref="C28">
    <cfRule type="containsText" dxfId="393" priority="410" stopIfTrue="1" operator="containsText" text="BAJO">
      <formula>NOT(ISERROR(SEARCH("BAJO",C28)))</formula>
    </cfRule>
    <cfRule type="cellIs" dxfId="392" priority="411" stopIfTrue="1" operator="equal">
      <formula>"MUY ALTO"</formula>
    </cfRule>
    <cfRule type="cellIs" dxfId="391" priority="412" stopIfTrue="1" operator="equal">
      <formula>"MODERADO"</formula>
    </cfRule>
    <cfRule type="cellIs" dxfId="390" priority="413" stopIfTrue="1" operator="equal">
      <formula>"ALTO"</formula>
    </cfRule>
  </conditionalFormatting>
  <conditionalFormatting sqref="BJ28">
    <cfRule type="containsText" dxfId="389" priority="406" stopIfTrue="1" operator="containsText" text="BAJO">
      <formula>NOT(ISERROR(SEARCH("BAJO",BJ28)))</formula>
    </cfRule>
    <cfRule type="cellIs" dxfId="388" priority="407" stopIfTrue="1" operator="equal">
      <formula>"EXTREMO"</formula>
    </cfRule>
    <cfRule type="cellIs" dxfId="387" priority="408" stopIfTrue="1" operator="equal">
      <formula>"MODERADO"</formula>
    </cfRule>
    <cfRule type="cellIs" dxfId="386" priority="409" stopIfTrue="1" operator="equal">
      <formula>"ALTO"</formula>
    </cfRule>
  </conditionalFormatting>
  <conditionalFormatting sqref="C29">
    <cfRule type="containsText" dxfId="385" priority="402" stopIfTrue="1" operator="containsText" text="BAJO">
      <formula>NOT(ISERROR(SEARCH("BAJO",C29)))</formula>
    </cfRule>
    <cfRule type="cellIs" dxfId="384" priority="403" stopIfTrue="1" operator="equal">
      <formula>"MUY ALTO"</formula>
    </cfRule>
    <cfRule type="cellIs" dxfId="383" priority="404" stopIfTrue="1" operator="equal">
      <formula>"MODERADO"</formula>
    </cfRule>
    <cfRule type="cellIs" dxfId="382" priority="405" stopIfTrue="1" operator="equal">
      <formula>"ALTO"</formula>
    </cfRule>
  </conditionalFormatting>
  <conditionalFormatting sqref="BJ29">
    <cfRule type="containsText" dxfId="381" priority="398" stopIfTrue="1" operator="containsText" text="BAJO">
      <formula>NOT(ISERROR(SEARCH("BAJO",BJ29)))</formula>
    </cfRule>
    <cfRule type="cellIs" dxfId="380" priority="399" stopIfTrue="1" operator="equal">
      <formula>"EXTREMO"</formula>
    </cfRule>
    <cfRule type="cellIs" dxfId="379" priority="400" stopIfTrue="1" operator="equal">
      <formula>"MODERADO"</formula>
    </cfRule>
    <cfRule type="cellIs" dxfId="378" priority="401" stopIfTrue="1" operator="equal">
      <formula>"ALTO"</formula>
    </cfRule>
  </conditionalFormatting>
  <conditionalFormatting sqref="C33">
    <cfRule type="containsText" dxfId="377" priority="394" stopIfTrue="1" operator="containsText" text="BAJO">
      <formula>NOT(ISERROR(SEARCH("BAJO",C33)))</formula>
    </cfRule>
    <cfRule type="cellIs" dxfId="376" priority="395" stopIfTrue="1" operator="equal">
      <formula>"MUY ALTO"</formula>
    </cfRule>
    <cfRule type="cellIs" dxfId="375" priority="396" stopIfTrue="1" operator="equal">
      <formula>"MODERADO"</formula>
    </cfRule>
    <cfRule type="cellIs" dxfId="374" priority="397" stopIfTrue="1" operator="equal">
      <formula>"ALTO"</formula>
    </cfRule>
  </conditionalFormatting>
  <conditionalFormatting sqref="BJ33">
    <cfRule type="containsText" dxfId="373" priority="390" stopIfTrue="1" operator="containsText" text="BAJO">
      <formula>NOT(ISERROR(SEARCH("BAJO",BJ33)))</formula>
    </cfRule>
    <cfRule type="cellIs" dxfId="372" priority="391" stopIfTrue="1" operator="equal">
      <formula>"EXTREMO"</formula>
    </cfRule>
    <cfRule type="cellIs" dxfId="371" priority="392" stopIfTrue="1" operator="equal">
      <formula>"MODERADO"</formula>
    </cfRule>
    <cfRule type="cellIs" dxfId="370" priority="393" stopIfTrue="1" operator="equal">
      <formula>"ALTO"</formula>
    </cfRule>
  </conditionalFormatting>
  <conditionalFormatting sqref="BJ33">
    <cfRule type="containsText" dxfId="369" priority="386" stopIfTrue="1" operator="containsText" text="BAJO">
      <formula>NOT(ISERROR(SEARCH("BAJO",BJ33)))</formula>
    </cfRule>
    <cfRule type="cellIs" dxfId="368" priority="387" stopIfTrue="1" operator="equal">
      <formula>"EXTREMO"</formula>
    </cfRule>
    <cfRule type="cellIs" dxfId="367" priority="388" stopIfTrue="1" operator="equal">
      <formula>"MODERADO"</formula>
    </cfRule>
    <cfRule type="cellIs" dxfId="366" priority="389" stopIfTrue="1" operator="equal">
      <formula>"ALTO"</formula>
    </cfRule>
  </conditionalFormatting>
  <conditionalFormatting sqref="C35">
    <cfRule type="containsText" dxfId="365" priority="382" stopIfTrue="1" operator="containsText" text="BAJO">
      <formula>NOT(ISERROR(SEARCH("BAJO",C35)))</formula>
    </cfRule>
    <cfRule type="cellIs" dxfId="364" priority="383" stopIfTrue="1" operator="equal">
      <formula>"MUY ALTO"</formula>
    </cfRule>
    <cfRule type="cellIs" dxfId="363" priority="384" stopIfTrue="1" operator="equal">
      <formula>"MODERADO"</formula>
    </cfRule>
    <cfRule type="cellIs" dxfId="362" priority="385" stopIfTrue="1" operator="equal">
      <formula>"ALTO"</formula>
    </cfRule>
  </conditionalFormatting>
  <conditionalFormatting sqref="BJ38:BJ39">
    <cfRule type="containsText" dxfId="361" priority="378" stopIfTrue="1" operator="containsText" text="BAJO">
      <formula>NOT(ISERROR(SEARCH("BAJO",BJ38)))</formula>
    </cfRule>
    <cfRule type="cellIs" dxfId="360" priority="379" stopIfTrue="1" operator="equal">
      <formula>"EXTREMO"</formula>
    </cfRule>
    <cfRule type="cellIs" dxfId="359" priority="380" stopIfTrue="1" operator="equal">
      <formula>"MODERADO"</formula>
    </cfRule>
    <cfRule type="cellIs" dxfId="358" priority="381" stopIfTrue="1" operator="equal">
      <formula>"ALTO"</formula>
    </cfRule>
  </conditionalFormatting>
  <conditionalFormatting sqref="BJ38:BJ39">
    <cfRule type="containsText" dxfId="357" priority="374" stopIfTrue="1" operator="containsText" text="BAJO">
      <formula>NOT(ISERROR(SEARCH("BAJO",BJ38)))</formula>
    </cfRule>
    <cfRule type="cellIs" dxfId="356" priority="375" stopIfTrue="1" operator="equal">
      <formula>"EXTREMO"</formula>
    </cfRule>
    <cfRule type="cellIs" dxfId="355" priority="376" stopIfTrue="1" operator="equal">
      <formula>"MODERADO"</formula>
    </cfRule>
    <cfRule type="cellIs" dxfId="354" priority="377" stopIfTrue="1" operator="equal">
      <formula>"ALTO"</formula>
    </cfRule>
  </conditionalFormatting>
  <conditionalFormatting sqref="C41">
    <cfRule type="containsText" dxfId="353" priority="370" stopIfTrue="1" operator="containsText" text="BAJO">
      <formula>NOT(ISERROR(SEARCH("BAJO",C41)))</formula>
    </cfRule>
    <cfRule type="cellIs" dxfId="352" priority="371" stopIfTrue="1" operator="equal">
      <formula>"MUY ALTO"</formula>
    </cfRule>
    <cfRule type="cellIs" dxfId="351" priority="372" stopIfTrue="1" operator="equal">
      <formula>"MODERADO"</formula>
    </cfRule>
    <cfRule type="cellIs" dxfId="350" priority="373" stopIfTrue="1" operator="equal">
      <formula>"ALTO"</formula>
    </cfRule>
  </conditionalFormatting>
  <conditionalFormatting sqref="K30:K31">
    <cfRule type="containsText" dxfId="349" priority="366" stopIfTrue="1" operator="containsText" text="BAJO">
      <formula>NOT(ISERROR(SEARCH("BAJO",K30)))</formula>
    </cfRule>
    <cfRule type="cellIs" dxfId="348" priority="367" stopIfTrue="1" operator="equal">
      <formula>"MUY ALTO"</formula>
    </cfRule>
    <cfRule type="cellIs" dxfId="347" priority="368" stopIfTrue="1" operator="equal">
      <formula>"MODERADO"</formula>
    </cfRule>
    <cfRule type="cellIs" dxfId="346" priority="369" stopIfTrue="1" operator="equal">
      <formula>"ALTO"</formula>
    </cfRule>
  </conditionalFormatting>
  <conditionalFormatting sqref="P37:Z37">
    <cfRule type="cellIs" dxfId="345" priority="361" stopIfTrue="1" operator="equal">
      <formula>4</formula>
    </cfRule>
    <cfRule type="cellIs" dxfId="344" priority="362" stopIfTrue="1" operator="equal">
      <formula>3</formula>
    </cfRule>
    <cfRule type="cellIs" dxfId="343" priority="363" stopIfTrue="1" operator="equal">
      <formula>2</formula>
    </cfRule>
    <cfRule type="cellIs" dxfId="342" priority="364" stopIfTrue="1" operator="equal">
      <formula>1</formula>
    </cfRule>
    <cfRule type="cellIs" dxfId="341" priority="365" stopIfTrue="1" operator="equal">
      <formula>5</formula>
    </cfRule>
  </conditionalFormatting>
  <conditionalFormatting sqref="AA37:AH37">
    <cfRule type="cellIs" dxfId="340" priority="356" stopIfTrue="1" operator="equal">
      <formula>4</formula>
    </cfRule>
    <cfRule type="cellIs" dxfId="339" priority="357" stopIfTrue="1" operator="equal">
      <formula>3</formula>
    </cfRule>
    <cfRule type="cellIs" dxfId="338" priority="358" stopIfTrue="1" operator="equal">
      <formula>2</formula>
    </cfRule>
    <cfRule type="cellIs" dxfId="337" priority="359" stopIfTrue="1" operator="equal">
      <formula>1</formula>
    </cfRule>
    <cfRule type="cellIs" dxfId="336" priority="360" stopIfTrue="1" operator="equal">
      <formula>5</formula>
    </cfRule>
  </conditionalFormatting>
  <conditionalFormatting sqref="BG24:BG26">
    <cfRule type="cellIs" dxfId="335" priority="350" operator="equal">
      <formula>5</formula>
    </cfRule>
    <cfRule type="cellIs" dxfId="334" priority="351" operator="equal">
      <formula>4</formula>
    </cfRule>
    <cfRule type="cellIs" dxfId="333" priority="352" operator="equal">
      <formula>3</formula>
    </cfRule>
    <cfRule type="cellIs" dxfId="332" priority="353" operator="equal">
      <formula>2</formula>
    </cfRule>
    <cfRule type="cellIs" dxfId="331" priority="354" operator="lessThanOrEqual">
      <formula>1</formula>
    </cfRule>
  </conditionalFormatting>
  <conditionalFormatting sqref="BG24">
    <cfRule type="colorScale" priority="355">
      <colorScale>
        <cfvo type="min"/>
        <cfvo type="percentile" val="50"/>
        <cfvo type="max"/>
        <color rgb="FFF8696B"/>
        <color rgb="FFFFEB84"/>
        <color rgb="FF63BE7B"/>
      </colorScale>
    </cfRule>
  </conditionalFormatting>
  <conditionalFormatting sqref="AL24:AL26">
    <cfRule type="containsText" dxfId="330" priority="343" stopIfTrue="1" operator="containsText" text="BAJO">
      <formula>NOT(ISERROR(SEARCH("BAJO",AL24)))</formula>
    </cfRule>
    <cfRule type="cellIs" dxfId="329" priority="344" stopIfTrue="1" operator="equal">
      <formula>"MUY ALTO"</formula>
    </cfRule>
    <cfRule type="cellIs" dxfId="328" priority="345" stopIfTrue="1" operator="equal">
      <formula>"MODERADO"</formula>
    </cfRule>
    <cfRule type="cellIs" dxfId="327" priority="346" stopIfTrue="1" operator="equal">
      <formula>"ALTO"</formula>
    </cfRule>
  </conditionalFormatting>
  <conditionalFormatting sqref="AL24:AL26">
    <cfRule type="cellIs" dxfId="326" priority="347" stopIfTrue="1" operator="equal">
      <formula>"EXTREMO"</formula>
    </cfRule>
  </conditionalFormatting>
  <conditionalFormatting sqref="BF25:BF26">
    <cfRule type="cellIs" dxfId="325" priority="337" operator="equal">
      <formula>5</formula>
    </cfRule>
    <cfRule type="cellIs" dxfId="324" priority="338" operator="equal">
      <formula>4</formula>
    </cfRule>
    <cfRule type="cellIs" dxfId="323" priority="339" operator="equal">
      <formula>3</formula>
    </cfRule>
    <cfRule type="cellIs" dxfId="322" priority="340" operator="equal">
      <formula>2</formula>
    </cfRule>
    <cfRule type="cellIs" dxfId="321" priority="341" operator="lessThanOrEqual">
      <formula>1</formula>
    </cfRule>
  </conditionalFormatting>
  <conditionalFormatting sqref="BF25">
    <cfRule type="colorScale" priority="342">
      <colorScale>
        <cfvo type="min"/>
        <cfvo type="percentile" val="50"/>
        <cfvo type="max"/>
        <color rgb="FFF8696B"/>
        <color rgb="FFFFEB84"/>
        <color rgb="FF63BE7B"/>
      </colorScale>
    </cfRule>
  </conditionalFormatting>
  <conditionalFormatting sqref="C25:C26">
    <cfRule type="containsText" dxfId="320" priority="333" stopIfTrue="1" operator="containsText" text="BAJO">
      <formula>NOT(ISERROR(SEARCH("BAJO",C25)))</formula>
    </cfRule>
    <cfRule type="cellIs" dxfId="319" priority="334" stopIfTrue="1" operator="equal">
      <formula>"MUY ALTO"</formula>
    </cfRule>
    <cfRule type="cellIs" dxfId="318" priority="335" stopIfTrue="1" operator="equal">
      <formula>"MODERADO"</formula>
    </cfRule>
    <cfRule type="cellIs" dxfId="317" priority="336" stopIfTrue="1" operator="equal">
      <formula>"ALTO"</formula>
    </cfRule>
  </conditionalFormatting>
  <conditionalFormatting sqref="M24:M26">
    <cfRule type="cellIs" dxfId="316" priority="328" stopIfTrue="1" operator="equal">
      <formula>4</formula>
    </cfRule>
    <cfRule type="cellIs" dxfId="315" priority="329" stopIfTrue="1" operator="equal">
      <formula>3</formula>
    </cfRule>
    <cfRule type="cellIs" dxfId="314" priority="330" stopIfTrue="1" operator="equal">
      <formula>2</formula>
    </cfRule>
    <cfRule type="cellIs" dxfId="313" priority="331" stopIfTrue="1" operator="equal">
      <formula>1</formula>
    </cfRule>
    <cfRule type="cellIs" dxfId="312" priority="332" stopIfTrue="1" operator="equal">
      <formula>5</formula>
    </cfRule>
  </conditionalFormatting>
  <conditionalFormatting sqref="BG25:BG26">
    <cfRule type="cellIs" dxfId="311" priority="322" operator="equal">
      <formula>5</formula>
    </cfRule>
    <cfRule type="cellIs" dxfId="310" priority="323" operator="equal">
      <formula>4</formula>
    </cfRule>
    <cfRule type="cellIs" dxfId="309" priority="324" operator="equal">
      <formula>3</formula>
    </cfRule>
    <cfRule type="cellIs" dxfId="308" priority="325" operator="equal">
      <formula>2</formula>
    </cfRule>
    <cfRule type="cellIs" dxfId="307" priority="326" operator="lessThanOrEqual">
      <formula>1</formula>
    </cfRule>
  </conditionalFormatting>
  <conditionalFormatting sqref="BG25">
    <cfRule type="colorScale" priority="327">
      <colorScale>
        <cfvo type="min"/>
        <cfvo type="percentile" val="50"/>
        <cfvo type="max"/>
        <color rgb="FFF8696B"/>
        <color rgb="FFFFEB84"/>
        <color rgb="FF63BE7B"/>
      </colorScale>
    </cfRule>
  </conditionalFormatting>
  <conditionalFormatting sqref="BD25:BE25">
    <cfRule type="iconSet" priority="348">
      <iconSet iconSet="4TrafficLights">
        <cfvo type="percent" val="0"/>
        <cfvo type="percent" val="20"/>
        <cfvo type="percent" val="61"/>
        <cfvo type="percent" val="96"/>
      </iconSet>
    </cfRule>
  </conditionalFormatting>
  <conditionalFormatting sqref="BC25">
    <cfRule type="iconSet" priority="349">
      <iconSet iconSet="4TrafficLights">
        <cfvo type="percent" val="0"/>
        <cfvo type="percent" val="20"/>
        <cfvo type="percent" val="61"/>
        <cfvo type="percent" val="81"/>
      </iconSet>
    </cfRule>
  </conditionalFormatting>
  <conditionalFormatting sqref="BD13:BE13">
    <cfRule type="iconSet" priority="321">
      <iconSet iconSet="4TrafficLights">
        <cfvo type="percent" val="0"/>
        <cfvo type="percent" val="20"/>
        <cfvo type="percent" val="61"/>
        <cfvo type="percent" val="96"/>
      </iconSet>
    </cfRule>
  </conditionalFormatting>
  <conditionalFormatting sqref="BD21:BE22">
    <cfRule type="iconSet" priority="860">
      <iconSet iconSet="4TrafficLights">
        <cfvo type="percent" val="0"/>
        <cfvo type="percent" val="20"/>
        <cfvo type="percent" val="61"/>
        <cfvo type="percent" val="96"/>
      </iconSet>
    </cfRule>
  </conditionalFormatting>
  <conditionalFormatting sqref="BG21:BG22">
    <cfRule type="colorScale" priority="861">
      <colorScale>
        <cfvo type="min"/>
        <cfvo type="percentile" val="50"/>
        <cfvo type="max"/>
        <color rgb="FFF8696B"/>
        <color rgb="FFFFEB84"/>
        <color rgb="FF63BE7B"/>
      </colorScale>
    </cfRule>
  </conditionalFormatting>
  <conditionalFormatting sqref="BF44:BF45 BF27:BF28 BF11 BF7:BF8 BF30:BF31 BF41:BF42 BF36:BF38 BF14">
    <cfRule type="colorScale" priority="862">
      <colorScale>
        <cfvo type="min"/>
        <cfvo type="percentile" val="50"/>
        <cfvo type="max"/>
        <color rgb="FFF8696B"/>
        <color rgb="FFFFEB84"/>
        <color rgb="FF63BE7B"/>
      </colorScale>
    </cfRule>
  </conditionalFormatting>
  <conditionalFormatting sqref="BG44:BG45 BG27:BG28 BG8:BG9 BG30:BG31 BG41:BG42 BG11 BG36:BG38 BG14">
    <cfRule type="colorScale" priority="863">
      <colorScale>
        <cfvo type="min"/>
        <cfvo type="percentile" val="50"/>
        <cfvo type="max"/>
        <color rgb="FFF8696B"/>
        <color rgb="FFFFEB84"/>
        <color rgb="FF63BE7B"/>
      </colorScale>
    </cfRule>
  </conditionalFormatting>
  <conditionalFormatting sqref="BC44:BC46 BC19:BC24 BC27:BC28 BC8:BC9 BC11 BC36:BC39 BC41 BC30:BC32 BC14">
    <cfRule type="iconSet" priority="864">
      <iconSet iconSet="4TrafficLights">
        <cfvo type="percent" val="0"/>
        <cfvo type="percent" val="20"/>
        <cfvo type="percent" val="61"/>
        <cfvo type="percent" val="81"/>
      </iconSet>
    </cfRule>
  </conditionalFormatting>
  <conditionalFormatting sqref="AI24:AJ24">
    <cfRule type="cellIs" dxfId="306" priority="311" stopIfTrue="1" operator="equal">
      <formula>4</formula>
    </cfRule>
    <cfRule type="cellIs" dxfId="305" priority="312" stopIfTrue="1" operator="equal">
      <formula>3</formula>
    </cfRule>
    <cfRule type="cellIs" dxfId="304" priority="313" stopIfTrue="1" operator="equal">
      <formula>2</formula>
    </cfRule>
    <cfRule type="cellIs" dxfId="303" priority="314" stopIfTrue="1" operator="equal">
      <formula>1</formula>
    </cfRule>
    <cfRule type="cellIs" dxfId="302" priority="315" stopIfTrue="1" operator="equal">
      <formula>5</formula>
    </cfRule>
  </conditionalFormatting>
  <conditionalFormatting sqref="AI24:AJ24">
    <cfRule type="cellIs" dxfId="301" priority="316" stopIfTrue="1" operator="equal">
      <formula>4</formula>
    </cfRule>
    <cfRule type="cellIs" dxfId="300" priority="317" stopIfTrue="1" operator="equal">
      <formula>3</formula>
    </cfRule>
    <cfRule type="cellIs" dxfId="299" priority="318" stopIfTrue="1" operator="equal">
      <formula>2</formula>
    </cfRule>
    <cfRule type="cellIs" dxfId="298" priority="319" stopIfTrue="1" operator="equal">
      <formula>1</formula>
    </cfRule>
    <cfRule type="cellIs" dxfId="297" priority="320" stopIfTrue="1" operator="equal">
      <formula>5</formula>
    </cfRule>
  </conditionalFormatting>
  <conditionalFormatting sqref="AI25:AJ26">
    <cfRule type="cellIs" dxfId="296" priority="301" stopIfTrue="1" operator="equal">
      <formula>4</formula>
    </cfRule>
    <cfRule type="cellIs" dxfId="295" priority="302" stopIfTrue="1" operator="equal">
      <formula>3</formula>
    </cfRule>
    <cfRule type="cellIs" dxfId="294" priority="303" stopIfTrue="1" operator="equal">
      <formula>2</formula>
    </cfRule>
    <cfRule type="cellIs" dxfId="293" priority="304" stopIfTrue="1" operator="equal">
      <formula>1</formula>
    </cfRule>
    <cfRule type="cellIs" dxfId="292" priority="305" stopIfTrue="1" operator="equal">
      <formula>5</formula>
    </cfRule>
  </conditionalFormatting>
  <conditionalFormatting sqref="AI25:AJ26">
    <cfRule type="cellIs" dxfId="291" priority="306" stopIfTrue="1" operator="equal">
      <formula>4</formula>
    </cfRule>
    <cfRule type="cellIs" dxfId="290" priority="307" stopIfTrue="1" operator="equal">
      <formula>3</formula>
    </cfRule>
    <cfRule type="cellIs" dxfId="289" priority="308" stopIfTrue="1" operator="equal">
      <formula>2</formula>
    </cfRule>
    <cfRule type="cellIs" dxfId="288" priority="309" stopIfTrue="1" operator="equal">
      <formula>1</formula>
    </cfRule>
    <cfRule type="cellIs" dxfId="287" priority="310" stopIfTrue="1" operator="equal">
      <formula>5</formula>
    </cfRule>
  </conditionalFormatting>
  <conditionalFormatting sqref="BD40">
    <cfRule type="iconSet" priority="300">
      <iconSet iconSet="4TrafficLights">
        <cfvo type="percent" val="0"/>
        <cfvo type="percent" val="20"/>
        <cfvo type="percent" val="61"/>
        <cfvo type="percent" val="96"/>
      </iconSet>
    </cfRule>
  </conditionalFormatting>
  <conditionalFormatting sqref="BE40">
    <cfRule type="iconSet" priority="299">
      <iconSet iconSet="4TrafficLights">
        <cfvo type="percent" val="0"/>
        <cfvo type="percent" val="20"/>
        <cfvo type="percent" val="61"/>
        <cfvo type="percent" val="96"/>
      </iconSet>
    </cfRule>
  </conditionalFormatting>
  <conditionalFormatting sqref="BJ25:BJ26">
    <cfRule type="containsText" dxfId="286" priority="295" stopIfTrue="1" operator="containsText" text="BAJO">
      <formula>NOT(ISERROR(SEARCH("BAJO",BJ25)))</formula>
    </cfRule>
    <cfRule type="cellIs" dxfId="285" priority="296" stopIfTrue="1" operator="equal">
      <formula>"EXTREMO"</formula>
    </cfRule>
    <cfRule type="cellIs" dxfId="284" priority="297" stopIfTrue="1" operator="equal">
      <formula>"MODERADO"</formula>
    </cfRule>
    <cfRule type="cellIs" dxfId="283" priority="298" stopIfTrue="1" operator="equal">
      <formula>"ALTO"</formula>
    </cfRule>
  </conditionalFormatting>
  <conditionalFormatting sqref="BJ25:BJ26">
    <cfRule type="containsText" dxfId="282" priority="291" stopIfTrue="1" operator="containsText" text="BAJO">
      <formula>NOT(ISERROR(SEARCH("BAJO",BJ25)))</formula>
    </cfRule>
    <cfRule type="cellIs" dxfId="281" priority="292" stopIfTrue="1" operator="equal">
      <formula>"EXTREMO"</formula>
    </cfRule>
    <cfRule type="cellIs" dxfId="280" priority="293" stopIfTrue="1" operator="equal">
      <formula>"MODERADO"</formula>
    </cfRule>
    <cfRule type="cellIs" dxfId="279" priority="294" stopIfTrue="1" operator="equal">
      <formula>"ALTO"</formula>
    </cfRule>
  </conditionalFormatting>
  <conditionalFormatting sqref="G26:J26">
    <cfRule type="containsText" dxfId="278" priority="283" stopIfTrue="1" operator="containsText" text="BAJO">
      <formula>NOT(ISERROR(SEARCH("BAJO",G26)))</formula>
    </cfRule>
    <cfRule type="cellIs" dxfId="277" priority="284" stopIfTrue="1" operator="equal">
      <formula>"MUY ALTO"</formula>
    </cfRule>
    <cfRule type="cellIs" dxfId="276" priority="285" stopIfTrue="1" operator="equal">
      <formula>"MODERADO"</formula>
    </cfRule>
    <cfRule type="cellIs" dxfId="275" priority="286" stopIfTrue="1" operator="equal">
      <formula>"ALTO"</formula>
    </cfRule>
  </conditionalFormatting>
  <conditionalFormatting sqref="AI26:AJ26">
    <cfRule type="cellIs" dxfId="274" priority="278" stopIfTrue="1" operator="equal">
      <formula>4</formula>
    </cfRule>
    <cfRule type="cellIs" dxfId="273" priority="279" stopIfTrue="1" operator="equal">
      <formula>3</formula>
    </cfRule>
    <cfRule type="cellIs" dxfId="272" priority="280" stopIfTrue="1" operator="equal">
      <formula>2</formula>
    </cfRule>
    <cfRule type="cellIs" dxfId="271" priority="281" stopIfTrue="1" operator="equal">
      <formula>1</formula>
    </cfRule>
    <cfRule type="cellIs" dxfId="270" priority="282" stopIfTrue="1" operator="equal">
      <formula>5</formula>
    </cfRule>
  </conditionalFormatting>
  <conditionalFormatting sqref="BF26:BG26">
    <cfRule type="cellIs" dxfId="269" priority="272" operator="equal">
      <formula>5</formula>
    </cfRule>
    <cfRule type="cellIs" dxfId="268" priority="273" operator="equal">
      <formula>4</formula>
    </cfRule>
    <cfRule type="cellIs" dxfId="267" priority="274" operator="equal">
      <formula>3</formula>
    </cfRule>
    <cfRule type="cellIs" dxfId="266" priority="275" operator="equal">
      <formula>2</formula>
    </cfRule>
    <cfRule type="cellIs" dxfId="265" priority="276" operator="lessThanOrEqual">
      <formula>1</formula>
    </cfRule>
  </conditionalFormatting>
  <conditionalFormatting sqref="AL26">
    <cfRule type="containsText" dxfId="264" priority="268" stopIfTrue="1" operator="containsText" text="BAJO">
      <formula>NOT(ISERROR(SEARCH("BAJO",AL26)))</formula>
    </cfRule>
    <cfRule type="cellIs" dxfId="263" priority="269" stopIfTrue="1" operator="equal">
      <formula>"MUY ALTO"</formula>
    </cfRule>
    <cfRule type="cellIs" dxfId="262" priority="270" stopIfTrue="1" operator="equal">
      <formula>"MODERADO"</formula>
    </cfRule>
    <cfRule type="cellIs" dxfId="261" priority="271" stopIfTrue="1" operator="equal">
      <formula>"ALTO"</formula>
    </cfRule>
  </conditionalFormatting>
  <conditionalFormatting sqref="AL26">
    <cfRule type="cellIs" dxfId="260" priority="277" stopIfTrue="1" operator="equal">
      <formula>"EXTREMO"</formula>
    </cfRule>
  </conditionalFormatting>
  <conditionalFormatting sqref="AK26">
    <cfRule type="cellIs" dxfId="259" priority="264" stopIfTrue="1" operator="greaterThanOrEqual">
      <formula>12.1</formula>
    </cfRule>
    <cfRule type="cellIs" dxfId="258" priority="265" stopIfTrue="1" operator="between">
      <formula>6.1</formula>
      <formula>12</formula>
    </cfRule>
    <cfRule type="cellIs" dxfId="257" priority="266" stopIfTrue="1" operator="between">
      <formula>2.1</formula>
      <formula>6</formula>
    </cfRule>
    <cfRule type="cellIs" dxfId="256" priority="267" stopIfTrue="1" operator="lessThanOrEqual">
      <formula>2</formula>
    </cfRule>
  </conditionalFormatting>
  <conditionalFormatting sqref="M26">
    <cfRule type="cellIs" dxfId="255" priority="259" stopIfTrue="1" operator="equal">
      <formula>4</formula>
    </cfRule>
    <cfRule type="cellIs" dxfId="254" priority="260" stopIfTrue="1" operator="equal">
      <formula>3</formula>
    </cfRule>
    <cfRule type="cellIs" dxfId="253" priority="261" stopIfTrue="1" operator="equal">
      <formula>2</formula>
    </cfRule>
    <cfRule type="cellIs" dxfId="252" priority="262" stopIfTrue="1" operator="equal">
      <formula>1</formula>
    </cfRule>
    <cfRule type="cellIs" dxfId="251" priority="263" stopIfTrue="1" operator="equal">
      <formula>5</formula>
    </cfRule>
  </conditionalFormatting>
  <conditionalFormatting sqref="C26">
    <cfRule type="containsText" dxfId="250" priority="255" stopIfTrue="1" operator="containsText" text="BAJO">
      <formula>NOT(ISERROR(SEARCH("BAJO",C26)))</formula>
    </cfRule>
    <cfRule type="cellIs" dxfId="249" priority="256" stopIfTrue="1" operator="equal">
      <formula>"MUY ALTO"</formula>
    </cfRule>
    <cfRule type="cellIs" dxfId="248" priority="257" stopIfTrue="1" operator="equal">
      <formula>"MODERADO"</formula>
    </cfRule>
    <cfRule type="cellIs" dxfId="247" priority="258" stopIfTrue="1" operator="equal">
      <formula>"ALTO"</formula>
    </cfRule>
  </conditionalFormatting>
  <conditionalFormatting sqref="BJ26">
    <cfRule type="containsText" dxfId="246" priority="251" stopIfTrue="1" operator="containsText" text="BAJO">
      <formula>NOT(ISERROR(SEARCH("BAJO",BJ26)))</formula>
    </cfRule>
    <cfRule type="cellIs" dxfId="245" priority="252" stopIfTrue="1" operator="equal">
      <formula>"EXTREMO"</formula>
    </cfRule>
    <cfRule type="cellIs" dxfId="244" priority="253" stopIfTrue="1" operator="equal">
      <formula>"MODERADO"</formula>
    </cfRule>
    <cfRule type="cellIs" dxfId="243" priority="254" stopIfTrue="1" operator="equal">
      <formula>"ALTO"</formula>
    </cfRule>
  </conditionalFormatting>
  <conditionalFormatting sqref="BJ26">
    <cfRule type="containsText" dxfId="242" priority="247" stopIfTrue="1" operator="containsText" text="BAJO">
      <formula>NOT(ISERROR(SEARCH("BAJO",BJ26)))</formula>
    </cfRule>
    <cfRule type="cellIs" dxfId="241" priority="248" stopIfTrue="1" operator="equal">
      <formula>"EXTREMO"</formula>
    </cfRule>
    <cfRule type="cellIs" dxfId="240" priority="249" stopIfTrue="1" operator="equal">
      <formula>"MODERADO"</formula>
    </cfRule>
    <cfRule type="cellIs" dxfId="239" priority="250" stopIfTrue="1" operator="equal">
      <formula>"ALTO"</formula>
    </cfRule>
  </conditionalFormatting>
  <conditionalFormatting sqref="BF26">
    <cfRule type="colorScale" priority="287">
      <colorScale>
        <cfvo type="min"/>
        <cfvo type="percentile" val="50"/>
        <cfvo type="max"/>
        <color rgb="FFF8696B"/>
        <color rgb="FFFFEB84"/>
        <color rgb="FF63BE7B"/>
      </colorScale>
    </cfRule>
  </conditionalFormatting>
  <conditionalFormatting sqref="BG26">
    <cfRule type="colorScale" priority="288">
      <colorScale>
        <cfvo type="min"/>
        <cfvo type="percentile" val="50"/>
        <cfvo type="max"/>
        <color rgb="FFF8696B"/>
        <color rgb="FFFFEB84"/>
        <color rgb="FF63BE7B"/>
      </colorScale>
    </cfRule>
  </conditionalFormatting>
  <conditionalFormatting sqref="BD26:BE26">
    <cfRule type="iconSet" priority="289">
      <iconSet iconSet="4TrafficLights">
        <cfvo type="percent" val="0"/>
        <cfvo type="percent" val="20"/>
        <cfvo type="percent" val="61"/>
        <cfvo type="percent" val="96"/>
      </iconSet>
    </cfRule>
  </conditionalFormatting>
  <conditionalFormatting sqref="BC26">
    <cfRule type="iconSet" priority="290">
      <iconSet iconSet="4TrafficLights">
        <cfvo type="percent" val="0"/>
        <cfvo type="percent" val="20"/>
        <cfvo type="percent" val="61"/>
        <cfvo type="percent" val="81"/>
      </iconSet>
    </cfRule>
  </conditionalFormatting>
  <conditionalFormatting sqref="BF24 BF20">
    <cfRule type="colorScale" priority="865">
      <colorScale>
        <cfvo type="min"/>
        <cfvo type="percentile" val="50"/>
        <cfvo type="max"/>
        <color rgb="FFF8696B"/>
        <color rgb="FFFFEB84"/>
        <color rgb="FF63BE7B"/>
      </colorScale>
    </cfRule>
  </conditionalFormatting>
  <conditionalFormatting sqref="BD44:BE45 BD24:BE24 BD11:BE11 BD19:BE20 BD27:BE28 BD7:BE8 BD30:BE31 BE42:BE43 BD41:BE41 BD36:BE38 BD14:BE14">
    <cfRule type="iconSet" priority="866">
      <iconSet iconSet="4TrafficLights">
        <cfvo type="percent" val="0"/>
        <cfvo type="percent" val="20"/>
        <cfvo type="percent" val="61"/>
        <cfvo type="percent" val="96"/>
      </iconSet>
    </cfRule>
  </conditionalFormatting>
  <conditionalFormatting sqref="C11">
    <cfRule type="containsText" dxfId="238" priority="243" stopIfTrue="1" operator="containsText" text="BAJO">
      <formula>NOT(ISERROR(SEARCH("BAJO",C11)))</formula>
    </cfRule>
    <cfRule type="cellIs" dxfId="237" priority="244" stopIfTrue="1" operator="equal">
      <formula>"MUY ALTO"</formula>
    </cfRule>
    <cfRule type="cellIs" dxfId="236" priority="245" stopIfTrue="1" operator="equal">
      <formula>"MODERADO"</formula>
    </cfRule>
    <cfRule type="cellIs" dxfId="235" priority="246" stopIfTrue="1" operator="equal">
      <formula>"ALTO"</formula>
    </cfRule>
  </conditionalFormatting>
  <conditionalFormatting sqref="D11">
    <cfRule type="containsText" dxfId="234" priority="239" stopIfTrue="1" operator="containsText" text="BAJO">
      <formula>NOT(ISERROR(SEARCH("BAJO",D11)))</formula>
    </cfRule>
    <cfRule type="cellIs" dxfId="233" priority="240" stopIfTrue="1" operator="equal">
      <formula>"MUY ALTO"</formula>
    </cfRule>
    <cfRule type="cellIs" dxfId="232" priority="241" stopIfTrue="1" operator="equal">
      <formula>"MODERADO"</formula>
    </cfRule>
    <cfRule type="cellIs" dxfId="231" priority="242" stopIfTrue="1" operator="equal">
      <formula>"ALTO"</formula>
    </cfRule>
  </conditionalFormatting>
  <conditionalFormatting sqref="M11">
    <cfRule type="containsText" dxfId="230" priority="235" stopIfTrue="1" operator="containsText" text="BAJO">
      <formula>NOT(ISERROR(SEARCH("BAJO",M11)))</formula>
    </cfRule>
    <cfRule type="cellIs" dxfId="229" priority="236" stopIfTrue="1" operator="equal">
      <formula>"MUY ALTO"</formula>
    </cfRule>
    <cfRule type="cellIs" dxfId="228" priority="237" stopIfTrue="1" operator="equal">
      <formula>"MODERADO"</formula>
    </cfRule>
    <cfRule type="cellIs" dxfId="227" priority="238" stopIfTrue="1" operator="equal">
      <formula>"ALTO"</formula>
    </cfRule>
  </conditionalFormatting>
  <conditionalFormatting sqref="AI11 M11">
    <cfRule type="cellIs" dxfId="226" priority="230" stopIfTrue="1" operator="equal">
      <formula>4</formula>
    </cfRule>
    <cfRule type="cellIs" dxfId="225" priority="231" stopIfTrue="1" operator="equal">
      <formula>3</formula>
    </cfRule>
    <cfRule type="cellIs" dxfId="224" priority="232" stopIfTrue="1" operator="equal">
      <formula>2</formula>
    </cfRule>
    <cfRule type="cellIs" dxfId="223" priority="233" stopIfTrue="1" operator="equal">
      <formula>1</formula>
    </cfRule>
    <cfRule type="cellIs" dxfId="222" priority="234" stopIfTrue="1" operator="equal">
      <formula>5</formula>
    </cfRule>
  </conditionalFormatting>
  <conditionalFormatting sqref="O11:AI11">
    <cfRule type="cellIs" dxfId="221" priority="224" stopIfTrue="1" operator="equal">
      <formula>4</formula>
    </cfRule>
    <cfRule type="cellIs" dxfId="220" priority="225" stopIfTrue="1" operator="equal">
      <formula>3</formula>
    </cfRule>
    <cfRule type="cellIs" dxfId="219" priority="226" stopIfTrue="1" operator="equal">
      <formula>2</formula>
    </cfRule>
    <cfRule type="cellIs" dxfId="218" priority="227" stopIfTrue="1" operator="equal">
      <formula>1</formula>
    </cfRule>
    <cfRule type="cellIs" dxfId="217" priority="228" stopIfTrue="1" operator="equal">
      <formula>5</formula>
    </cfRule>
  </conditionalFormatting>
  <conditionalFormatting sqref="AL11">
    <cfRule type="containsText" dxfId="216" priority="220" stopIfTrue="1" operator="containsText" text="BAJO">
      <formula>NOT(ISERROR(SEARCH("BAJO",AL11)))</formula>
    </cfRule>
    <cfRule type="cellIs" dxfId="215" priority="221" stopIfTrue="1" operator="equal">
      <formula>"MUY ALTO"</formula>
    </cfRule>
    <cfRule type="cellIs" dxfId="214" priority="222" stopIfTrue="1" operator="equal">
      <formula>"MODERADO"</formula>
    </cfRule>
    <cfRule type="cellIs" dxfId="213" priority="223" stopIfTrue="1" operator="equal">
      <formula>"ALTO"</formula>
    </cfRule>
  </conditionalFormatting>
  <conditionalFormatting sqref="AJ11">
    <cfRule type="cellIs" dxfId="212" priority="215" stopIfTrue="1" operator="equal">
      <formula>4</formula>
    </cfRule>
    <cfRule type="cellIs" dxfId="211" priority="216" stopIfTrue="1" operator="equal">
      <formula>3</formula>
    </cfRule>
    <cfRule type="cellIs" dxfId="210" priority="217" stopIfTrue="1" operator="equal">
      <formula>2</formula>
    </cfRule>
    <cfRule type="cellIs" dxfId="209" priority="218" stopIfTrue="1" operator="equal">
      <formula>1</formula>
    </cfRule>
    <cfRule type="cellIs" dxfId="208" priority="219" stopIfTrue="1" operator="equal">
      <formula>5</formula>
    </cfRule>
  </conditionalFormatting>
  <conditionalFormatting sqref="AL11">
    <cfRule type="cellIs" dxfId="207" priority="229" stopIfTrue="1" operator="equal">
      <formula>"EXTREMO"</formula>
    </cfRule>
  </conditionalFormatting>
  <conditionalFormatting sqref="AK29">
    <cfRule type="cellIs" dxfId="206" priority="211" stopIfTrue="1" operator="greaterThanOrEqual">
      <formula>12.1</formula>
    </cfRule>
    <cfRule type="cellIs" dxfId="205" priority="212" stopIfTrue="1" operator="between">
      <formula>6.1</formula>
      <formula>12</formula>
    </cfRule>
    <cfRule type="cellIs" dxfId="204" priority="213" stopIfTrue="1" operator="between">
      <formula>2.1</formula>
      <formula>6</formula>
    </cfRule>
    <cfRule type="cellIs" dxfId="203" priority="214" stopIfTrue="1" operator="lessThanOrEqual">
      <formula>2</formula>
    </cfRule>
  </conditionalFormatting>
  <conditionalFormatting sqref="BM6">
    <cfRule type="containsText" dxfId="202" priority="207" stopIfTrue="1" operator="containsText" text="BAJO">
      <formula>NOT(ISERROR(SEARCH("BAJO",BM6)))</formula>
    </cfRule>
    <cfRule type="cellIs" dxfId="201" priority="208" stopIfTrue="1" operator="equal">
      <formula>"EXTREMO"</formula>
    </cfRule>
    <cfRule type="cellIs" dxfId="200" priority="209" stopIfTrue="1" operator="equal">
      <formula>"MODERADO"</formula>
    </cfRule>
    <cfRule type="cellIs" dxfId="199" priority="210" stopIfTrue="1" operator="equal">
      <formula>"ALTO"</formula>
    </cfRule>
  </conditionalFormatting>
  <conditionalFormatting sqref="G15:J16">
    <cfRule type="containsText" dxfId="198" priority="199" stopIfTrue="1" operator="containsText" text="BAJO">
      <formula>NOT(ISERROR(SEARCH("BAJO",G15)))</formula>
    </cfRule>
    <cfRule type="cellIs" dxfId="197" priority="200" stopIfTrue="1" operator="equal">
      <formula>"MUY ALTO"</formula>
    </cfRule>
    <cfRule type="cellIs" dxfId="196" priority="201" stopIfTrue="1" operator="equal">
      <formula>"MODERADO"</formula>
    </cfRule>
    <cfRule type="cellIs" dxfId="195" priority="202" stopIfTrue="1" operator="equal">
      <formula>"ALTO"</formula>
    </cfRule>
  </conditionalFormatting>
  <conditionalFormatting sqref="AI16:AJ17 AJ15">
    <cfRule type="cellIs" dxfId="194" priority="194" stopIfTrue="1" operator="equal">
      <formula>4</formula>
    </cfRule>
    <cfRule type="cellIs" dxfId="193" priority="195" stopIfTrue="1" operator="equal">
      <formula>3</formula>
    </cfRule>
    <cfRule type="cellIs" dxfId="192" priority="196" stopIfTrue="1" operator="equal">
      <formula>2</formula>
    </cfRule>
    <cfRule type="cellIs" dxfId="191" priority="197" stopIfTrue="1" operator="equal">
      <formula>1</formula>
    </cfRule>
    <cfRule type="cellIs" dxfId="190" priority="198" stopIfTrue="1" operator="equal">
      <formula>5</formula>
    </cfRule>
  </conditionalFormatting>
  <conditionalFormatting sqref="BF16:BG17 BG15">
    <cfRule type="cellIs" dxfId="189" priority="188" operator="equal">
      <formula>5</formula>
    </cfRule>
    <cfRule type="cellIs" dxfId="188" priority="189" operator="equal">
      <formula>4</formula>
    </cfRule>
    <cfRule type="cellIs" dxfId="187" priority="190" operator="equal">
      <formula>3</formula>
    </cfRule>
    <cfRule type="cellIs" dxfId="186" priority="191" operator="equal">
      <formula>2</formula>
    </cfRule>
    <cfRule type="cellIs" dxfId="185" priority="192" operator="lessThanOrEqual">
      <formula>1</formula>
    </cfRule>
  </conditionalFormatting>
  <conditionalFormatting sqref="BJ17">
    <cfRule type="containsText" dxfId="184" priority="184" stopIfTrue="1" operator="containsText" text="BAJO">
      <formula>NOT(ISERROR(SEARCH("BAJO",BJ17)))</formula>
    </cfRule>
    <cfRule type="cellIs" dxfId="183" priority="185" stopIfTrue="1" operator="equal">
      <formula>"EXTREMO"</formula>
    </cfRule>
    <cfRule type="cellIs" dxfId="182" priority="186" stopIfTrue="1" operator="equal">
      <formula>"MODERADO"</formula>
    </cfRule>
    <cfRule type="cellIs" dxfId="181" priority="187" stopIfTrue="1" operator="equal">
      <formula>"ALTO"</formula>
    </cfRule>
  </conditionalFormatting>
  <conditionalFormatting sqref="C16">
    <cfRule type="containsText" dxfId="180" priority="180" stopIfTrue="1" operator="containsText" text="BAJO">
      <formula>NOT(ISERROR(SEARCH("BAJO",C16)))</formula>
    </cfRule>
    <cfRule type="cellIs" dxfId="179" priority="181" stopIfTrue="1" operator="equal">
      <formula>"MUY ALTO"</formula>
    </cfRule>
    <cfRule type="cellIs" dxfId="178" priority="182" stopIfTrue="1" operator="equal">
      <formula>"MODERADO"</formula>
    </cfRule>
    <cfRule type="cellIs" dxfId="177" priority="183" stopIfTrue="1" operator="equal">
      <formula>"ALTO"</formula>
    </cfRule>
  </conditionalFormatting>
  <conditionalFormatting sqref="AJ15">
    <cfRule type="cellIs" dxfId="176" priority="171" stopIfTrue="1" operator="equal">
      <formula>4</formula>
    </cfRule>
    <cfRule type="cellIs" dxfId="175" priority="172" stopIfTrue="1" operator="equal">
      <formula>3</formula>
    </cfRule>
    <cfRule type="cellIs" dxfId="174" priority="173" stopIfTrue="1" operator="equal">
      <formula>2</formula>
    </cfRule>
    <cfRule type="cellIs" dxfId="173" priority="174" stopIfTrue="1" operator="equal">
      <formula>1</formula>
    </cfRule>
    <cfRule type="cellIs" dxfId="172" priority="175" stopIfTrue="1" operator="equal">
      <formula>5</formula>
    </cfRule>
  </conditionalFormatting>
  <conditionalFormatting sqref="AI16:AJ16">
    <cfRule type="cellIs" dxfId="171" priority="166" stopIfTrue="1" operator="equal">
      <formula>4</formula>
    </cfRule>
    <cfRule type="cellIs" dxfId="170" priority="167" stopIfTrue="1" operator="equal">
      <formula>3</formula>
    </cfRule>
    <cfRule type="cellIs" dxfId="169" priority="168" stopIfTrue="1" operator="equal">
      <formula>2</formula>
    </cfRule>
    <cfRule type="cellIs" dxfId="168" priority="169" stopIfTrue="1" operator="equal">
      <formula>1</formula>
    </cfRule>
    <cfRule type="cellIs" dxfId="167" priority="170" stopIfTrue="1" operator="equal">
      <formula>5</formula>
    </cfRule>
  </conditionalFormatting>
  <conditionalFormatting sqref="AL16">
    <cfRule type="containsText" dxfId="166" priority="162" stopIfTrue="1" operator="containsText" text="BAJO">
      <formula>NOT(ISERROR(SEARCH("BAJO",AL16)))</formula>
    </cfRule>
    <cfRule type="cellIs" dxfId="165" priority="163" stopIfTrue="1" operator="equal">
      <formula>"MUY ALTO"</formula>
    </cfRule>
    <cfRule type="cellIs" dxfId="164" priority="164" stopIfTrue="1" operator="equal">
      <formula>"MODERADO"</formula>
    </cfRule>
    <cfRule type="cellIs" dxfId="163" priority="165" stopIfTrue="1" operator="equal">
      <formula>"ALTO"</formula>
    </cfRule>
  </conditionalFormatting>
  <conditionalFormatting sqref="AI17:AJ17">
    <cfRule type="cellIs" dxfId="162" priority="157" stopIfTrue="1" operator="equal">
      <formula>4</formula>
    </cfRule>
    <cfRule type="cellIs" dxfId="161" priority="158" stopIfTrue="1" operator="equal">
      <formula>3</formula>
    </cfRule>
    <cfRule type="cellIs" dxfId="160" priority="159" stopIfTrue="1" operator="equal">
      <formula>2</formula>
    </cfRule>
    <cfRule type="cellIs" dxfId="159" priority="160" stopIfTrue="1" operator="equal">
      <formula>1</formula>
    </cfRule>
    <cfRule type="cellIs" dxfId="158" priority="161" stopIfTrue="1" operator="equal">
      <formula>5</formula>
    </cfRule>
  </conditionalFormatting>
  <conditionalFormatting sqref="AL17:AL18">
    <cfRule type="containsText" dxfId="157" priority="153" stopIfTrue="1" operator="containsText" text="BAJO">
      <formula>NOT(ISERROR(SEARCH("BAJO",AL17)))</formula>
    </cfRule>
    <cfRule type="cellIs" dxfId="156" priority="154" stopIfTrue="1" operator="equal">
      <formula>"MUY ALTO"</formula>
    </cfRule>
    <cfRule type="cellIs" dxfId="155" priority="155" stopIfTrue="1" operator="equal">
      <formula>"MODERADO"</formula>
    </cfRule>
    <cfRule type="cellIs" dxfId="154" priority="156" stopIfTrue="1" operator="equal">
      <formula>"ALTO"</formula>
    </cfRule>
  </conditionalFormatting>
  <conditionalFormatting sqref="AL16:AL18">
    <cfRule type="cellIs" dxfId="153" priority="193" stopIfTrue="1" operator="equal">
      <formula>"EXTREMO"</formula>
    </cfRule>
  </conditionalFormatting>
  <conditionalFormatting sqref="AK16">
    <cfRule type="cellIs" dxfId="152" priority="176" stopIfTrue="1" operator="greaterThanOrEqual">
      <formula>12.1</formula>
    </cfRule>
    <cfRule type="cellIs" dxfId="151" priority="177" stopIfTrue="1" operator="between">
      <formula>6.1</formula>
      <formula>12</formula>
    </cfRule>
    <cfRule type="cellIs" dxfId="150" priority="178" stopIfTrue="1" operator="between">
      <formula>2.1</formula>
      <formula>6</formula>
    </cfRule>
    <cfRule type="cellIs" dxfId="149" priority="179" stopIfTrue="1" operator="lessThanOrEqual">
      <formula>2</formula>
    </cfRule>
  </conditionalFormatting>
  <conditionalFormatting sqref="AI18:AJ18">
    <cfRule type="cellIs" dxfId="148" priority="148" stopIfTrue="1" operator="equal">
      <formula>4</formula>
    </cfRule>
    <cfRule type="cellIs" dxfId="147" priority="149" stopIfTrue="1" operator="equal">
      <formula>3</formula>
    </cfRule>
    <cfRule type="cellIs" dxfId="146" priority="150" stopIfTrue="1" operator="equal">
      <formula>2</formula>
    </cfRule>
    <cfRule type="cellIs" dxfId="145" priority="151" stopIfTrue="1" operator="equal">
      <formula>1</formula>
    </cfRule>
    <cfRule type="cellIs" dxfId="144" priority="152" stopIfTrue="1" operator="equal">
      <formula>5</formula>
    </cfRule>
  </conditionalFormatting>
  <conditionalFormatting sqref="AI18:AJ18">
    <cfRule type="cellIs" dxfId="143" priority="139" stopIfTrue="1" operator="equal">
      <formula>4</formula>
    </cfRule>
    <cfRule type="cellIs" dxfId="142" priority="140" stopIfTrue="1" operator="equal">
      <formula>3</formula>
    </cfRule>
    <cfRule type="cellIs" dxfId="141" priority="141" stopIfTrue="1" operator="equal">
      <formula>2</formula>
    </cfRule>
    <cfRule type="cellIs" dxfId="140" priority="142" stopIfTrue="1" operator="equal">
      <formula>1</formula>
    </cfRule>
    <cfRule type="cellIs" dxfId="139" priority="143" stopIfTrue="1" operator="equal">
      <formula>5</formula>
    </cfRule>
  </conditionalFormatting>
  <conditionalFormatting sqref="AK18">
    <cfRule type="cellIs" dxfId="138" priority="144" stopIfTrue="1" operator="greaterThanOrEqual">
      <formula>12.1</formula>
    </cfRule>
    <cfRule type="cellIs" dxfId="137" priority="145" stopIfTrue="1" operator="between">
      <formula>6.1</formula>
      <formula>12</formula>
    </cfRule>
    <cfRule type="cellIs" dxfId="136" priority="146" stopIfTrue="1" operator="between">
      <formula>2.1</formula>
      <formula>6</formula>
    </cfRule>
    <cfRule type="cellIs" dxfId="135" priority="147" stopIfTrue="1" operator="lessThanOrEqual">
      <formula>2</formula>
    </cfRule>
  </conditionalFormatting>
  <conditionalFormatting sqref="BC18">
    <cfRule type="iconSet" priority="138">
      <iconSet iconSet="4TrafficLights">
        <cfvo type="percent" val="0"/>
        <cfvo type="percent" val="20"/>
        <cfvo type="percent" val="61"/>
        <cfvo type="percent" val="81"/>
      </iconSet>
    </cfRule>
  </conditionalFormatting>
  <conditionalFormatting sqref="BF18:BG18">
    <cfRule type="cellIs" dxfId="134" priority="131" operator="equal">
      <formula>5</formula>
    </cfRule>
    <cfRule type="cellIs" dxfId="133" priority="132" operator="equal">
      <formula>4</formula>
    </cfRule>
    <cfRule type="cellIs" dxfId="132" priority="133" operator="equal">
      <formula>3</formula>
    </cfRule>
    <cfRule type="cellIs" dxfId="131" priority="134" operator="equal">
      <formula>2</formula>
    </cfRule>
    <cfRule type="cellIs" dxfId="130" priority="135" operator="lessThanOrEqual">
      <formula>1</formula>
    </cfRule>
  </conditionalFormatting>
  <conditionalFormatting sqref="BF18">
    <cfRule type="colorScale" priority="136">
      <colorScale>
        <cfvo type="min"/>
        <cfvo type="percentile" val="50"/>
        <cfvo type="max"/>
        <color rgb="FFF8696B"/>
        <color rgb="FFFFEB84"/>
        <color rgb="FF63BE7B"/>
      </colorScale>
    </cfRule>
  </conditionalFormatting>
  <conditionalFormatting sqref="BG18">
    <cfRule type="colorScale" priority="137">
      <colorScale>
        <cfvo type="min"/>
        <cfvo type="percentile" val="50"/>
        <cfvo type="max"/>
        <color rgb="FFF8696B"/>
        <color rgb="FFFFEB84"/>
        <color rgb="FF63BE7B"/>
      </colorScale>
    </cfRule>
  </conditionalFormatting>
  <conditionalFormatting sqref="AI15 M15">
    <cfRule type="cellIs" dxfId="129" priority="126" stopIfTrue="1" operator="equal">
      <formula>4</formula>
    </cfRule>
    <cfRule type="cellIs" dxfId="128" priority="127" stopIfTrue="1" operator="equal">
      <formula>3</formula>
    </cfRule>
    <cfRule type="cellIs" dxfId="127" priority="128" stopIfTrue="1" operator="equal">
      <formula>2</formula>
    </cfRule>
    <cfRule type="cellIs" dxfId="126" priority="129" stopIfTrue="1" operator="equal">
      <formula>1</formula>
    </cfRule>
    <cfRule type="cellIs" dxfId="125" priority="130" stopIfTrue="1" operator="equal">
      <formula>5</formula>
    </cfRule>
  </conditionalFormatting>
  <conditionalFormatting sqref="M15">
    <cfRule type="cellIs" dxfId="124" priority="121" stopIfTrue="1" operator="equal">
      <formula>4</formula>
    </cfRule>
    <cfRule type="cellIs" dxfId="123" priority="122" stopIfTrue="1" operator="equal">
      <formula>3</formula>
    </cfRule>
    <cfRule type="cellIs" dxfId="122" priority="123" stopIfTrue="1" operator="equal">
      <formula>2</formula>
    </cfRule>
    <cfRule type="cellIs" dxfId="121" priority="124" stopIfTrue="1" operator="equal">
      <formula>1</formula>
    </cfRule>
    <cfRule type="cellIs" dxfId="120" priority="125" stopIfTrue="1" operator="equal">
      <formula>5</formula>
    </cfRule>
  </conditionalFormatting>
  <conditionalFormatting sqref="AI15">
    <cfRule type="cellIs" dxfId="119" priority="116" stopIfTrue="1" operator="equal">
      <formula>4</formula>
    </cfRule>
    <cfRule type="cellIs" dxfId="118" priority="117" stopIfTrue="1" operator="equal">
      <formula>3</formula>
    </cfRule>
    <cfRule type="cellIs" dxfId="117" priority="118" stopIfTrue="1" operator="equal">
      <formula>2</formula>
    </cfRule>
    <cfRule type="cellIs" dxfId="116" priority="119" stopIfTrue="1" operator="equal">
      <formula>1</formula>
    </cfRule>
    <cfRule type="cellIs" dxfId="115" priority="120" stopIfTrue="1" operator="equal">
      <formula>5</formula>
    </cfRule>
  </conditionalFormatting>
  <conditionalFormatting sqref="D16">
    <cfRule type="containsText" dxfId="114" priority="112" stopIfTrue="1" operator="containsText" text="BAJO">
      <formula>NOT(ISERROR(SEARCH("BAJO",D16)))</formula>
    </cfRule>
    <cfRule type="cellIs" dxfId="113" priority="113" stopIfTrue="1" operator="equal">
      <formula>"MUY ALTO"</formula>
    </cfRule>
    <cfRule type="cellIs" dxfId="112" priority="114" stopIfTrue="1" operator="equal">
      <formula>"MODERADO"</formula>
    </cfRule>
    <cfRule type="cellIs" dxfId="111" priority="115" stopIfTrue="1" operator="equal">
      <formula>"ALTO"</formula>
    </cfRule>
  </conditionalFormatting>
  <conditionalFormatting sqref="AH18">
    <cfRule type="cellIs" dxfId="110" priority="107" stopIfTrue="1" operator="equal">
      <formula>4</formula>
    </cfRule>
    <cfRule type="cellIs" dxfId="109" priority="108" stopIfTrue="1" operator="equal">
      <formula>3</formula>
    </cfRule>
    <cfRule type="cellIs" dxfId="108" priority="109" stopIfTrue="1" operator="equal">
      <formula>2</formula>
    </cfRule>
    <cfRule type="cellIs" dxfId="107" priority="110" stopIfTrue="1" operator="equal">
      <formula>1</formula>
    </cfRule>
    <cfRule type="cellIs" dxfId="106" priority="111" stopIfTrue="1" operator="equal">
      <formula>5</formula>
    </cfRule>
  </conditionalFormatting>
  <conditionalFormatting sqref="AH16">
    <cfRule type="cellIs" dxfId="105" priority="102" stopIfTrue="1" operator="equal">
      <formula>4</formula>
    </cfRule>
    <cfRule type="cellIs" dxfId="104" priority="103" stopIfTrue="1" operator="equal">
      <formula>3</formula>
    </cfRule>
    <cfRule type="cellIs" dxfId="103" priority="104" stopIfTrue="1" operator="equal">
      <formula>2</formula>
    </cfRule>
    <cfRule type="cellIs" dxfId="102" priority="105" stopIfTrue="1" operator="equal">
      <formula>1</formula>
    </cfRule>
    <cfRule type="cellIs" dxfId="101" priority="106" stopIfTrue="1" operator="equal">
      <formula>5</formula>
    </cfRule>
  </conditionalFormatting>
  <conditionalFormatting sqref="AH17">
    <cfRule type="cellIs" dxfId="100" priority="97" stopIfTrue="1" operator="equal">
      <formula>4</formula>
    </cfRule>
    <cfRule type="cellIs" dxfId="99" priority="98" stopIfTrue="1" operator="equal">
      <formula>3</formula>
    </cfRule>
    <cfRule type="cellIs" dxfId="98" priority="99" stopIfTrue="1" operator="equal">
      <formula>2</formula>
    </cfRule>
    <cfRule type="cellIs" dxfId="97" priority="100" stopIfTrue="1" operator="equal">
      <formula>1</formula>
    </cfRule>
    <cfRule type="cellIs" dxfId="96" priority="101" stopIfTrue="1" operator="equal">
      <formula>5</formula>
    </cfRule>
  </conditionalFormatting>
  <conditionalFormatting sqref="D15">
    <cfRule type="containsText" dxfId="95" priority="93" stopIfTrue="1" operator="containsText" text="BAJO">
      <formula>NOT(ISERROR(SEARCH("BAJO",D15)))</formula>
    </cfRule>
    <cfRule type="cellIs" dxfId="94" priority="94" stopIfTrue="1" operator="equal">
      <formula>"MUY ALTO"</formula>
    </cfRule>
    <cfRule type="cellIs" dxfId="93" priority="95" stopIfTrue="1" operator="equal">
      <formula>"MODERADO"</formula>
    </cfRule>
    <cfRule type="cellIs" dxfId="92" priority="96" stopIfTrue="1" operator="equal">
      <formula>"ALTO"</formula>
    </cfRule>
  </conditionalFormatting>
  <conditionalFormatting sqref="C15">
    <cfRule type="containsText" dxfId="91" priority="89" stopIfTrue="1" operator="containsText" text="BAJO">
      <formula>NOT(ISERROR(SEARCH("BAJO",C15)))</formula>
    </cfRule>
    <cfRule type="cellIs" dxfId="90" priority="90" stopIfTrue="1" operator="equal">
      <formula>"MUY ALTO"</formula>
    </cfRule>
    <cfRule type="cellIs" dxfId="89" priority="91" stopIfTrue="1" operator="equal">
      <formula>"MODERADO"</formula>
    </cfRule>
    <cfRule type="cellIs" dxfId="88" priority="92" stopIfTrue="1" operator="equal">
      <formula>"ALTO"</formula>
    </cfRule>
  </conditionalFormatting>
  <conditionalFormatting sqref="K15">
    <cfRule type="containsText" dxfId="87" priority="85" stopIfTrue="1" operator="containsText" text="BAJO">
      <formula>NOT(ISERROR(SEARCH("BAJO",K15)))</formula>
    </cfRule>
    <cfRule type="cellIs" dxfId="86" priority="86" stopIfTrue="1" operator="equal">
      <formula>"MUY ALTO"</formula>
    </cfRule>
    <cfRule type="cellIs" dxfId="85" priority="87" stopIfTrue="1" operator="equal">
      <formula>"MODERADO"</formula>
    </cfRule>
    <cfRule type="cellIs" dxfId="84" priority="88" stopIfTrue="1" operator="equal">
      <formula>"ALTO"</formula>
    </cfRule>
  </conditionalFormatting>
  <conditionalFormatting sqref="O15:AG15">
    <cfRule type="cellIs" dxfId="83" priority="80" stopIfTrue="1" operator="equal">
      <formula>4</formula>
    </cfRule>
    <cfRule type="cellIs" dxfId="82" priority="81" stopIfTrue="1" operator="equal">
      <formula>3</formula>
    </cfRule>
    <cfRule type="cellIs" dxfId="81" priority="82" stopIfTrue="1" operator="equal">
      <formula>2</formula>
    </cfRule>
    <cfRule type="cellIs" dxfId="80" priority="83" stopIfTrue="1" operator="equal">
      <formula>1</formula>
    </cfRule>
    <cfRule type="cellIs" dxfId="79" priority="84" stopIfTrue="1" operator="equal">
      <formula>5</formula>
    </cfRule>
  </conditionalFormatting>
  <conditionalFormatting sqref="AH15">
    <cfRule type="cellIs" dxfId="78" priority="75" stopIfTrue="1" operator="equal">
      <formula>4</formula>
    </cfRule>
    <cfRule type="cellIs" dxfId="77" priority="76" stopIfTrue="1" operator="equal">
      <formula>3</formula>
    </cfRule>
    <cfRule type="cellIs" dxfId="76" priority="77" stopIfTrue="1" operator="equal">
      <formula>2</formula>
    </cfRule>
    <cfRule type="cellIs" dxfId="75" priority="78" stopIfTrue="1" operator="equal">
      <formula>1</formula>
    </cfRule>
    <cfRule type="cellIs" dxfId="74" priority="79" stopIfTrue="1" operator="equal">
      <formula>5</formula>
    </cfRule>
  </conditionalFormatting>
  <conditionalFormatting sqref="BJ15">
    <cfRule type="containsText" dxfId="73" priority="71" stopIfTrue="1" operator="containsText" text="BAJO">
      <formula>NOT(ISERROR(SEARCH("BAJO",BJ15)))</formula>
    </cfRule>
    <cfRule type="cellIs" dxfId="72" priority="72" stopIfTrue="1" operator="equal">
      <formula>"EXTREMO"</formula>
    </cfRule>
    <cfRule type="cellIs" dxfId="71" priority="73" stopIfTrue="1" operator="equal">
      <formula>"MODERADO"</formula>
    </cfRule>
    <cfRule type="cellIs" dxfId="70" priority="74" stopIfTrue="1" operator="equal">
      <formula>"ALTO"</formula>
    </cfRule>
  </conditionalFormatting>
  <conditionalFormatting sqref="K16">
    <cfRule type="containsText" dxfId="69" priority="67" stopIfTrue="1" operator="containsText" text="BAJO">
      <formula>NOT(ISERROR(SEARCH("BAJO",K16)))</formula>
    </cfRule>
    <cfRule type="cellIs" dxfId="68" priority="68" stopIfTrue="1" operator="equal">
      <formula>"MUY ALTO"</formula>
    </cfRule>
    <cfRule type="cellIs" dxfId="67" priority="69" stopIfTrue="1" operator="equal">
      <formula>"MODERADO"</formula>
    </cfRule>
    <cfRule type="cellIs" dxfId="66" priority="70" stopIfTrue="1" operator="equal">
      <formula>"ALTO"</formula>
    </cfRule>
  </conditionalFormatting>
  <conditionalFormatting sqref="M16">
    <cfRule type="cellIs" dxfId="65" priority="62" stopIfTrue="1" operator="equal">
      <formula>4</formula>
    </cfRule>
    <cfRule type="cellIs" dxfId="64" priority="63" stopIfTrue="1" operator="equal">
      <formula>3</formula>
    </cfRule>
    <cfRule type="cellIs" dxfId="63" priority="64" stopIfTrue="1" operator="equal">
      <formula>2</formula>
    </cfRule>
    <cfRule type="cellIs" dxfId="62" priority="65" stopIfTrue="1" operator="equal">
      <formula>1</formula>
    </cfRule>
    <cfRule type="cellIs" dxfId="61" priority="66" stopIfTrue="1" operator="equal">
      <formula>5</formula>
    </cfRule>
  </conditionalFormatting>
  <conditionalFormatting sqref="M16">
    <cfRule type="cellIs" dxfId="60" priority="57" stopIfTrue="1" operator="equal">
      <formula>4</formula>
    </cfRule>
    <cfRule type="cellIs" dxfId="59" priority="58" stopIfTrue="1" operator="equal">
      <formula>3</formula>
    </cfRule>
    <cfRule type="cellIs" dxfId="58" priority="59" stopIfTrue="1" operator="equal">
      <formula>2</formula>
    </cfRule>
    <cfRule type="cellIs" dxfId="57" priority="60" stopIfTrue="1" operator="equal">
      <formula>1</formula>
    </cfRule>
    <cfRule type="cellIs" dxfId="56" priority="61" stopIfTrue="1" operator="equal">
      <formula>5</formula>
    </cfRule>
  </conditionalFormatting>
  <conditionalFormatting sqref="O16:AG16">
    <cfRule type="cellIs" dxfId="55" priority="52" stopIfTrue="1" operator="equal">
      <formula>4</formula>
    </cfRule>
    <cfRule type="cellIs" dxfId="54" priority="53" stopIfTrue="1" operator="equal">
      <formula>3</formula>
    </cfRule>
    <cfRule type="cellIs" dxfId="53" priority="54" stopIfTrue="1" operator="equal">
      <formula>2</formula>
    </cfRule>
    <cfRule type="cellIs" dxfId="52" priority="55" stopIfTrue="1" operator="equal">
      <formula>1</formula>
    </cfRule>
    <cfRule type="cellIs" dxfId="51" priority="56" stopIfTrue="1" operator="equal">
      <formula>5</formula>
    </cfRule>
  </conditionalFormatting>
  <conditionalFormatting sqref="BJ16">
    <cfRule type="containsText" dxfId="50" priority="48" stopIfTrue="1" operator="containsText" text="BAJO">
      <formula>NOT(ISERROR(SEARCH("BAJO",BJ16)))</formula>
    </cfRule>
    <cfRule type="cellIs" dxfId="49" priority="49" stopIfTrue="1" operator="equal">
      <formula>"EXTREMO"</formula>
    </cfRule>
    <cfRule type="cellIs" dxfId="48" priority="50" stopIfTrue="1" operator="equal">
      <formula>"MODERADO"</formula>
    </cfRule>
    <cfRule type="cellIs" dxfId="47" priority="51" stopIfTrue="1" operator="equal">
      <formula>"ALTO"</formula>
    </cfRule>
  </conditionalFormatting>
  <conditionalFormatting sqref="C17">
    <cfRule type="containsText" dxfId="46" priority="44" stopIfTrue="1" operator="containsText" text="BAJO">
      <formula>NOT(ISERROR(SEARCH("BAJO",C17)))</formula>
    </cfRule>
    <cfRule type="cellIs" dxfId="45" priority="45" stopIfTrue="1" operator="equal">
      <formula>"MUY ALTO"</formula>
    </cfRule>
    <cfRule type="cellIs" dxfId="44" priority="46" stopIfTrue="1" operator="equal">
      <formula>"MODERADO"</formula>
    </cfRule>
    <cfRule type="cellIs" dxfId="43" priority="47" stopIfTrue="1" operator="equal">
      <formula>"ALTO"</formula>
    </cfRule>
  </conditionalFormatting>
  <conditionalFormatting sqref="M17">
    <cfRule type="cellIs" dxfId="42" priority="39" stopIfTrue="1" operator="equal">
      <formula>4</formula>
    </cfRule>
    <cfRule type="cellIs" dxfId="41" priority="40" stopIfTrue="1" operator="equal">
      <formula>3</formula>
    </cfRule>
    <cfRule type="cellIs" dxfId="40" priority="41" stopIfTrue="1" operator="equal">
      <formula>2</formula>
    </cfRule>
    <cfRule type="cellIs" dxfId="39" priority="42" stopIfTrue="1" operator="equal">
      <formula>1</formula>
    </cfRule>
    <cfRule type="cellIs" dxfId="38" priority="43" stopIfTrue="1" operator="equal">
      <formula>5</formula>
    </cfRule>
  </conditionalFormatting>
  <conditionalFormatting sqref="M17">
    <cfRule type="cellIs" dxfId="37" priority="34" stopIfTrue="1" operator="equal">
      <formula>4</formula>
    </cfRule>
    <cfRule type="cellIs" dxfId="36" priority="35" stopIfTrue="1" operator="equal">
      <formula>3</formula>
    </cfRule>
    <cfRule type="cellIs" dxfId="35" priority="36" stopIfTrue="1" operator="equal">
      <formula>2</formula>
    </cfRule>
    <cfRule type="cellIs" dxfId="34" priority="37" stopIfTrue="1" operator="equal">
      <formula>1</formula>
    </cfRule>
    <cfRule type="cellIs" dxfId="33" priority="38" stopIfTrue="1" operator="equal">
      <formula>5</formula>
    </cfRule>
  </conditionalFormatting>
  <conditionalFormatting sqref="O17:AG17">
    <cfRule type="cellIs" dxfId="32" priority="29" stopIfTrue="1" operator="equal">
      <formula>4</formula>
    </cfRule>
    <cfRule type="cellIs" dxfId="31" priority="30" stopIfTrue="1" operator="equal">
      <formula>3</formula>
    </cfRule>
    <cfRule type="cellIs" dxfId="30" priority="31" stopIfTrue="1" operator="equal">
      <formula>2</formula>
    </cfRule>
    <cfRule type="cellIs" dxfId="29" priority="32" stopIfTrue="1" operator="equal">
      <formula>1</formula>
    </cfRule>
    <cfRule type="cellIs" dxfId="28" priority="33" stopIfTrue="1" operator="equal">
      <formula>5</formula>
    </cfRule>
  </conditionalFormatting>
  <conditionalFormatting sqref="C18">
    <cfRule type="containsText" dxfId="27" priority="25" stopIfTrue="1" operator="containsText" text="BAJO">
      <formula>NOT(ISERROR(SEARCH("BAJO",C18)))</formula>
    </cfRule>
    <cfRule type="cellIs" dxfId="26" priority="26" stopIfTrue="1" operator="equal">
      <formula>"MUY ALTO"</formula>
    </cfRule>
    <cfRule type="cellIs" dxfId="25" priority="27" stopIfTrue="1" operator="equal">
      <formula>"MODERADO"</formula>
    </cfRule>
    <cfRule type="cellIs" dxfId="24" priority="28" stopIfTrue="1" operator="equal">
      <formula>"ALTO"</formula>
    </cfRule>
  </conditionalFormatting>
  <conditionalFormatting sqref="M18">
    <cfRule type="cellIs" dxfId="23" priority="20" stopIfTrue="1" operator="equal">
      <formula>4</formula>
    </cfRule>
    <cfRule type="cellIs" dxfId="22" priority="21" stopIfTrue="1" operator="equal">
      <formula>3</formula>
    </cfRule>
    <cfRule type="cellIs" dxfId="21" priority="22" stopIfTrue="1" operator="equal">
      <formula>2</formula>
    </cfRule>
    <cfRule type="cellIs" dxfId="20" priority="23" stopIfTrue="1" operator="equal">
      <formula>1</formula>
    </cfRule>
    <cfRule type="cellIs" dxfId="19" priority="24" stopIfTrue="1" operator="equal">
      <formula>5</formula>
    </cfRule>
  </conditionalFormatting>
  <conditionalFormatting sqref="M18">
    <cfRule type="cellIs" dxfId="18" priority="15" stopIfTrue="1" operator="equal">
      <formula>4</formula>
    </cfRule>
    <cfRule type="cellIs" dxfId="17" priority="16" stopIfTrue="1" operator="equal">
      <formula>3</formula>
    </cfRule>
    <cfRule type="cellIs" dxfId="16" priority="17" stopIfTrue="1" operator="equal">
      <formula>2</formula>
    </cfRule>
    <cfRule type="cellIs" dxfId="15" priority="18" stopIfTrue="1" operator="equal">
      <formula>1</formula>
    </cfRule>
    <cfRule type="cellIs" dxfId="14" priority="19" stopIfTrue="1" operator="equal">
      <formula>5</formula>
    </cfRule>
  </conditionalFormatting>
  <conditionalFormatting sqref="P18:V18">
    <cfRule type="cellIs" dxfId="13" priority="10" stopIfTrue="1" operator="equal">
      <formula>4</formula>
    </cfRule>
    <cfRule type="cellIs" dxfId="12" priority="11" stopIfTrue="1" operator="equal">
      <formula>3</formula>
    </cfRule>
    <cfRule type="cellIs" dxfId="11" priority="12" stopIfTrue="1" operator="equal">
      <formula>2</formula>
    </cfRule>
    <cfRule type="cellIs" dxfId="10" priority="13" stopIfTrue="1" operator="equal">
      <formula>1</formula>
    </cfRule>
    <cfRule type="cellIs" dxfId="9" priority="14" stopIfTrue="1" operator="equal">
      <formula>5</formula>
    </cfRule>
  </conditionalFormatting>
  <conditionalFormatting sqref="W18:AG18">
    <cfRule type="cellIs" dxfId="8" priority="5" stopIfTrue="1" operator="equal">
      <formula>4</formula>
    </cfRule>
    <cfRule type="cellIs" dxfId="7" priority="6" stopIfTrue="1" operator="equal">
      <formula>3</formula>
    </cfRule>
    <cfRule type="cellIs" dxfId="6" priority="7" stopIfTrue="1" operator="equal">
      <formula>2</formula>
    </cfRule>
    <cfRule type="cellIs" dxfId="5" priority="8" stopIfTrue="1" operator="equal">
      <formula>1</formula>
    </cfRule>
    <cfRule type="cellIs" dxfId="4" priority="9" stopIfTrue="1" operator="equal">
      <formula>5</formula>
    </cfRule>
  </conditionalFormatting>
  <conditionalFormatting sqref="BJ18">
    <cfRule type="containsText" dxfId="3" priority="1" stopIfTrue="1" operator="containsText" text="BAJO">
      <formula>NOT(ISERROR(SEARCH("BAJO",BJ18)))</formula>
    </cfRule>
    <cfRule type="cellIs" dxfId="2" priority="2" stopIfTrue="1" operator="equal">
      <formula>"EXTREMO"</formula>
    </cfRule>
    <cfRule type="cellIs" dxfId="1" priority="3" stopIfTrue="1" operator="equal">
      <formula>"MODERADO"</formula>
    </cfRule>
    <cfRule type="cellIs" dxfId="0" priority="4" stopIfTrue="1" operator="equal">
      <formula>"ALTO"</formula>
    </cfRule>
  </conditionalFormatting>
  <conditionalFormatting sqref="BF16:BF17">
    <cfRule type="colorScale" priority="203">
      <colorScale>
        <cfvo type="min"/>
        <cfvo type="percentile" val="50"/>
        <cfvo type="max"/>
        <color rgb="FFF8696B"/>
        <color rgb="FFFFEB84"/>
        <color rgb="FF63BE7B"/>
      </colorScale>
    </cfRule>
  </conditionalFormatting>
  <conditionalFormatting sqref="BG15:BG17">
    <cfRule type="colorScale" priority="204">
      <colorScale>
        <cfvo type="min"/>
        <cfvo type="percentile" val="50"/>
        <cfvo type="max"/>
        <color rgb="FFF8696B"/>
        <color rgb="FFFFEB84"/>
        <color rgb="FF63BE7B"/>
      </colorScale>
    </cfRule>
  </conditionalFormatting>
  <conditionalFormatting sqref="BD15:BE18">
    <cfRule type="iconSet" priority="205">
      <iconSet iconSet="4TrafficLights">
        <cfvo type="percent" val="0"/>
        <cfvo type="percent" val="20"/>
        <cfvo type="percent" val="61"/>
        <cfvo type="percent" val="96"/>
      </iconSet>
    </cfRule>
  </conditionalFormatting>
  <conditionalFormatting sqref="BC15:BC17">
    <cfRule type="iconSet" priority="206">
      <iconSet iconSet="4TrafficLights">
        <cfvo type="percent" val="0"/>
        <cfvo type="percent" val="20"/>
        <cfvo type="percent" val="61"/>
        <cfvo type="percent" val="81"/>
      </iconSet>
    </cfRule>
  </conditionalFormatting>
  <dataValidations count="2">
    <dataValidation type="list" allowBlank="1" showInputMessage="1" showErrorMessage="1" sqref="M5:M6" xr:uid="{45DD9A04-95A4-475D-9B12-E3159E89C4F9}">
      <formula1>"1,2,3,4,5"</formula1>
    </dataValidation>
    <dataValidation type="list" allowBlank="1" showInputMessage="1" showErrorMessage="1" sqref="AO29 AO5:AO6" xr:uid="{156552F4-A7A2-4DF7-9433-570D13B241D7}">
      <formula1>"PREVENTIVO,DETECCION,CORRECTIVO"</formula1>
    </dataValidation>
  </dataValidations>
  <hyperlinks>
    <hyperlink ref="BJ3:BJ4" location="'Desplazamiento RI'!A1" display="'Desplazamiento RI'!A1" xr:uid="{D5FEE67D-23A3-4D8F-BF7F-D7A33CB86CE6}"/>
    <hyperlink ref="M3:N3" location="'Probabilidad Impacto'!A1" display="PROBABILIDAD" xr:uid="{B75C34FE-B90F-4225-9288-F77111F60548}"/>
    <hyperlink ref="AH3:AJ3" location="'Probabilidad Impacto'!A1" display="IMPACTO" xr:uid="{75257553-8B5C-4892-A7AC-46EFC51E3B95}"/>
    <hyperlink ref="BA3" location="'Solidez del control'!A1" display="SOLIDEZ INDIVIDUAL DEL CONTROL " xr:uid="{0404CD95-AD2D-427E-A5A1-DDDC2ACE001F}"/>
    <hyperlink ref="BF2:BI2" location="'Solidez del control'!A1" display="RIESGO RESIDUAL" xr:uid="{75AB4D5C-CBA8-4D24-894C-AAE4FAA4CDCF}"/>
    <hyperlink ref="BD3:BE4" location="'Solidez del control'!A1" display="SOLIDEZ DEL CONJUNTO DE CONTROLES" xr:uid="{E4054F69-486B-406F-BFA4-8F8C1765DC07}"/>
    <hyperlink ref="AY3" location="'Calificación ejecucion control'!A1" display="EJECUCION DEL CONTROL" xr:uid="{42807C9A-6EA6-4DC6-B4D1-8391FD9CC251}"/>
  </hyperlinks>
  <pageMargins left="0.70866141732283472" right="0.70866141732283472" top="0.74803149606299213" bottom="0.74803149606299213" header="0.31496062992125984" footer="0.31496062992125984"/>
  <pageSetup scale="10" orientation="portrait" r:id="rId1"/>
  <colBreaks count="1" manualBreakCount="1">
    <brk id="68" max="5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4E811-7DDF-44DF-9954-A67A90121839}">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Riesgos 2023</vt:lpstr>
      <vt:lpstr>Hoja1</vt:lpstr>
      <vt:lpstr>'Riesgos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Diana Alicia Castro Roa</cp:lastModifiedBy>
  <dcterms:created xsi:type="dcterms:W3CDTF">2023-01-31T13:58:06Z</dcterms:created>
  <dcterms:modified xsi:type="dcterms:W3CDTF">2023-01-31T20:23:21Z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2023-01-31T13:58:14Z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797cbf75-5578-45ed-9d0e-f64345b6d11c</vt:lpwstr>
  </property>
  <property fmtid="{D5CDD505-2E9C-101B-9397-08002B2CF9AE}" pid="8" name="MSIP_Label_6d4a1d0b-1085-4621-a04c-793d50865184_ContentBits">
    <vt:lpwstr>0</vt:lpwstr>
  </property>
</Properties>
</file>