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santo\Downloads\TRANSMILENIO S.A\Accesibilidad\Informe No. OCI-2021-015\"/>
    </mc:Choice>
  </mc:AlternateContent>
  <xr:revisionPtr revIDLastSave="0" documentId="13_ncr:1_{97EEB92A-60D1-4D60-8A56-B62DDF6391A8}" xr6:coauthVersionLast="46" xr6:coauthVersionMax="46" xr10:uidLastSave="{00000000-0000-0000-0000-000000000000}"/>
  <bookViews>
    <workbookView xWindow="-120" yWindow="-120" windowWidth="20730" windowHeight="11160" xr2:uid="{728F858D-1C20-469C-BDE7-1A848AD5CD6D}"/>
  </bookViews>
  <sheets>
    <sheet name="Anexo 1. Análisis Indicadores" sheetId="1" r:id="rId1"/>
    <sheet name="Acerno_Cache_XXXXX" sheetId="4" state="veryHidden" r:id="rId2"/>
    <sheet name="Anexo 2. Plan de Acción" sheetId="2" r:id="rId3"/>
  </sheets>
  <externalReferences>
    <externalReference r:id="rId4"/>
  </externalReferences>
  <definedNames>
    <definedName name="_xlnm._FilterDatabase" localSheetId="2" hidden="1">'Anexo 2. Plan de Acción'!$B$4:$P$18</definedName>
    <definedName name="Afeb">[1]Resumen!$D$30</definedName>
    <definedName name="Ajul">[1]Resumen!$I$31</definedName>
    <definedName name="Amar">[1]Resumen!$E$31</definedName>
    <definedName name="_xlnm.Print_Area" localSheetId="0">'Anexo 1. Análisis Indicadores'!$A$1:$L$8</definedName>
    <definedName name="_xlnm.Print_Area" localSheetId="2">'Anexo 2. Plan de Acción'!$B$1:$N$19</definedName>
    <definedName name="Tene">[1]Resumen!$C$30</definedName>
    <definedName name="Tfeb">[1]Resumen!$D$29</definedName>
    <definedName name="_xlnm.Print_Titles" localSheetId="0">'Anexo 1. Análisis Indicadores'!$1:$4</definedName>
    <definedName name="_xlnm.Print_Titles" localSheetId="2">'Anexo 2. Plan de Acción'!$1:$4</definedName>
    <definedName name="Tjul">[1]Resumen!$I$30</definedName>
    <definedName name="Tmar">[1]Resumen!$E$30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 i="2" l="1"/>
  <c r="M12" i="2"/>
  <c r="H17" i="2" l="1"/>
  <c r="H16" i="2"/>
  <c r="N15" i="2"/>
  <c r="M15" i="2"/>
  <c r="N14" i="2"/>
  <c r="N18" i="2" s="1"/>
  <c r="M14" i="2"/>
  <c r="H14" i="2"/>
  <c r="H15" i="2"/>
  <c r="H11" i="2"/>
  <c r="H13" i="2"/>
  <c r="H12" i="2"/>
  <c r="H7" i="2"/>
  <c r="M11" i="2"/>
  <c r="M7" i="2"/>
  <c r="M18" i="2" l="1"/>
  <c r="K8" i="1" l="1"/>
</calcChain>
</file>

<file path=xl/sharedStrings.xml><?xml version="1.0" encoding="utf-8"?>
<sst xmlns="http://schemas.openxmlformats.org/spreadsheetml/2006/main" count="161" uniqueCount="129">
  <si>
    <t>Anexo 1 - Matriz de Análisis de Indicadores de Gestión del Cuadro de Mando Integral</t>
  </si>
  <si>
    <t>Nombre del Indicador</t>
  </si>
  <si>
    <t>Tipo de Indicador</t>
  </si>
  <si>
    <t>Formula</t>
  </si>
  <si>
    <t>Objetivo</t>
  </si>
  <si>
    <t>Periodicidad</t>
  </si>
  <si>
    <t>Valor Máximo Aceptado</t>
  </si>
  <si>
    <t>Meta a Logar</t>
  </si>
  <si>
    <t>Fuente de Información</t>
  </si>
  <si>
    <t>Resultado Reportado</t>
  </si>
  <si>
    <t xml:space="preserve">% de cumplimiento </t>
  </si>
  <si>
    <t>Cumplimiento del Plan de Acción</t>
  </si>
  <si>
    <t>Eficacia</t>
  </si>
  <si>
    <t>Trimestral</t>
  </si>
  <si>
    <t>Cumplir el 100% de las actividades programadas en el Plan de Acción formulado por cada una de las Dependencias</t>
  </si>
  <si>
    <t>CM1</t>
  </si>
  <si>
    <t>Sostenibilidad del Modelo de Gestión Institucional</t>
  </si>
  <si>
    <t xml:space="preserve">Cumplir el 100% de las actividades programadas para la sostenibilidad del modelo de gestión de la entidad </t>
  </si>
  <si>
    <t>Diagnósticos - Cronogramas</t>
  </si>
  <si>
    <t>CM2</t>
  </si>
  <si>
    <t>Cumplimiento implementación PIGA</t>
  </si>
  <si>
    <t>Lograr que el 100% de las actividades programadas sean ejecutadas</t>
  </si>
  <si>
    <t>CM3</t>
  </si>
  <si>
    <t xml:space="preserve">Porcentaje Total de Cumplimiento </t>
  </si>
  <si>
    <t>Anexo 2 - Matriz Seguimiento al Plan de Acción</t>
  </si>
  <si>
    <t>Compromiso</t>
  </si>
  <si>
    <t>Producto y/o Meta</t>
  </si>
  <si>
    <t>Listado de Actividades Necesarias para el Logro del Producto</t>
  </si>
  <si>
    <t>Fecha de Entrega de la Actividad</t>
  </si>
  <si>
    <t>Ponderación en el Logro del Producto</t>
  </si>
  <si>
    <t>Indicador</t>
  </si>
  <si>
    <t>Proceso</t>
  </si>
  <si>
    <t>Fecha final de Ejecución</t>
  </si>
  <si>
    <t>Observaciones</t>
  </si>
  <si>
    <t>Resultado del Auditor</t>
  </si>
  <si>
    <t>Resultado Esperado</t>
  </si>
  <si>
    <t>Desarrollo Estratégico</t>
  </si>
  <si>
    <t>1. Diagnóstico  del contexto estratégico de la Entidad</t>
  </si>
  <si>
    <t>2. Revisión y documentación de la Plataforma Estratégica</t>
  </si>
  <si>
    <t>(No. de actividades realizadas/No. de actividades relacionadas, solicitadas a la OAP )*100</t>
  </si>
  <si>
    <t>OAPP1</t>
  </si>
  <si>
    <t>1/5 Capacitación a los administradores de la herramienta, revisión y validación de la información</t>
  </si>
  <si>
    <t>2/5 Revisar y validar la información a cargar en el aplicativo</t>
  </si>
  <si>
    <t>3/5 Parametrización de la herramienta</t>
  </si>
  <si>
    <t>4/5 Capacitación a  los equipos de trabajo de cada dependencia</t>
  </si>
  <si>
    <t>5/5 Puesta en producción  y seguimiento</t>
  </si>
  <si>
    <t xml:space="preserve">Una (1)  solución tecnológica implementada que permita la administración, control y seguimiento de los diferentes instrumentos del Modelo de Gestión Institucional </t>
  </si>
  <si>
    <t>(Capacitación administradores/1)*0,15</t>
  </si>
  <si>
    <t>(Parametrización/1)*0,20</t>
  </si>
  <si>
    <t>Programación Porcentual Esperado con corte 31/12/20</t>
  </si>
  <si>
    <t>Seguimiento OCI Vigencia 2020</t>
  </si>
  <si>
    <t>OAPP2</t>
  </si>
  <si>
    <t>Un (1) Modelo de Gestión Institucional armonizado con el SIG</t>
  </si>
  <si>
    <t xml:space="preserve">(Plan de trabajo formulado /1)*0,20) </t>
  </si>
  <si>
    <t>(Capacitación equipos/1)*0,05</t>
  </si>
  <si>
    <t>(Producción/1)*0,45</t>
  </si>
  <si>
    <t>( Plan de Trabajo implementado /1*0,80)</t>
  </si>
  <si>
    <t>OAPP3</t>
  </si>
  <si>
    <t>Adelantar el 100% de las actualizaciones requeridas por las dependencias a Plan de Acción (incluyendo sus diferentes componentes)</t>
  </si>
  <si>
    <t>100% de los reportes de ejecución física y presupuestal de los proyectos de inversión solicitados por SDP, efectuados</t>
  </si>
  <si>
    <t>Plan de Acción Actualizado</t>
  </si>
  <si>
    <t>OAPP4</t>
  </si>
  <si>
    <t>OAPP5</t>
  </si>
  <si>
    <t>Participación en los temas relacionados con tecnologías limpias de flota, en los siguientes proyectos:
Apoyo en temas de carácter ambiental para la planeación y/o estructuración de procesos orientados a la renovación de flota del sistema.
Apoyar en los procesos de evaluación del beneficio ambiental de los proyectos asociados a la renovación de flota del sistema y otros proyectos a cargo de la empresa.
Participar en reuniones, procesos de gestión y elaboración de informes relacionados con proyectos con componente ambiental del sistema</t>
  </si>
  <si>
    <t>Consolidación y revisión  de información reportada por las diferentes áreas responsables, en el formato establecido por OAP (R-OP-019).
Reuniones periódicas con las dependencias responsables de cada una de las actividades formuladas en el plan de acción PIGA y de las acciones formuladas en el PACA.
Seguimiento a través del Comité de gestión ambiental o quien haga sus veces.</t>
  </si>
  <si>
    <t>Apoyar  y/o coadyuvar en la ejecución del 100% de las actividades solicitadas a la OAP relacionadas con la implementación o renovación de flota con tecnologías limpias o tecnologías de cero o bajas emisiones, valoración de sus beneficios. Y el asesoramiento o acompañamiento a otros proyectos q cargo de la entidad en el componente ambiental.</t>
  </si>
  <si>
    <t>Coadyuvar y hacer seguimiento en la ejecución del 100% de las actividades formuladas en el plan de acción PIGA y las acciones formuladas en el PACA</t>
  </si>
  <si>
    <t>(Número de Reportes Efectuados/3)*100</t>
  </si>
  <si>
    <r>
      <t xml:space="preserve">(Número de Actualizaciones al Plan de Acción efectuadas / Número de Actualizaciones al Plan de Acción Solicitadas por las dependencias)*100
</t>
    </r>
    <r>
      <rPr>
        <b/>
        <sz val="9"/>
        <color theme="1"/>
        <rFont val="Cambria"/>
        <family val="1"/>
      </rPr>
      <t>Nota: Meta de Tipo Constante</t>
    </r>
  </si>
  <si>
    <t>(No. de actividades con seguimiento/No. de actividades formuladas en plan de acción PIGA) *80 + (No. de acciones con seguimiento/No. de acciones formuladas en PACA) *20</t>
  </si>
  <si>
    <t>OAPP6</t>
  </si>
  <si>
    <t>OAPP7</t>
  </si>
  <si>
    <t>Implementar el 100% del Plan de Adecuación y Sostenibilidad MIPG-TMSA formulado para cada vigencia</t>
  </si>
  <si>
    <t>Lograr una ubicación en el percentil 3 de resultados generales del FURAG</t>
  </si>
  <si>
    <t>(Percentil de ubicación por resultados del FURAG / 3)*100</t>
  </si>
  <si>
    <t>(Plan de Adecuación y sostenibilidad MIPG-TMSA implementado / 1)*100</t>
  </si>
  <si>
    <t>% de cumplimiento de los compromisos establecidos en el plan de acción de la Entidad para el período de medición</t>
  </si>
  <si>
    <t>(Actividades Realizadas /Actividades Programadas) *100</t>
  </si>
  <si>
    <t>[(avance de metas de actividades programadas en PIGA)*0,7+(avance de acciones ambientales en PACA)*0,1+(avance del indicador de acciones en PIMS)*0,2+)]*100</t>
  </si>
  <si>
    <t>Medir el grado de cumplimiento de las actividades definidas en el plan de acción con el fin de evaluar el logro de los objetivos institucionales</t>
  </si>
  <si>
    <t xml:space="preserve">Medir permanentemente  el cumplimiento de los requisitos exigidos para la sostenibilidad del modelo de Gestión de la Entidad </t>
  </si>
  <si>
    <t>Medir el grado de cumplimiento del los instrumentos de planeación ambiental institucional gestionados desde la OAP, de acuerdo con lo establecido en los respectivos planes de acción.</t>
  </si>
  <si>
    <t xml:space="preserve">Semestral </t>
  </si>
  <si>
    <t>Plan de Acción Vigencia 2020</t>
  </si>
  <si>
    <t>Informe de seguimiento al plan de Acción del Plan Institucional de Gestión Ambiental - PIGA, Informe de seguimiento al Plan de Acción Cuatrienal Ambiental - PACA, Seguimiento al plan de acción del Plan Integral de Movilidad Sostenible - PIMS</t>
  </si>
  <si>
    <t>6.1.3</t>
  </si>
  <si>
    <t>6.1.4</t>
  </si>
  <si>
    <t>3.3.2</t>
  </si>
  <si>
    <t>OAP: Con corte a diciembre de 2020 desarrollo la siguiente actividad:
-	Capacitaciones a los administradores de la herramienta, revisión y validación de la información
La Oficina de Control Interno recibió mediante reunión a través de Teams los soportes y aclaraciones de las reuniones realizadas con los miembros del equipo operativo.
Por lo anterior se validó el cumplimiento de la actividad propuesta del cronograma 
Soporte: 
1. PA -1 OCI</t>
  </si>
  <si>
    <t>OAP: A la fecha frente al avance del plan de trabajo de MIPG se resaltan los siguientes logros:
Monitoreo permanente por parte de la OAP con los equipos de trabajo a los compromisos establecidos en el plan
Se realizaron dos seguimientos por parte del Comité Institucional de Gestión y Desempeño, en los meses de octubre y diciembre de 2020, al cumplimiento del plan de adecuación y sostenibilidad de MIPG
Se realizo seguimiento a los indicadores de gestión establecidos en el cuadro de mando Integral. Para este periodo se actualizaron la matriz de riesgos de gestión y de corrupción, las cuales se publicaron en los canales de comunicación interno y externo de la Entidad. Así mismos se realizó seguimiento a la matriz de acciones correctivas, preventivas y de mejora.  Se actualizó el normograma de la Entidad. Desde la Oficina Asesora de Planeación en coordinación con los enlaces de cada dependencia se llevó a cabo el segundo y tercer seguimiento al Plan Anticorrupción y Atención al Ciudadano el cual sirvió de insumo para los monitoreos por parte de la Oficina de Control Interno
Durante el segundo semestre del año se adoptaron y/o actualizaron 51 documentos en el SIG
Se implemento la estrategia de sensibilización en gestión de riesgos enfocada a gestión de riesgos las cuales fueron publicadas Enel boletín transmitiendo y en la intranet 
Se continuo con el desarrollo de las actividades definidas en el plan de trabajo de implementación del software que adquirió la Entidad para su Sistema de Gestión en el marco de MIPG
La Oficina de Control Interno recibió mediante correo de fecha 19 de enero de 2021, los siguientes soportes:
1, Archivo "Plan de adecuación y sostenibilidad del sistema de gestión bajo el referente de MIPG vigencia 2020", en el cual se describieron los seguimientos mensuales hasta el mes de diciembre de 2020, en el cual se totalizan todas las actividades por política, en un grado de ejecución del 100% sobre 100%
Soporte: 
2. PA -1 OCI</t>
  </si>
  <si>
    <t>OAP: Con corte a diciembre de 2020 desarrolló la siguiente actividad:
- Se parametrizaron los  módulos de gestión de riesgos y de mejora. Se termino de parametrizar y ajustar el plan de mejoramiento institucional en la plataforma. 20%
La Oficina de Control Interno mediante ingreso a la plataforma "SIGEST" verificó la existencia de una estructura de la plataforma en módulos: Plan Estratégico, Mapa de Procesos, Cuadro de Mando Integral, Gestión del Riesgo, Matriz de Mejora y Normograma.
Por lo anterior se validó el cumplimiento de la actividad propuesta del  cronograma 
Soporte: 
3. PA -1 OCI</t>
  </si>
  <si>
    <t>OAP: Con corte a diciembre de 2020 desarrolló la siguiente actividad:
- Se puso en producción cada uno de los módulos para los administradores de la OAP y se incorporó en la intranet para visualización de todos los usuarios. El directorio activo de los funcionarios tiene acceso a esta herramienta para su consulta, la administración y control de la mismas por ahora está a cargo de la OAP 45%
La Oficina de Control Interno mediante ingreso a la plataforma "SIGEST" verificó la existencia de una estructura de la plataforma en módulos: Plan Estratégico, Mapa de Procesos, Cuadro de Mando Integral, Gestión del Riesgo, Matriz de Mejora y Normograma.
Por lo anterior se validó el cumplimiento de la actividad propuesta del  cronograma 
Soporte: 
5. PA -1 OCI</t>
  </si>
  <si>
    <t>OCI: No Aplica, verificado por la OAP.
Reporte de la OAP: Durante el año se realizó seguimiento a las doce (12) actividades formuladas en el Plan de Acción PIGA y a las dos (2) acciones formuladas en el PACA con meta programada para 2020, a través de reuniones, consultas y solicitud de información, principalmente en conocer el estado de avance y/o brindar apoyo, para el cumplimiento de cada actividad formulada en esos instrumentos de planeación ambiental institucional.
Teniendo en cuenta que la Oficina Asesora de Planeación como segunda línea de Defensa adelantó el seguimiento a este compromiso con sus respectivas actividades, este no fue objeto de evaluación por Parte de la Oficina de Control Interno. No obstante se presenta el resultado verificado por dicha área.</t>
  </si>
  <si>
    <t>PA1</t>
  </si>
  <si>
    <t>PA2</t>
  </si>
  <si>
    <t>PA3</t>
  </si>
  <si>
    <t>PA4</t>
  </si>
  <si>
    <t>PA5</t>
  </si>
  <si>
    <t>PA6</t>
  </si>
  <si>
    <t>PA7</t>
  </si>
  <si>
    <t>PA8</t>
  </si>
  <si>
    <t>PA9</t>
  </si>
  <si>
    <t>PA10</t>
  </si>
  <si>
    <t>PA11</t>
  </si>
  <si>
    <t>PA12</t>
  </si>
  <si>
    <t>PA13</t>
  </si>
  <si>
    <t xml:space="preserve">El indicador para el 2020 presenta un resultado del 63,9%,en cuanto al avance del estado de implementación de las actividades formuladas en cada instrumento según se muestra a continuación:
PIGA: Avance de actividades programadas: 82% (corresponde al promedio del avance acumulado de cada meta). Dos (2) de doce (12) actividades formuladas en el plan de acción no tuvieron avance de ejecución durante el año. Una (1) actividad no tuvo ejecución por el impacto por  la coyuntura por el Covid-19.
Teniendo en cuenta los soportes del Plan de Acción del PIGA el resultado reportado fue del 63,90%, el cual se evidenciado por la Oficina de Control Interno, se recomienda implementar acciones correctivas, preventivas o de mejora conforme al procedimiento
</t>
  </si>
  <si>
    <t>Efectuar 3 reportes de ejecución de los componentes físico y presupuestal asociado a  los proyectos de inversión así:
Corte Diciembre de 2019
Corte Mayo de 2020
Corte Diciembre de 2020</t>
  </si>
  <si>
    <t>OAPP2 Actualizar, tramitar su aprobación en junta directiva y divulgar la plataforma estratégica</t>
  </si>
  <si>
    <t>OAPP3 Gestionar las actividades necesarias para el seguimiento y control de los proyectos de inversión de la entidad y el Plan de Acción Institucional.</t>
  </si>
  <si>
    <t>OAPP4Asesorar y/o acompañar los nuevos proyectos y aquellos en ejecución a cargo de la empresa, desde el componente ambiental, entre otros los asociados a la incorporación de flota con tecnologías limpias en el Sistema.</t>
  </si>
  <si>
    <t>OAPP5 Adelantar las actividades relacionadas con la gestión e implementación del Plan Institucional de Gestión Ambiental y el Plan de Acción Cuatrienal Ambiental</t>
  </si>
  <si>
    <t>OAPP6 Lograr un índice nivel medio de desarrollo institucional en el sector movilidad</t>
  </si>
  <si>
    <t>OAPP7 Implementar el 100% del Plan de Adecuación y Sostenibilidad MIPG-TMSA formulado para cada vigencia</t>
  </si>
  <si>
    <t>N. A.</t>
  </si>
  <si>
    <t>Observaciones OCI</t>
  </si>
  <si>
    <r>
      <t>La Oficina Asesora de Planeación indicó en el reporte que: "</t>
    </r>
    <r>
      <rPr>
        <i/>
        <sz val="10"/>
        <color theme="1"/>
        <rFont val="Tahoma"/>
        <family val="2"/>
      </rPr>
      <t>Para finalizar la vigencia se obtuvo un promedio de cumplimiento del 98,71% del plan de acción.</t>
    </r>
    <r>
      <rPr>
        <sz val="10"/>
        <color theme="1"/>
        <rFont val="Tahoma"/>
        <family val="2"/>
      </rPr>
      <t>"
Según lo reportado en la ficha técnica del indicador para el periodo (oct-dic), el resultado es 98,71%, el cual se calcula por promedio simple.
No obstante lo anterior se llevo a cabo el recalculo del indicador teniendo en cuenta el presente trabajo de cumplimiento el cual se realizó a cada una de las dependencias de la Entidad, y dio como resultado 98,88% conforme a los informes remitidos a las diferencias áreas, solo 7 de las 14 áreas cumplieron al 100%.</t>
    </r>
  </si>
  <si>
    <t>El área remitió como soporte del cumplimiento el seguimiento al Plan de Trabajo MIPG 2020, y registró como resultado un 100% 
La Oficina de Control Interno, verificó el soporte allegado correspondiente al cronograma de "Plan de adecuación y sostenibilidad del sistema de gestión bajo el referente de MIPG vigencia 2020", donde se plantearon treinta y nueve (39) acciones, las cuales con corte al 31 de diciembre de 2020, registraron el 100% de cumplimiento.</t>
  </si>
  <si>
    <t>Estrategia</t>
  </si>
  <si>
    <t xml:space="preserve">
OAP: Con corte a diciembre de 2020 desarrolló la siguiente actividad:
- Se realizó capacitación a todos los enlaces de las dependencias donde se impartieron instrucciones del manejo de cada uno de los módulos de la plataforma 5%
La Oficina de Control Interno verificó mediante capacitación realizada al equipo del proceso "Evaluación y Mejoramiento" realizada a través de TEAMS el día 7 de octubre de 2020 donde se revisaron los temas Se revisarán los siguientes temas:
Introducción SVE y Plataforma Estratégica, 
Documentos, Consulta documental
Consulta y reporte de indicadores
Consulta y monitoreo del mapa de riesgos 
Consulta del Normograma 
Consulta de Matriz de Acciones correctivas, preventivas y de mejora 
Planes de mejoramiento 
Generación de reportes 
Por lo anterior se validó el cumplimiento de la actividad propuesta del  cronograma 
Soporte: 
4. PA -1 OCI</t>
  </si>
  <si>
    <t>La Oficina de Control Interno recibió mediante correo de fecha 19 de enero de 2021, los siguientes soportes:
1, Archivo "Plan de trabajo modelo de gestión en el marco de MIPG 2020", en el cual se describieron los seguimientos mensuales hasta el mes de diciembre de 2020, en el cual se totalizan todas las actividades por actividades macro como:
1.   estructuración y seguimiento plan de adecuación y sostenibilidad SIG-MIPG 2020
2.    comité institucional de gestión y desempeño 
3.   actividades seguimiento y acompañamiento de la OAP 
4.  estrategia para continuar con la sensibilización del sig. bajo el marco de referencia de MIPG
5.  implementación del software modelo de gestión
Evidenciando un grado de ejecución del 100% sobre 100% propuesto.
Soporte: 
6. PA -1 OCI</t>
  </si>
  <si>
    <t>La Oficina de Control Interno recibió mediante correo de fecha 19 de enero de 2021, los siguientes soportes:
1, Archivo "Plan de trabajo modelo de gestión en el marco de MIPG 2020", en el cual se describieron los seguimientos mensuales hasta el mes de diciembre de 2020, en el cual se totalizan todas las actividades por actividades macro como:
1.   estructuración y seguimiento plan de adecuación y sostenibilidad SIG-MIPG 2020
2.  comité institucional de gestión y desempeño 
3.  actividades seguimiento y acompañamiento de la OAP 
4.  estrategia para continuar con la sensibilización del sig. bajo el marco de referencia de MIPG
5.  implementación del software modelo de gestión
Evidenciando un grado de ejecución del 100% sobre 100% propuesto.
Soporte: 
7. PA -1 OCI</t>
  </si>
  <si>
    <t>En el marco de la soportes al tercer seguimiento del Plan Anticorrupción y Atención al Ciudadano, la OAP allegó soportes a la Oficina de Control Interno de las diferentes versiones del Plan de acción 2020 y/o Plan anual de adquisiciones derivadas de los cambios requeridos por las dependencias y/o aprobadas en Comité, la cual ascendió a cuarenta y cuatro (44) con corte al 17 de diciembre de 2020 publicadas en el siguiente link de la Entidad:
https://www.transmilenio.gov.co/publicaciones/151554/plan-de-accion-de-2020/
Por lo anterior y de conformidad con las evidencias y formulación de indicador para esta actividad se verifica al 100% su cumplimiento. 
Soporte: 
9. PA -1 OCI</t>
  </si>
  <si>
    <t>OCI:  La Oficina asesora de planeación allegó soporte mediante correo de fecha Miércoles 20/01/2021 10:37 AM, en el cual se evidenció el archivo plan de adecuación y sostenibilidad del sistema de gestión bajo el referente de MIPG vigencia 2020, el cual registra el detalle de actividades por meses y su grado de ejecución del 100% (Treinta y nueve (39) acciones programadas y su grado de ejecución al 100%)
Por lo anterior y en concordancia con el indicador propuesto se evidencia su cumplimiento. 
Soporte: 
13. PA -1 OCI</t>
  </si>
  <si>
    <t>(Información revisada y validada/1)*0,15)</t>
  </si>
  <si>
    <t xml:space="preserve">OAPP1 Implementar la solución tecnológica adquirida por TRANSMILENIO S.A. para la administración, control y seguimiento de los diferentes instrumentos del Modelo de Gestión Institucional </t>
  </si>
  <si>
    <t>OCI: No Aplica, verificado por la OAP.
Reporte de la OAP: Durante el 2020, se adelantaron procesos de revisión bibliográfica, actualización estudios, elaboración de documentos con componente ambiental de flota y revisión de otros documentos como apoyo en la estructuración de los procesos de licitación para la provisión y operación de flota zonal, se participó en la evaluación de los procesos licitatorios con los que se tuvo como resultado la adjudicación de una flota de 1002 buses eléctricos durante 2020. Así mismo, se ha realizado trabajo conjunto con Ecopetrol para la gestión y coordinación de la logística para el desarrollo de pruebas para la evaluación del desempeño ambiental de la nueva flota troncal (determinación de factores de emisión y la segunda fase de los estudios de exposición al interior de la flota troncal y estaciones del sistema producto de la renovación). Por otro lado, se ha participado en los procesos relacionados con los temas ambientales de la estación de servicio – EDS. de diésel del patio Norte. Se realizaron visitas técnicas y gestiones que servirán de insumo para revisar la viabilidad de adelantar pruebas a un bus articulado y un bus biarticulado eléctricos como parte del apoyo en iniciativas para la vinculación de buses eléctricos para prueba en la operación troncal, en este mismo sentido, se han adelantado reuniones y dado respuesta a inquietudes relacionadas con los procesos para pruebas y vinculación de flota en el marco del PAT. De igual manera, se adelantó gestión con Enel para revisión de viabilidad de instalación de cargadores en diferentes patios del sistema. Se adelantaron cálculos de beneficios ambientales de proyectos del sistema, se participó en Reuniones con WRI y otras entidades para la revisión de beneficios de proyectos del sistema. Se hizo seguimiento al desempeño de la nueva flota del sistema para consolidar información de la eficiencia energética, se ha participado en reuniones interinstitucionales de seguimiento y gestión asociada a TransMiCable, calidad del aire, beneficios de los procesos de renovación, y experiencias de nuevas tecnologías en otras ciudades. Se ha participado en la estructuración de la política pública de cero o bajas emisiones, se ha adelantado gestión para la estructuración de proyectos ambientales susceptibles de financiación con recursos de cooperación internacional, se logró la aprobación de dos de ellos para desarrollarse en 2021 y se ha hecho seguimiento a las cooperaciones técnicas en temas técnico ambientales, se adelantaron visitas de campo relacionadas con la preparación y estructuración de proyectos con beneficios ambientales y se ha participado en los procesos de implementación de la nueva flota.
Teniendo en cuenta que la Oficina Asesora de Planeación como segunda línea de Defensa adelantó el seguimiento a este compromiso con sus respectivas actividades, este no fue objeto de evaluación por Parte de la Oficina de Control Interno. No obstante se presenta el resultado verificado por dicha área.</t>
  </si>
  <si>
    <t>OAP:  La Oficina asesora de planeación allegó soporte mediante correo de fecha Miércoles 20/01/2021 10:37 AM, en el cual se evidenció el resultado obtenido del FURAG,  por percentiles, ubicando la Entidad en un quintil entre 4 y 5.
OCI:  Se verificó en la página de la Función Pública en el área de resultados publicados del desempeño de MIPG, por categoría orden territorial las cifras reportadas.   
Por lo anterior y en concordancia con el indicador propuesto se evidencia su cumplimiento. 
Soporte: 
12. PA -1 OCI</t>
  </si>
  <si>
    <t>La Oficina de Control Interno evidenció que se realizaron  tres (3) reportes durante la vigencia así:
1.  Diciembre 2019 
2. Mayo 2020 
3. Septiembre de 2020, con relación a diciembre 2020 este se anticipó con el del mes de septiembre, conforme a lo reportado por el responsable de la Oficina Asesora de Planeación.
Soporte: 
8. PA -1 OCI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</si>
</sst>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theme="1"/>
      <name val="Arial"/>
      <family val="2"/>
    </font>
    <font>
      <sz val="11"/>
      <color theme="1"/>
      <name val="Calibri"/>
      <family val="2"/>
      <scheme val="minor"/>
    </font>
    <font>
      <sz val="12"/>
      <color theme="1"/>
      <name val="Arial"/>
      <family val="2"/>
    </font>
    <font>
      <sz val="11"/>
      <color theme="1"/>
      <name val="Tahoma"/>
      <family val="2"/>
    </font>
    <font>
      <b/>
      <sz val="18"/>
      <name val="Tahoma"/>
      <family val="2"/>
    </font>
    <font>
      <b/>
      <sz val="10"/>
      <color theme="1"/>
      <name val="Tahoma"/>
      <family val="2"/>
    </font>
    <font>
      <sz val="10"/>
      <color theme="1"/>
      <name val="Tahoma"/>
      <family val="2"/>
    </font>
    <font>
      <sz val="10"/>
      <name val="Tahoma"/>
      <family val="2"/>
    </font>
    <font>
      <b/>
      <sz val="11"/>
      <color theme="1"/>
      <name val="Tahoma"/>
      <family val="2"/>
    </font>
    <font>
      <sz val="15"/>
      <color theme="1"/>
      <name val="Tahoma"/>
      <family val="2"/>
    </font>
    <font>
      <b/>
      <sz val="15"/>
      <name val="Tahoma"/>
      <family val="2"/>
    </font>
    <font>
      <b/>
      <sz val="9"/>
      <name val="Tahoma"/>
      <family val="2"/>
    </font>
    <font>
      <sz val="9"/>
      <color theme="1"/>
      <name val="Tahoma"/>
      <family val="2"/>
    </font>
    <font>
      <b/>
      <sz val="9"/>
      <color theme="1"/>
      <name val="Tahoma"/>
      <family val="2"/>
    </font>
    <font>
      <sz val="11"/>
      <color theme="1"/>
      <name val="Calibri"/>
      <family val="2"/>
      <scheme val="minor"/>
    </font>
    <font>
      <b/>
      <sz val="9"/>
      <color rgb="FF000000"/>
      <name val="Tahoma"/>
      <family val="2"/>
    </font>
    <font>
      <sz val="9"/>
      <name val="Tahoma"/>
      <family val="2"/>
    </font>
    <font>
      <b/>
      <sz val="10"/>
      <name val="Arial"/>
      <family val="2"/>
    </font>
    <font>
      <b/>
      <sz val="9"/>
      <name val="Arial"/>
      <family val="2"/>
    </font>
    <font>
      <sz val="11"/>
      <color indexed="8"/>
      <name val="Calibri"/>
      <family val="2"/>
      <scheme val="minor"/>
    </font>
    <font>
      <sz val="9"/>
      <color theme="1"/>
      <name val="Cambria"/>
      <family val="1"/>
    </font>
    <font>
      <sz val="9"/>
      <color rgb="FF000000"/>
      <name val="Cambria"/>
      <family val="1"/>
    </font>
    <font>
      <sz val="9"/>
      <name val="Cambria"/>
      <family val="1"/>
    </font>
    <font>
      <b/>
      <sz val="9"/>
      <color theme="1"/>
      <name val="Cambria"/>
      <family val="1"/>
    </font>
    <font>
      <sz val="9"/>
      <color theme="1"/>
      <name val="Arial"/>
      <family val="2"/>
    </font>
    <font>
      <b/>
      <sz val="9"/>
      <color theme="1"/>
      <name val="Arial"/>
      <family val="2"/>
    </font>
    <font>
      <sz val="8"/>
      <name val="Arial"/>
      <family val="2"/>
    </font>
    <font>
      <i/>
      <sz val="10"/>
      <color theme="1"/>
      <name val="Tahoma"/>
      <family val="2"/>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0">
    <border>
      <left/>
      <right/>
      <top/>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thin">
        <color auto="1"/>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style="medium">
        <color indexed="64"/>
      </top>
      <bottom/>
      <diagonal/>
    </border>
    <border>
      <left style="thin">
        <color auto="1"/>
      </left>
      <right style="thin">
        <color auto="1"/>
      </right>
      <top style="thin">
        <color auto="1"/>
      </top>
      <bottom/>
      <diagonal/>
    </border>
    <border>
      <left style="thin">
        <color auto="1"/>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8">
    <xf numFmtId="0" fontId="0" fillId="0" borderId="0"/>
    <xf numFmtId="9" fontId="2" fillId="0" borderId="0" applyFont="0" applyFill="0" applyBorder="0" applyAlignment="0" applyProtection="0"/>
    <xf numFmtId="0" fontId="14" fillId="0" borderId="0"/>
    <xf numFmtId="9" fontId="14" fillId="0" borderId="0" applyFont="0" applyFill="0" applyBorder="0" applyAlignment="0" applyProtection="0"/>
    <xf numFmtId="0" fontId="2" fillId="0" borderId="0"/>
    <xf numFmtId="0" fontId="19" fillId="0" borderId="0"/>
    <xf numFmtId="9" fontId="19" fillId="0" borderId="0" applyFont="0" applyFill="0" applyBorder="0" applyAlignment="0" applyProtection="0"/>
    <xf numFmtId="0" fontId="1" fillId="0" borderId="0"/>
  </cellStyleXfs>
  <cellXfs count="172">
    <xf numFmtId="0" fontId="0" fillId="0" borderId="0" xfId="0"/>
    <xf numFmtId="0" fontId="3" fillId="2" borderId="0" xfId="0" applyFont="1" applyFill="1" applyAlignment="1">
      <alignment vertical="center" wrapText="1"/>
    </xf>
    <xf numFmtId="0" fontId="4" fillId="2" borderId="0" xfId="0" applyFont="1" applyFill="1" applyAlignment="1">
      <alignment horizontal="center"/>
    </xf>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5" fillId="2" borderId="0" xfId="0" applyFont="1" applyFill="1" applyAlignment="1">
      <alignment horizontal="center" vertical="center"/>
    </xf>
    <xf numFmtId="0" fontId="6" fillId="2" borderId="4" xfId="0" applyFont="1" applyFill="1" applyBorder="1" applyAlignment="1">
      <alignment horizontal="justify" vertical="center" wrapText="1"/>
    </xf>
    <xf numFmtId="0" fontId="6" fillId="2" borderId="5" xfId="0" applyFont="1" applyFill="1" applyBorder="1" applyAlignment="1">
      <alignment horizontal="center" vertical="center" wrapText="1"/>
    </xf>
    <xf numFmtId="0" fontId="6" fillId="2" borderId="5" xfId="0" applyFont="1" applyFill="1" applyBorder="1" applyAlignment="1">
      <alignment horizontal="justify" vertical="center" wrapText="1"/>
    </xf>
    <xf numFmtId="9" fontId="6" fillId="2" borderId="5" xfId="0" applyNumberFormat="1" applyFont="1" applyFill="1" applyBorder="1" applyAlignment="1">
      <alignment horizontal="center" vertical="center"/>
    </xf>
    <xf numFmtId="0" fontId="6" fillId="2" borderId="0" xfId="0" applyFont="1" applyFill="1" applyAlignment="1">
      <alignment vertical="center"/>
    </xf>
    <xf numFmtId="0" fontId="6" fillId="2" borderId="0" xfId="0" applyFont="1" applyFill="1" applyAlignment="1">
      <alignment horizontal="center" vertical="center"/>
    </xf>
    <xf numFmtId="9" fontId="6" fillId="2" borderId="5" xfId="0" applyNumberFormat="1" applyFont="1" applyFill="1" applyBorder="1" applyAlignment="1">
      <alignment horizontal="center" vertical="center" wrapText="1"/>
    </xf>
    <xf numFmtId="0" fontId="6" fillId="2" borderId="7" xfId="0" applyFont="1" applyFill="1" applyBorder="1" applyAlignment="1">
      <alignment horizontal="justify" vertical="center" wrapText="1"/>
    </xf>
    <xf numFmtId="0" fontId="6" fillId="2" borderId="8" xfId="0" applyFont="1" applyFill="1" applyBorder="1" applyAlignment="1">
      <alignment horizontal="center" vertical="center" wrapText="1"/>
    </xf>
    <xf numFmtId="0" fontId="6" fillId="2" borderId="8" xfId="0" applyFont="1" applyFill="1" applyBorder="1" applyAlignment="1">
      <alignment horizontal="justify" vertical="center" wrapText="1"/>
    </xf>
    <xf numFmtId="9" fontId="6" fillId="2" borderId="8" xfId="1" applyFont="1" applyFill="1" applyBorder="1" applyAlignment="1">
      <alignment horizontal="center" vertical="center" wrapText="1"/>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6" fillId="2" borderId="0" xfId="0" applyFont="1" applyFill="1" applyAlignment="1">
      <alignment horizontal="justify" vertical="center" wrapText="1"/>
    </xf>
    <xf numFmtId="0" fontId="9" fillId="2" borderId="0" xfId="0" applyFont="1" applyFill="1" applyAlignment="1">
      <alignment vertical="center"/>
    </xf>
    <xf numFmtId="0" fontId="4" fillId="2" borderId="0" xfId="0" applyFont="1" applyFill="1" applyAlignment="1">
      <alignment vertical="center"/>
    </xf>
    <xf numFmtId="10" fontId="4" fillId="2" borderId="0" xfId="0" applyNumberFormat="1" applyFont="1" applyFill="1" applyAlignment="1">
      <alignment vertical="center"/>
    </xf>
    <xf numFmtId="0" fontId="10" fillId="2" borderId="0" xfId="0" applyFont="1" applyFill="1" applyAlignment="1">
      <alignment horizontal="center" vertical="center"/>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10" fontId="11" fillId="2" borderId="0" xfId="0" applyNumberFormat="1" applyFont="1" applyFill="1" applyAlignment="1">
      <alignment horizontal="center" vertical="center"/>
    </xf>
    <xf numFmtId="9" fontId="11" fillId="2" borderId="0" xfId="1" applyFont="1" applyFill="1" applyAlignment="1">
      <alignment horizontal="center" vertical="center"/>
    </xf>
    <xf numFmtId="0" fontId="12" fillId="2" borderId="0" xfId="0" applyFont="1" applyFill="1" applyAlignment="1">
      <alignment vertical="center"/>
    </xf>
    <xf numFmtId="0" fontId="12" fillId="2" borderId="0" xfId="0" applyFont="1" applyFill="1" applyAlignment="1">
      <alignment horizontal="center" vertical="center"/>
    </xf>
    <xf numFmtId="0" fontId="12" fillId="2" borderId="0" xfId="2" applyFont="1" applyFill="1" applyAlignment="1" applyProtection="1">
      <alignment horizontal="center" vertical="center"/>
      <protection locked="0"/>
    </xf>
    <xf numFmtId="0" fontId="12" fillId="2" borderId="0" xfId="2" applyFont="1" applyFill="1" applyAlignment="1">
      <alignment vertical="center"/>
    </xf>
    <xf numFmtId="0" fontId="12" fillId="2" borderId="0" xfId="2" applyFont="1" applyFill="1" applyAlignment="1">
      <alignment horizontal="center" vertical="center"/>
    </xf>
    <xf numFmtId="10" fontId="11" fillId="2" borderId="15" xfId="1" applyNumberFormat="1" applyFont="1" applyFill="1" applyBorder="1" applyAlignment="1">
      <alignment horizontal="center" vertical="center"/>
    </xf>
    <xf numFmtId="0" fontId="16" fillId="2" borderId="0" xfId="0" applyFont="1" applyFill="1" applyAlignment="1">
      <alignment vertical="center"/>
    </xf>
    <xf numFmtId="10" fontId="11" fillId="2" borderId="16" xfId="1" applyNumberFormat="1" applyFont="1" applyFill="1" applyBorder="1" applyAlignment="1">
      <alignment horizontal="center" vertical="center"/>
    </xf>
    <xf numFmtId="0" fontId="16" fillId="2" borderId="0" xfId="0" applyFont="1" applyFill="1" applyAlignment="1">
      <alignment horizontal="justify" vertical="center"/>
    </xf>
    <xf numFmtId="0" fontId="16" fillId="2" borderId="0" xfId="0" applyFont="1" applyFill="1" applyAlignment="1">
      <alignment horizontal="center" vertical="center" wrapText="1"/>
    </xf>
    <xf numFmtId="10" fontId="16" fillId="2" borderId="0" xfId="0" applyNumberFormat="1" applyFont="1" applyFill="1" applyAlignment="1">
      <alignment horizontal="center" vertical="center"/>
    </xf>
    <xf numFmtId="10" fontId="16" fillId="2" borderId="0" xfId="0" applyNumberFormat="1" applyFont="1" applyFill="1" applyAlignment="1">
      <alignment vertical="center"/>
    </xf>
    <xf numFmtId="0" fontId="0" fillId="0" borderId="0" xfId="0" applyAlignment="1">
      <alignment shrinkToFit="1"/>
    </xf>
    <xf numFmtId="9" fontId="13" fillId="2" borderId="0" xfId="1" applyFont="1" applyFill="1" applyAlignment="1" applyProtection="1">
      <alignment horizontal="center" vertical="center"/>
      <protection locked="0"/>
    </xf>
    <xf numFmtId="0" fontId="9" fillId="2" borderId="0" xfId="0" applyFont="1" applyFill="1" applyAlignment="1">
      <alignment horizontal="center" vertical="center"/>
    </xf>
    <xf numFmtId="0" fontId="16" fillId="2" borderId="0" xfId="0" applyFont="1" applyFill="1" applyAlignment="1">
      <alignment horizontal="center" vertical="center"/>
    </xf>
    <xf numFmtId="10" fontId="11" fillId="2" borderId="8" xfId="1" applyNumberFormat="1" applyFont="1" applyFill="1" applyBorder="1" applyAlignment="1">
      <alignment horizontal="center" vertical="center"/>
    </xf>
    <xf numFmtId="9" fontId="11" fillId="2" borderId="9" xfId="1" applyFont="1" applyFill="1" applyBorder="1" applyAlignment="1">
      <alignment horizontal="center" vertical="center"/>
    </xf>
    <xf numFmtId="0" fontId="13" fillId="2" borderId="5" xfId="0" applyFont="1" applyFill="1" applyBorder="1" applyAlignment="1" applyProtection="1">
      <alignment horizontal="center" vertical="center"/>
      <protection locked="0"/>
    </xf>
    <xf numFmtId="10" fontId="13" fillId="2" borderId="5" xfId="0" applyNumberFormat="1" applyFont="1" applyFill="1" applyBorder="1" applyAlignment="1" applyProtection="1">
      <alignment horizontal="center" vertical="center"/>
      <protection locked="0"/>
    </xf>
    <xf numFmtId="10" fontId="15" fillId="2" borderId="20" xfId="3" applyNumberFormat="1" applyFont="1" applyFill="1" applyBorder="1" applyAlignment="1">
      <alignment horizontal="center" vertical="center" wrapText="1"/>
    </xf>
    <xf numFmtId="10" fontId="11" fillId="2" borderId="14" xfId="1" applyNumberFormat="1" applyFont="1" applyFill="1" applyBorder="1" applyAlignment="1">
      <alignment horizontal="center" vertical="center"/>
    </xf>
    <xf numFmtId="0" fontId="13" fillId="2" borderId="20" xfId="2" applyFont="1" applyFill="1" applyBorder="1" applyAlignment="1">
      <alignment horizontal="center" vertical="center" wrapText="1"/>
    </xf>
    <xf numFmtId="0" fontId="15" fillId="2" borderId="20" xfId="0" applyFont="1" applyFill="1" applyBorder="1" applyAlignment="1">
      <alignment horizontal="center" vertical="center" wrapText="1"/>
    </xf>
    <xf numFmtId="9" fontId="15" fillId="2" borderId="20" xfId="1" applyFont="1" applyFill="1" applyBorder="1" applyAlignment="1">
      <alignment horizontal="center" vertical="center" wrapText="1"/>
    </xf>
    <xf numFmtId="10" fontId="11" fillId="2" borderId="19" xfId="1" applyNumberFormat="1" applyFont="1" applyFill="1" applyBorder="1" applyAlignment="1">
      <alignment horizontal="center" vertical="center"/>
    </xf>
    <xf numFmtId="9" fontId="11" fillId="2" borderId="11" xfId="1" applyFont="1" applyFill="1" applyBorder="1" applyAlignment="1">
      <alignment horizontal="center" vertical="center"/>
    </xf>
    <xf numFmtId="9" fontId="11" fillId="2" borderId="13" xfId="1" applyFont="1" applyFill="1" applyBorder="1" applyAlignment="1">
      <alignment horizontal="center" vertical="center"/>
    </xf>
    <xf numFmtId="10" fontId="11" fillId="2" borderId="11" xfId="1" applyNumberFormat="1" applyFont="1" applyFill="1" applyBorder="1" applyAlignment="1">
      <alignment horizontal="center" vertical="center"/>
    </xf>
    <xf numFmtId="0" fontId="17" fillId="2" borderId="10" xfId="4" applyFont="1" applyFill="1" applyBorder="1" applyAlignment="1">
      <alignment horizontal="center" vertical="center" wrapText="1"/>
    </xf>
    <xf numFmtId="10" fontId="18" fillId="2" borderId="11" xfId="0" applyNumberFormat="1" applyFont="1" applyFill="1" applyBorder="1" applyAlignment="1">
      <alignment horizontal="center"/>
    </xf>
    <xf numFmtId="9" fontId="18" fillId="2" borderId="13" xfId="0" applyNumberFormat="1" applyFont="1" applyFill="1" applyBorder="1" applyAlignment="1">
      <alignment horizontal="center"/>
    </xf>
    <xf numFmtId="0" fontId="24" fillId="0" borderId="5" xfId="0" applyFont="1" applyBorder="1" applyAlignment="1">
      <alignment horizontal="center" vertical="center"/>
    </xf>
    <xf numFmtId="0" fontId="25" fillId="3" borderId="2" xfId="0" applyFont="1" applyFill="1" applyBorder="1" applyAlignment="1" applyProtection="1">
      <alignment horizontal="center" vertical="center"/>
      <protection locked="0"/>
    </xf>
    <xf numFmtId="10" fontId="6" fillId="2" borderId="6" xfId="1" applyNumberFormat="1" applyFont="1" applyFill="1" applyBorder="1" applyAlignment="1">
      <alignment horizontal="center" vertical="center"/>
    </xf>
    <xf numFmtId="10" fontId="6" fillId="2" borderId="5" xfId="0" applyNumberFormat="1" applyFont="1" applyFill="1" applyBorder="1" applyAlignment="1">
      <alignment horizontal="center" vertical="center"/>
    </xf>
    <xf numFmtId="10" fontId="6" fillId="2" borderId="9" xfId="1" applyNumberFormat="1" applyFont="1" applyFill="1" applyBorder="1" applyAlignment="1">
      <alignment horizontal="center" vertical="center"/>
    </xf>
    <xf numFmtId="14" fontId="20" fillId="0" borderId="2" xfId="7" applyNumberFormat="1" applyFont="1" applyFill="1" applyBorder="1" applyAlignment="1">
      <alignment horizontal="center" vertical="center" wrapText="1"/>
    </xf>
    <xf numFmtId="9" fontId="20" fillId="0" borderId="2" xfId="7" applyNumberFormat="1" applyFont="1" applyFill="1" applyBorder="1" applyAlignment="1">
      <alignment horizontal="center" vertical="center"/>
    </xf>
    <xf numFmtId="9" fontId="20" fillId="0" borderId="2" xfId="7" applyNumberFormat="1" applyFont="1" applyFill="1" applyBorder="1" applyAlignment="1">
      <alignment horizontal="center" vertical="center" wrapText="1"/>
    </xf>
    <xf numFmtId="10" fontId="16" fillId="0" borderId="2" xfId="2" applyNumberFormat="1" applyFont="1" applyFill="1" applyBorder="1" applyAlignment="1">
      <alignment horizontal="center" vertical="center" wrapText="1"/>
    </xf>
    <xf numFmtId="0" fontId="16" fillId="0" borderId="2" xfId="2" applyFont="1" applyFill="1" applyBorder="1" applyAlignment="1">
      <alignment horizontal="center" vertical="center" wrapText="1"/>
    </xf>
    <xf numFmtId="14" fontId="16" fillId="0" borderId="2" xfId="2" applyNumberFormat="1" applyFont="1" applyFill="1" applyBorder="1" applyAlignment="1">
      <alignment horizontal="center" vertical="center"/>
    </xf>
    <xf numFmtId="0" fontId="16" fillId="0" borderId="2" xfId="0" applyFont="1" applyFill="1" applyBorder="1" applyAlignment="1">
      <alignment horizontal="center" vertical="center" wrapText="1"/>
    </xf>
    <xf numFmtId="14" fontId="20" fillId="0" borderId="5" xfId="7" applyNumberFormat="1" applyFont="1" applyFill="1" applyBorder="1" applyAlignment="1">
      <alignment horizontal="center" vertical="center" wrapText="1"/>
    </xf>
    <xf numFmtId="9" fontId="20" fillId="0" borderId="5" xfId="7" applyNumberFormat="1" applyFont="1" applyFill="1" applyBorder="1" applyAlignment="1">
      <alignment horizontal="center" vertical="center"/>
    </xf>
    <xf numFmtId="9" fontId="20" fillId="0" borderId="5" xfId="7" applyNumberFormat="1" applyFont="1" applyFill="1" applyBorder="1" applyAlignment="1">
      <alignment horizontal="center" vertical="center" wrapText="1"/>
    </xf>
    <xf numFmtId="10" fontId="16" fillId="0" borderId="5" xfId="2" applyNumberFormat="1" applyFont="1" applyFill="1" applyBorder="1" applyAlignment="1">
      <alignment horizontal="center" vertical="center" wrapText="1"/>
    </xf>
    <xf numFmtId="0" fontId="16" fillId="0" borderId="5" xfId="2" applyFont="1" applyFill="1" applyBorder="1" applyAlignment="1">
      <alignment horizontal="center" vertical="center" wrapText="1"/>
    </xf>
    <xf numFmtId="14" fontId="16" fillId="0" borderId="5" xfId="2" applyNumberFormat="1" applyFont="1" applyFill="1" applyBorder="1" applyAlignment="1">
      <alignment horizontal="center" vertical="center"/>
    </xf>
    <xf numFmtId="0" fontId="16" fillId="0" borderId="5" xfId="0" applyFont="1" applyFill="1" applyBorder="1" applyAlignment="1">
      <alignment horizontal="center" vertical="center" wrapText="1"/>
    </xf>
    <xf numFmtId="14" fontId="21" fillId="0" borderId="8" xfId="2" applyNumberFormat="1" applyFont="1" applyFill="1" applyBorder="1" applyAlignment="1">
      <alignment horizontal="center" vertical="center" wrapText="1"/>
    </xf>
    <xf numFmtId="9" fontId="20" fillId="0" borderId="8" xfId="7" applyNumberFormat="1" applyFont="1" applyFill="1" applyBorder="1" applyAlignment="1">
      <alignment horizontal="center" vertical="center"/>
    </xf>
    <xf numFmtId="9" fontId="20" fillId="0" borderId="8" xfId="7" applyNumberFormat="1" applyFont="1" applyFill="1" applyBorder="1" applyAlignment="1">
      <alignment horizontal="center" vertical="center" wrapText="1"/>
    </xf>
    <xf numFmtId="0" fontId="16" fillId="0" borderId="8" xfId="0" applyFont="1" applyFill="1" applyBorder="1" applyAlignment="1">
      <alignment horizontal="center" vertical="center" wrapText="1"/>
    </xf>
    <xf numFmtId="9" fontId="16" fillId="0" borderId="2" xfId="2" applyNumberFormat="1" applyFont="1" applyFill="1" applyBorder="1" applyAlignment="1">
      <alignment horizontal="center" vertical="center" wrapText="1"/>
    </xf>
    <xf numFmtId="14" fontId="20" fillId="0" borderId="2" xfId="2" applyNumberFormat="1" applyFont="1" applyFill="1" applyBorder="1" applyAlignment="1">
      <alignment horizontal="center" vertical="center" wrapText="1"/>
    </xf>
    <xf numFmtId="10" fontId="12" fillId="0" borderId="2" xfId="2" applyNumberFormat="1" applyFont="1" applyFill="1" applyBorder="1" applyAlignment="1">
      <alignment horizontal="center" vertical="center" wrapText="1"/>
    </xf>
    <xf numFmtId="0" fontId="12" fillId="0" borderId="2" xfId="2" applyFont="1" applyFill="1" applyBorder="1" applyAlignment="1">
      <alignment horizontal="center" vertical="center" wrapText="1"/>
    </xf>
    <xf numFmtId="14" fontId="12" fillId="0" borderId="2" xfId="2" applyNumberFormat="1" applyFont="1" applyFill="1" applyBorder="1" applyAlignment="1">
      <alignment horizontal="center" vertical="center"/>
    </xf>
    <xf numFmtId="10" fontId="12" fillId="0" borderId="8" xfId="2" applyNumberFormat="1" applyFont="1" applyFill="1" applyBorder="1" applyAlignment="1">
      <alignment horizontal="center" vertical="center" wrapText="1"/>
    </xf>
    <xf numFmtId="0" fontId="12" fillId="0" borderId="8" xfId="2" applyFont="1" applyFill="1" applyBorder="1" applyAlignment="1">
      <alignment horizontal="center" vertical="center" wrapText="1"/>
    </xf>
    <xf numFmtId="14" fontId="12" fillId="0" borderId="8" xfId="2" applyNumberFormat="1" applyFont="1" applyFill="1" applyBorder="1" applyAlignment="1">
      <alignment horizontal="center" vertical="center"/>
    </xf>
    <xf numFmtId="14" fontId="21" fillId="0" borderId="11" xfId="2" applyNumberFormat="1" applyFont="1" applyFill="1" applyBorder="1" applyAlignment="1">
      <alignment horizontal="center" vertical="center" wrapText="1"/>
    </xf>
    <xf numFmtId="9" fontId="20" fillId="0" borderId="11" xfId="2" applyNumberFormat="1" applyFont="1" applyFill="1" applyBorder="1" applyAlignment="1">
      <alignment horizontal="center" vertical="center"/>
    </xf>
    <xf numFmtId="9" fontId="20" fillId="0" borderId="11" xfId="2" applyNumberFormat="1" applyFont="1" applyFill="1" applyBorder="1" applyAlignment="1">
      <alignment horizontal="center" vertical="center" wrapText="1"/>
    </xf>
    <xf numFmtId="10" fontId="16" fillId="0" borderId="11" xfId="2" applyNumberFormat="1" applyFont="1" applyFill="1" applyBorder="1" applyAlignment="1">
      <alignment horizontal="center" vertical="center" wrapText="1"/>
    </xf>
    <xf numFmtId="0" fontId="16" fillId="0" borderId="11" xfId="2" applyFont="1" applyFill="1" applyBorder="1" applyAlignment="1">
      <alignment horizontal="center" vertical="center" wrapText="1"/>
    </xf>
    <xf numFmtId="0" fontId="16" fillId="0" borderId="11" xfId="0" applyFont="1" applyFill="1" applyBorder="1" applyAlignment="1">
      <alignment horizontal="center" vertical="center" wrapText="1"/>
    </xf>
    <xf numFmtId="9" fontId="21" fillId="0" borderId="11" xfId="2" applyNumberFormat="1" applyFont="1" applyFill="1" applyBorder="1" applyAlignment="1">
      <alignment horizontal="center" vertical="center" wrapText="1"/>
    </xf>
    <xf numFmtId="0" fontId="20" fillId="0" borderId="11" xfId="2" applyFont="1" applyFill="1" applyBorder="1" applyAlignment="1">
      <alignment horizontal="center" vertical="center" wrapText="1"/>
    </xf>
    <xf numFmtId="0" fontId="16" fillId="0" borderId="12" xfId="0" applyFont="1" applyFill="1" applyBorder="1" applyAlignment="1">
      <alignment horizontal="center" vertical="center" wrapText="1"/>
    </xf>
    <xf numFmtId="0" fontId="7" fillId="2" borderId="8" xfId="0" applyFont="1" applyFill="1" applyBorder="1" applyAlignment="1">
      <alignment horizontal="justify" vertical="center" wrapText="1"/>
    </xf>
    <xf numFmtId="0" fontId="8" fillId="2" borderId="23" xfId="0" applyFont="1" applyFill="1" applyBorder="1" applyAlignment="1">
      <alignment horizontal="center" vertical="center" wrapText="1"/>
    </xf>
    <xf numFmtId="10" fontId="8" fillId="2" borderId="24" xfId="0" applyNumberFormat="1"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justify" vertical="center" wrapText="1"/>
    </xf>
    <xf numFmtId="9" fontId="6" fillId="2" borderId="2"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10" fontId="6" fillId="2" borderId="8" xfId="0" applyNumberFormat="1" applyFont="1" applyFill="1" applyBorder="1" applyAlignment="1">
      <alignment horizontal="center" vertical="center"/>
    </xf>
    <xf numFmtId="14" fontId="21" fillId="0" borderId="20" xfId="2" applyNumberFormat="1" applyFont="1" applyFill="1" applyBorder="1" applyAlignment="1">
      <alignment horizontal="center" vertical="center" wrapText="1"/>
    </xf>
    <xf numFmtId="9" fontId="20" fillId="0" borderId="20" xfId="7" applyNumberFormat="1" applyFont="1" applyFill="1" applyBorder="1" applyAlignment="1">
      <alignment horizontal="center" vertical="center"/>
    </xf>
    <xf numFmtId="9" fontId="20" fillId="0" borderId="20" xfId="7" applyNumberFormat="1" applyFont="1" applyFill="1" applyBorder="1" applyAlignment="1">
      <alignment horizontal="center" vertical="center" wrapText="1"/>
    </xf>
    <xf numFmtId="10" fontId="16" fillId="0" borderId="20" xfId="2" applyNumberFormat="1" applyFont="1" applyFill="1" applyBorder="1" applyAlignment="1">
      <alignment horizontal="center" vertical="center" wrapText="1"/>
    </xf>
    <xf numFmtId="0" fontId="16" fillId="0" borderId="20" xfId="2" applyFont="1" applyFill="1" applyBorder="1" applyAlignment="1">
      <alignment horizontal="center" vertical="center" wrapText="1"/>
    </xf>
    <xf numFmtId="14" fontId="16" fillId="0" borderId="20" xfId="2" applyNumberFormat="1" applyFont="1" applyFill="1" applyBorder="1" applyAlignment="1">
      <alignment horizontal="center" vertical="center"/>
    </xf>
    <xf numFmtId="0" fontId="16" fillId="0" borderId="20" xfId="0" applyFont="1" applyFill="1" applyBorder="1" applyAlignment="1">
      <alignment horizontal="center" vertical="center" wrapText="1"/>
    </xf>
    <xf numFmtId="9" fontId="11" fillId="2" borderId="18" xfId="1" applyFont="1" applyFill="1" applyBorder="1" applyAlignment="1">
      <alignment horizontal="center" vertical="center"/>
    </xf>
    <xf numFmtId="10" fontId="11" fillId="2" borderId="2" xfId="1" applyNumberFormat="1" applyFont="1" applyFill="1" applyBorder="1" applyAlignment="1">
      <alignment horizontal="center" vertical="center"/>
    </xf>
    <xf numFmtId="10" fontId="11" fillId="2" borderId="3" xfId="1" applyNumberFormat="1" applyFont="1" applyFill="1" applyBorder="1" applyAlignment="1">
      <alignment horizontal="center" vertical="center"/>
    </xf>
    <xf numFmtId="9" fontId="16" fillId="0" borderId="20" xfId="2" applyNumberFormat="1" applyFont="1" applyFill="1" applyBorder="1" applyAlignment="1">
      <alignment horizontal="center" vertical="center" wrapText="1"/>
    </xf>
    <xf numFmtId="10" fontId="16" fillId="0" borderId="20" xfId="2" applyNumberFormat="1" applyFont="1" applyFill="1" applyBorder="1" applyAlignment="1">
      <alignment horizontal="center" vertical="top" wrapText="1"/>
    </xf>
    <xf numFmtId="0" fontId="16" fillId="0" borderId="20" xfId="2" applyFont="1" applyFill="1" applyBorder="1" applyAlignment="1">
      <alignment horizontal="center" vertical="top" wrapText="1"/>
    </xf>
    <xf numFmtId="14" fontId="16" fillId="0" borderId="20" xfId="2" applyNumberFormat="1" applyFont="1" applyFill="1" applyBorder="1" applyAlignment="1">
      <alignment horizontal="center" vertical="top"/>
    </xf>
    <xf numFmtId="10" fontId="11" fillId="2" borderId="20" xfId="1" applyNumberFormat="1" applyFont="1" applyFill="1" applyBorder="1" applyAlignment="1">
      <alignment horizontal="center" vertical="top"/>
    </xf>
    <xf numFmtId="14" fontId="21" fillId="0" borderId="17" xfId="2" applyNumberFormat="1" applyFont="1" applyFill="1" applyBorder="1" applyAlignment="1">
      <alignment horizontal="center" vertical="center" wrapText="1"/>
    </xf>
    <xf numFmtId="9" fontId="20" fillId="0" borderId="17" xfId="2" applyNumberFormat="1" applyFont="1" applyFill="1" applyBorder="1" applyAlignment="1">
      <alignment horizontal="center" vertical="center"/>
    </xf>
    <xf numFmtId="9" fontId="20" fillId="0" borderId="17" xfId="2" applyNumberFormat="1" applyFont="1" applyFill="1" applyBorder="1" applyAlignment="1">
      <alignment horizontal="center" vertical="center" wrapText="1"/>
    </xf>
    <xf numFmtId="10" fontId="16" fillId="0" borderId="17" xfId="2" applyNumberFormat="1" applyFont="1" applyFill="1" applyBorder="1" applyAlignment="1">
      <alignment horizontal="center" vertical="center" wrapText="1"/>
    </xf>
    <xf numFmtId="0" fontId="16" fillId="0" borderId="17" xfId="2" applyFont="1" applyFill="1" applyBorder="1" applyAlignment="1">
      <alignment horizontal="center" vertical="center" wrapText="1"/>
    </xf>
    <xf numFmtId="14" fontId="16" fillId="0" borderId="17" xfId="2" applyNumberFormat="1" applyFont="1" applyFill="1" applyBorder="1" applyAlignment="1">
      <alignment horizontal="center" vertical="center"/>
    </xf>
    <xf numFmtId="0" fontId="16" fillId="0" borderId="17" xfId="0" applyFont="1" applyFill="1" applyBorder="1" applyAlignment="1">
      <alignment horizontal="center" vertical="center" wrapText="1"/>
    </xf>
    <xf numFmtId="9" fontId="11" fillId="2" borderId="17" xfId="1" applyFont="1" applyFill="1" applyBorder="1" applyAlignment="1">
      <alignment horizontal="center" vertical="center"/>
    </xf>
    <xf numFmtId="10" fontId="11" fillId="2" borderId="29" xfId="1" applyNumberFormat="1" applyFont="1" applyFill="1" applyBorder="1" applyAlignment="1">
      <alignment horizontal="center" vertical="top"/>
    </xf>
    <xf numFmtId="9" fontId="11" fillId="2" borderId="3" xfId="1" applyFont="1" applyFill="1" applyBorder="1" applyAlignment="1">
      <alignment horizontal="center" vertical="center"/>
    </xf>
    <xf numFmtId="10" fontId="6" fillId="2" borderId="3" xfId="1" applyNumberFormat="1" applyFont="1" applyFill="1" applyBorder="1" applyAlignment="1">
      <alignment horizontal="center" vertical="center" wrapText="1"/>
    </xf>
    <xf numFmtId="0" fontId="4" fillId="2" borderId="0" xfId="0" applyFont="1" applyFill="1" applyAlignment="1">
      <alignment horizontal="left" vertical="center"/>
    </xf>
    <xf numFmtId="0" fontId="11" fillId="2" borderId="0" xfId="0" applyFont="1" applyFill="1" applyAlignment="1">
      <alignment horizontal="left" vertical="center" wrapText="1"/>
    </xf>
    <xf numFmtId="0" fontId="20" fillId="0" borderId="21" xfId="7" applyFont="1" applyFill="1" applyBorder="1" applyAlignment="1">
      <alignment horizontal="left" vertical="center" wrapText="1"/>
    </xf>
    <xf numFmtId="0" fontId="20" fillId="0" borderId="22" xfId="7" applyFont="1" applyFill="1" applyBorder="1" applyAlignment="1">
      <alignment horizontal="left" vertical="center" wrapText="1"/>
    </xf>
    <xf numFmtId="0" fontId="20" fillId="0" borderId="28" xfId="7" applyFont="1" applyFill="1" applyBorder="1" applyAlignment="1">
      <alignment horizontal="left" vertical="center" wrapText="1"/>
    </xf>
    <xf numFmtId="0" fontId="20" fillId="0" borderId="2" xfId="7" applyFont="1" applyFill="1" applyBorder="1" applyAlignment="1">
      <alignment horizontal="left" vertical="center" wrapText="1"/>
    </xf>
    <xf numFmtId="0" fontId="20" fillId="0" borderId="20" xfId="7" applyFont="1" applyFill="1" applyBorder="1" applyAlignment="1">
      <alignment horizontal="left" vertical="center" wrapText="1"/>
    </xf>
    <xf numFmtId="0" fontId="20" fillId="0" borderId="8" xfId="7" applyFont="1" applyFill="1" applyBorder="1" applyAlignment="1">
      <alignment horizontal="left" vertical="center" wrapText="1"/>
    </xf>
    <xf numFmtId="0" fontId="20" fillId="0" borderId="17" xfId="2" applyFont="1" applyFill="1" applyBorder="1" applyAlignment="1">
      <alignment horizontal="left" vertical="center" wrapText="1"/>
    </xf>
    <xf numFmtId="0" fontId="20" fillId="0" borderId="11" xfId="2" applyFont="1" applyFill="1" applyBorder="1" applyAlignment="1">
      <alignment horizontal="left" vertical="center" wrapText="1"/>
    </xf>
    <xf numFmtId="0" fontId="21" fillId="0" borderId="11" xfId="2" applyFont="1" applyFill="1" applyBorder="1" applyAlignment="1">
      <alignment horizontal="left" vertical="center" wrapText="1"/>
    </xf>
    <xf numFmtId="10" fontId="16" fillId="2" borderId="0" xfId="0" applyNumberFormat="1" applyFont="1" applyFill="1" applyAlignment="1">
      <alignment horizontal="left" vertical="center" wrapText="1"/>
    </xf>
    <xf numFmtId="0" fontId="16" fillId="2" borderId="0" xfId="0" applyFont="1" applyFill="1" applyAlignment="1">
      <alignment horizontal="left" vertical="center" wrapText="1"/>
    </xf>
    <xf numFmtId="0" fontId="11" fillId="2" borderId="0" xfId="0" applyFont="1" applyFill="1" applyAlignment="1">
      <alignment horizontal="left" vertical="center"/>
    </xf>
    <xf numFmtId="0" fontId="12" fillId="2" borderId="0" xfId="0" applyFont="1" applyFill="1" applyAlignment="1">
      <alignment horizontal="left" vertical="center"/>
    </xf>
    <xf numFmtId="0" fontId="16" fillId="0" borderId="2" xfId="2" applyFont="1" applyFill="1" applyBorder="1" applyAlignment="1">
      <alignment horizontal="left" vertical="center" wrapText="1"/>
    </xf>
    <xf numFmtId="0" fontId="16" fillId="0" borderId="5" xfId="2" applyFont="1" applyFill="1" applyBorder="1" applyAlignment="1">
      <alignment horizontal="left" vertical="center" wrapText="1"/>
    </xf>
    <xf numFmtId="0" fontId="16" fillId="0" borderId="20" xfId="2" applyFont="1" applyFill="1" applyBorder="1" applyAlignment="1">
      <alignment horizontal="left" vertical="center" wrapText="1"/>
    </xf>
    <xf numFmtId="0" fontId="16" fillId="2" borderId="0" xfId="0" applyFont="1" applyFill="1" applyAlignment="1">
      <alignment horizontal="left" vertical="center"/>
    </xf>
    <xf numFmtId="0" fontId="9" fillId="2" borderId="0" xfId="0" applyFont="1" applyFill="1" applyAlignment="1">
      <alignment horizontal="left" vertical="center"/>
    </xf>
    <xf numFmtId="0" fontId="16" fillId="0" borderId="25" xfId="2" applyFont="1" applyFill="1" applyBorder="1" applyAlignment="1">
      <alignment horizontal="left" vertical="center" wrapText="1"/>
    </xf>
    <xf numFmtId="0" fontId="16" fillId="0" borderId="19" xfId="2" applyFont="1" applyFill="1" applyBorder="1" applyAlignment="1">
      <alignment horizontal="left" vertical="center" wrapText="1"/>
    </xf>
    <xf numFmtId="0" fontId="16" fillId="0" borderId="27" xfId="2" applyFont="1" applyFill="1" applyBorder="1" applyAlignment="1">
      <alignment horizontal="left" vertical="center" wrapText="1"/>
    </xf>
    <xf numFmtId="0" fontId="16" fillId="0" borderId="14" xfId="2" applyFont="1" applyFill="1" applyBorder="1" applyAlignment="1">
      <alignment horizontal="left" vertical="center" wrapText="1"/>
    </xf>
    <xf numFmtId="0" fontId="20" fillId="0" borderId="19" xfId="7" applyFont="1" applyFill="1" applyBorder="1" applyAlignment="1">
      <alignment horizontal="left" vertical="center" wrapText="1"/>
    </xf>
    <xf numFmtId="0" fontId="16" fillId="0" borderId="27" xfId="2" applyFont="1" applyFill="1" applyBorder="1" applyAlignment="1">
      <alignment horizontal="left" vertical="top" wrapText="1"/>
    </xf>
    <xf numFmtId="0" fontId="20" fillId="0" borderId="14" xfId="7" applyFont="1" applyFill="1" applyBorder="1" applyAlignment="1">
      <alignment horizontal="left" vertical="top" wrapText="1"/>
    </xf>
    <xf numFmtId="0" fontId="16" fillId="0" borderId="26" xfId="2" applyFont="1" applyFill="1" applyBorder="1" applyAlignment="1">
      <alignment horizontal="left" vertical="center" wrapText="1"/>
    </xf>
    <xf numFmtId="0" fontId="20" fillId="0" borderId="26" xfId="2" applyFont="1" applyFill="1" applyBorder="1" applyAlignment="1">
      <alignment horizontal="left" vertical="center" wrapText="1"/>
    </xf>
    <xf numFmtId="0" fontId="22" fillId="0" borderId="10" xfId="2" applyFont="1" applyFill="1" applyBorder="1" applyAlignment="1">
      <alignment horizontal="left" vertical="center" wrapText="1"/>
    </xf>
    <xf numFmtId="0" fontId="22" fillId="0" borderId="11" xfId="2" applyFont="1" applyFill="1" applyBorder="1" applyAlignment="1">
      <alignment horizontal="left" vertical="center" wrapText="1"/>
    </xf>
    <xf numFmtId="0" fontId="21" fillId="0" borderId="10" xfId="2" applyFont="1" applyFill="1" applyBorder="1" applyAlignment="1">
      <alignment horizontal="left" vertical="center" wrapText="1"/>
    </xf>
    <xf numFmtId="0" fontId="12" fillId="0" borderId="25" xfId="2" applyFont="1" applyFill="1" applyBorder="1" applyAlignment="1">
      <alignment horizontal="left" wrapText="1"/>
    </xf>
  </cellXfs>
  <cellStyles count="8">
    <cellStyle name="Normal" xfId="0" builtinId="0"/>
    <cellStyle name="Normal 2" xfId="2" xr:uid="{E094C4DB-9DB8-46BB-9069-4E746B5489B0}"/>
    <cellStyle name="Normal 2 2 5" xfId="7" xr:uid="{6305C1C5-E92A-4FDE-BE39-85A218E9B1E1}"/>
    <cellStyle name="Normal 3" xfId="5" xr:uid="{5BA8D524-E32D-49CB-83D1-61550B6AD637}"/>
    <cellStyle name="Normal 7" xfId="4" xr:uid="{4A41CD96-CEF2-4FCD-8F89-68324623A1D6}"/>
    <cellStyle name="Porcentaje" xfId="1" builtinId="5"/>
    <cellStyle name="Porcentaje 2" xfId="3" xr:uid="{9B0287E9-1712-4A2C-BC21-87EC0F912CF1}"/>
    <cellStyle name="Porcentaje 3" xfId="6" xr:uid="{7DC76BF9-B62F-4909-9BDB-350603CF79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520documentos\Ambiental\Desempe&#241;o%2520Ambiental\Indicadores%2520Ambien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LISTAS DESPLEGABLE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79030-2AAE-46AE-8307-9B146BA77459}">
  <sheetPr codeName="Hoja1">
    <pageSetUpPr fitToPage="1"/>
  </sheetPr>
  <dimension ref="A1:R10"/>
  <sheetViews>
    <sheetView tabSelected="1" zoomScaleNormal="100" workbookViewId="0">
      <selection activeCell="C5" sqref="C5"/>
    </sheetView>
  </sheetViews>
  <sheetFormatPr baseColWidth="10" defaultRowHeight="14.25" x14ac:dyDescent="0.2"/>
  <cols>
    <col min="1" max="1" width="16.88671875" style="1" customWidth="1"/>
    <col min="2" max="2" width="9" style="5" bestFit="1" customWidth="1"/>
    <col min="3" max="3" width="25.44140625" style="5" customWidth="1"/>
    <col min="4" max="4" width="24.21875" style="1" customWidth="1"/>
    <col min="5" max="5" width="9.44140625" style="1" bestFit="1" customWidth="1"/>
    <col min="6" max="6" width="11.6640625" style="5" customWidth="1"/>
    <col min="7" max="7" width="15.109375" style="1" customWidth="1"/>
    <col min="8" max="8" width="13.5546875" style="1" customWidth="1"/>
    <col min="9" max="9" width="9.44140625" style="5" customWidth="1"/>
    <col min="10" max="10" width="57.77734375" style="1" customWidth="1"/>
    <col min="11" max="11" width="11" style="4" customWidth="1"/>
    <col min="12" max="12" width="1.77734375" style="3" customWidth="1"/>
    <col min="13" max="13" width="8.21875" style="4" customWidth="1"/>
    <col min="14" max="14" width="8" style="4" bestFit="1" customWidth="1"/>
    <col min="15" max="15" width="7.6640625" style="4" bestFit="1" customWidth="1"/>
    <col min="16" max="16384" width="11.5546875" style="3"/>
  </cols>
  <sheetData>
    <row r="1" spans="1:18" ht="22.5" x14ac:dyDescent="0.3">
      <c r="B1" s="2"/>
      <c r="C1" s="2"/>
      <c r="E1" s="2" t="s">
        <v>0</v>
      </c>
      <c r="F1" s="2"/>
      <c r="G1" s="2"/>
      <c r="H1" s="2"/>
      <c r="I1" s="2"/>
      <c r="J1" s="2"/>
      <c r="K1" s="2"/>
    </row>
    <row r="3" spans="1:18" ht="15" thickBot="1" x14ac:dyDescent="0.25"/>
    <row r="4" spans="1:18" s="6" customFormat="1" ht="48" customHeight="1" thickBot="1" x14ac:dyDescent="0.25">
      <c r="A4" s="104" t="s">
        <v>1</v>
      </c>
      <c r="B4" s="105" t="s">
        <v>2</v>
      </c>
      <c r="C4" s="105" t="s">
        <v>3</v>
      </c>
      <c r="D4" s="105" t="s">
        <v>4</v>
      </c>
      <c r="E4" s="105" t="s">
        <v>5</v>
      </c>
      <c r="F4" s="105" t="s">
        <v>6</v>
      </c>
      <c r="G4" s="105" t="s">
        <v>7</v>
      </c>
      <c r="H4" s="105" t="s">
        <v>8</v>
      </c>
      <c r="I4" s="105" t="s">
        <v>9</v>
      </c>
      <c r="J4" s="105" t="s">
        <v>115</v>
      </c>
      <c r="K4" s="106" t="s">
        <v>10</v>
      </c>
      <c r="N4" s="62" t="s">
        <v>118</v>
      </c>
      <c r="O4" s="4"/>
      <c r="P4" s="3"/>
      <c r="Q4" s="3"/>
      <c r="R4" s="3"/>
    </row>
    <row r="5" spans="1:18" s="11" customFormat="1" ht="155.25" customHeight="1" x14ac:dyDescent="0.2">
      <c r="A5" s="107" t="s">
        <v>11</v>
      </c>
      <c r="B5" s="108" t="s">
        <v>12</v>
      </c>
      <c r="C5" s="108" t="s">
        <v>76</v>
      </c>
      <c r="D5" s="109" t="s">
        <v>79</v>
      </c>
      <c r="E5" s="108" t="s">
        <v>82</v>
      </c>
      <c r="F5" s="110">
        <v>0.9</v>
      </c>
      <c r="G5" s="109" t="s">
        <v>14</v>
      </c>
      <c r="H5" s="108" t="s">
        <v>83</v>
      </c>
      <c r="I5" s="111">
        <v>0.98709999999999998</v>
      </c>
      <c r="J5" s="109" t="s">
        <v>116</v>
      </c>
      <c r="K5" s="138">
        <v>0.98880000000000001</v>
      </c>
      <c r="M5" s="12" t="s">
        <v>15</v>
      </c>
      <c r="N5" s="61" t="s">
        <v>85</v>
      </c>
      <c r="O5" s="4"/>
      <c r="P5" s="3"/>
      <c r="Q5" s="3"/>
      <c r="R5" s="3"/>
    </row>
    <row r="6" spans="1:18" s="11" customFormat="1" ht="138.75" customHeight="1" x14ac:dyDescent="0.2">
      <c r="A6" s="7" t="s">
        <v>16</v>
      </c>
      <c r="B6" s="8" t="s">
        <v>12</v>
      </c>
      <c r="C6" s="8" t="s">
        <v>77</v>
      </c>
      <c r="D6" s="9" t="s">
        <v>80</v>
      </c>
      <c r="E6" s="8" t="s">
        <v>13</v>
      </c>
      <c r="F6" s="10">
        <v>0.9</v>
      </c>
      <c r="G6" s="9" t="s">
        <v>17</v>
      </c>
      <c r="H6" s="13" t="s">
        <v>18</v>
      </c>
      <c r="I6" s="64">
        <v>1</v>
      </c>
      <c r="J6" s="9" t="s">
        <v>117</v>
      </c>
      <c r="K6" s="63">
        <v>1</v>
      </c>
      <c r="M6" s="12" t="s">
        <v>19</v>
      </c>
      <c r="N6" s="61" t="s">
        <v>86</v>
      </c>
      <c r="O6" s="4"/>
      <c r="P6" s="3"/>
      <c r="Q6" s="3"/>
      <c r="R6" s="3"/>
    </row>
    <row r="7" spans="1:18" s="11" customFormat="1" ht="222" customHeight="1" thickBot="1" x14ac:dyDescent="0.25">
      <c r="A7" s="14" t="s">
        <v>20</v>
      </c>
      <c r="B7" s="15" t="s">
        <v>12</v>
      </c>
      <c r="C7" s="15" t="s">
        <v>78</v>
      </c>
      <c r="D7" s="16" t="s">
        <v>81</v>
      </c>
      <c r="E7" s="15" t="s">
        <v>82</v>
      </c>
      <c r="F7" s="17">
        <v>0.8</v>
      </c>
      <c r="G7" s="16" t="s">
        <v>21</v>
      </c>
      <c r="H7" s="17" t="s">
        <v>84</v>
      </c>
      <c r="I7" s="112">
        <v>0.63900000000000001</v>
      </c>
      <c r="J7" s="101" t="s">
        <v>106</v>
      </c>
      <c r="K7" s="65">
        <v>0.63900000000000001</v>
      </c>
      <c r="M7" s="12" t="s">
        <v>22</v>
      </c>
      <c r="N7" s="61" t="s">
        <v>87</v>
      </c>
      <c r="O7" s="4"/>
      <c r="P7" s="3"/>
      <c r="Q7" s="3"/>
      <c r="R7" s="3"/>
    </row>
    <row r="8" spans="1:18" s="11" customFormat="1" ht="15" thickBot="1" x14ac:dyDescent="0.25">
      <c r="A8" s="18"/>
      <c r="B8" s="19"/>
      <c r="C8" s="19"/>
      <c r="D8" s="20"/>
      <c r="E8" s="18"/>
      <c r="F8" s="19"/>
      <c r="G8" s="20"/>
      <c r="H8" s="18"/>
      <c r="I8" s="19"/>
      <c r="J8" s="102" t="s">
        <v>23</v>
      </c>
      <c r="K8" s="103">
        <f>AVERAGE(K5:K7)</f>
        <v>0.87593333333333323</v>
      </c>
      <c r="M8" s="12"/>
      <c r="N8" s="12"/>
      <c r="O8" s="4"/>
      <c r="P8" s="3"/>
      <c r="Q8" s="3"/>
      <c r="R8" s="3"/>
    </row>
    <row r="9" spans="1:18" x14ac:dyDescent="0.2">
      <c r="L9" s="4"/>
      <c r="M9" s="3"/>
      <c r="N9" s="3"/>
      <c r="O9" s="3"/>
    </row>
    <row r="10" spans="1:18" x14ac:dyDescent="0.2">
      <c r="L10" s="4"/>
      <c r="M10" s="3"/>
      <c r="N10" s="3"/>
      <c r="O10" s="3"/>
    </row>
  </sheetData>
  <hyperlinks>
    <hyperlink ref="N5" location="'PLAN ESTRATEGICO'!E66" display="6.1.3" xr:uid="{45E9D2A4-6660-444D-A628-74DCCA6413AD}"/>
    <hyperlink ref="N6" location="'PLAN ESTRATEGICO'!E67" display="6.1.4" xr:uid="{DEA684B1-5323-41C4-AAB1-CB5E55AF16A4}"/>
    <hyperlink ref="N7" location="'PLAN ESTRATEGICO '!F31" display="2.3.2" xr:uid="{20E513A2-4DF4-4A8D-87B5-B2B3C8643684}"/>
  </hyperlinks>
  <printOptions horizontalCentered="1" verticalCentered="1"/>
  <pageMargins left="0.19685039370078741" right="0.19685039370078741" top="0.19685039370078741" bottom="0.19685039370078741" header="0.31496062992125984" footer="0.11811023622047245"/>
  <pageSetup paperSize="14"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B7806-6640-4F30-840B-B1F2FDA221B4}">
  <sheetPr>
    <tabColor theme="8" tint="0.39997558519241921"/>
  </sheetPr>
  <dimension ref="A1"/>
  <sheetViews>
    <sheetView workbookViewId="0"/>
  </sheetViews>
  <sheetFormatPr baseColWidth="10" defaultRowHeight="15" x14ac:dyDescent="0.2"/>
  <cols>
    <col min="1" max="16384" width="11.5546875" style="4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DB5D3-B4B1-468B-A50F-2B90EA7AA003}">
  <sheetPr codeName="Hoja2">
    <pageSetUpPr fitToPage="1"/>
  </sheetPr>
  <dimension ref="A1:R38"/>
  <sheetViews>
    <sheetView topLeftCell="F1" zoomScale="85" zoomScaleNormal="85" zoomScaleSheetLayoutView="40" workbookViewId="0">
      <pane ySplit="4" topLeftCell="A14" activePane="bottomLeft" state="frozen"/>
      <selection pane="bottomLeft" activeCell="L14" sqref="L14"/>
    </sheetView>
  </sheetViews>
  <sheetFormatPr baseColWidth="10" defaultColWidth="0" defaultRowHeight="11.25" x14ac:dyDescent="0.2"/>
  <cols>
    <col min="1" max="1" width="11.109375" style="44" hidden="1" customWidth="1"/>
    <col min="2" max="2" width="20" style="157" customWidth="1"/>
    <col min="3" max="3" width="19.5546875" style="157" customWidth="1"/>
    <col min="4" max="4" width="26.33203125" style="157" customWidth="1"/>
    <col min="5" max="5" width="10.5546875" style="35" customWidth="1"/>
    <col min="6" max="6" width="11.6640625" style="35" customWidth="1"/>
    <col min="7" max="7" width="23.21875" style="35" customWidth="1"/>
    <col min="8" max="8" width="11.77734375" style="35" customWidth="1"/>
    <col min="9" max="9" width="8.5546875" style="35" customWidth="1"/>
    <col min="10" max="10" width="8.6640625" style="35" customWidth="1"/>
    <col min="11" max="11" width="10.44140625" style="38" customWidth="1"/>
    <col min="12" max="12" width="95.21875" style="151" customWidth="1"/>
    <col min="13" max="13" width="9" style="40" customWidth="1"/>
    <col min="14" max="14" width="8.6640625" style="28" customWidth="1"/>
    <col min="15" max="15" width="4.77734375" style="35" bestFit="1" customWidth="1"/>
    <col min="16" max="16" width="8.44140625" style="35" customWidth="1"/>
    <col min="17" max="18" width="0" style="35" hidden="1" customWidth="1"/>
    <col min="19" max="16384" width="11.5546875" style="35" hidden="1"/>
  </cols>
  <sheetData>
    <row r="1" spans="1:16" s="21" customFormat="1" ht="22.5" x14ac:dyDescent="0.2">
      <c r="A1" s="43"/>
      <c r="B1" s="158"/>
      <c r="C1" s="139"/>
      <c r="D1" s="139"/>
      <c r="E1" s="22"/>
      <c r="F1" s="22" t="s">
        <v>24</v>
      </c>
      <c r="G1" s="22"/>
      <c r="H1" s="22"/>
      <c r="I1" s="22"/>
      <c r="J1" s="22"/>
      <c r="K1" s="22"/>
      <c r="L1" s="139"/>
      <c r="M1" s="23"/>
      <c r="N1" s="22"/>
      <c r="O1" s="24"/>
      <c r="P1" s="24"/>
    </row>
    <row r="2" spans="1:16" s="29" customFormat="1" x14ac:dyDescent="0.2">
      <c r="A2" s="30"/>
      <c r="B2" s="152"/>
      <c r="C2" s="152"/>
      <c r="D2" s="152"/>
      <c r="E2" s="25"/>
      <c r="F2" s="25"/>
      <c r="G2" s="25"/>
      <c r="H2" s="25"/>
      <c r="I2" s="25"/>
      <c r="J2" s="25"/>
      <c r="K2" s="26"/>
      <c r="L2" s="140"/>
      <c r="M2" s="27"/>
      <c r="N2" s="28"/>
      <c r="O2" s="25"/>
      <c r="P2" s="25"/>
    </row>
    <row r="3" spans="1:16" s="32" customFormat="1" x14ac:dyDescent="0.2">
      <c r="A3" s="33"/>
      <c r="B3" s="153"/>
      <c r="C3" s="153"/>
      <c r="D3" s="153"/>
      <c r="E3" s="29"/>
      <c r="F3" s="29"/>
      <c r="G3" s="30"/>
      <c r="H3" s="29"/>
      <c r="I3" s="29"/>
      <c r="J3" s="29"/>
      <c r="K3" s="47"/>
      <c r="L3" s="47" t="s">
        <v>50</v>
      </c>
      <c r="M3" s="48"/>
      <c r="N3" s="42"/>
      <c r="O3" s="31"/>
    </row>
    <row r="4" spans="1:16" s="31" customFormat="1" ht="54" customHeight="1" thickBot="1" x14ac:dyDescent="0.25">
      <c r="B4" s="51" t="s">
        <v>25</v>
      </c>
      <c r="C4" s="51" t="s">
        <v>26</v>
      </c>
      <c r="D4" s="51" t="s">
        <v>27</v>
      </c>
      <c r="E4" s="51" t="s">
        <v>28</v>
      </c>
      <c r="F4" s="51" t="s">
        <v>29</v>
      </c>
      <c r="G4" s="51" t="s">
        <v>30</v>
      </c>
      <c r="H4" s="51" t="s">
        <v>49</v>
      </c>
      <c r="I4" s="51" t="s">
        <v>31</v>
      </c>
      <c r="J4" s="51" t="s">
        <v>32</v>
      </c>
      <c r="K4" s="52" t="s">
        <v>30</v>
      </c>
      <c r="L4" s="52" t="s">
        <v>33</v>
      </c>
      <c r="M4" s="49" t="s">
        <v>34</v>
      </c>
      <c r="N4" s="53" t="s">
        <v>35</v>
      </c>
      <c r="O4" s="33"/>
    </row>
    <row r="5" spans="1:16" ht="126" customHeight="1" x14ac:dyDescent="0.2">
      <c r="A5" s="44" t="s">
        <v>40</v>
      </c>
      <c r="B5" s="159"/>
      <c r="C5" s="160"/>
      <c r="D5" s="154" t="s">
        <v>41</v>
      </c>
      <c r="E5" s="66">
        <v>43951</v>
      </c>
      <c r="F5" s="67">
        <v>0.15</v>
      </c>
      <c r="G5" s="68" t="s">
        <v>47</v>
      </c>
      <c r="H5" s="69"/>
      <c r="I5" s="70"/>
      <c r="J5" s="71">
        <v>44196</v>
      </c>
      <c r="K5" s="72" t="s">
        <v>16</v>
      </c>
      <c r="L5" s="141" t="s">
        <v>88</v>
      </c>
      <c r="M5" s="54"/>
      <c r="N5" s="34"/>
      <c r="O5" s="25" t="s">
        <v>93</v>
      </c>
      <c r="P5" s="25"/>
    </row>
    <row r="6" spans="1:16" ht="279.75" customHeight="1" x14ac:dyDescent="0.2">
      <c r="A6" s="44" t="s">
        <v>40</v>
      </c>
      <c r="B6" s="161"/>
      <c r="C6" s="162"/>
      <c r="D6" s="155" t="s">
        <v>42</v>
      </c>
      <c r="E6" s="73">
        <v>43951</v>
      </c>
      <c r="F6" s="74">
        <v>0.15</v>
      </c>
      <c r="G6" s="75" t="s">
        <v>124</v>
      </c>
      <c r="H6" s="76"/>
      <c r="I6" s="77"/>
      <c r="J6" s="78">
        <v>44196</v>
      </c>
      <c r="K6" s="79" t="s">
        <v>16</v>
      </c>
      <c r="L6" s="142" t="s">
        <v>89</v>
      </c>
      <c r="M6" s="50"/>
      <c r="N6" s="36"/>
      <c r="O6" s="25" t="s">
        <v>94</v>
      </c>
      <c r="P6" s="25"/>
    </row>
    <row r="7" spans="1:16" ht="145.5" customHeight="1" x14ac:dyDescent="0.2">
      <c r="A7" s="44" t="s">
        <v>40</v>
      </c>
      <c r="B7" s="161" t="s">
        <v>125</v>
      </c>
      <c r="C7" s="162" t="s">
        <v>46</v>
      </c>
      <c r="D7" s="155" t="s">
        <v>43</v>
      </c>
      <c r="E7" s="73">
        <v>44012</v>
      </c>
      <c r="F7" s="74">
        <v>0.2</v>
      </c>
      <c r="G7" s="75" t="s">
        <v>48</v>
      </c>
      <c r="H7" s="76">
        <f>+F5+F6+F7+F8+F9</f>
        <v>1</v>
      </c>
      <c r="I7" s="77" t="s">
        <v>36</v>
      </c>
      <c r="J7" s="78">
        <v>44196</v>
      </c>
      <c r="K7" s="79" t="s">
        <v>16</v>
      </c>
      <c r="L7" s="142" t="s">
        <v>90</v>
      </c>
      <c r="M7" s="50">
        <f xml:space="preserve"> (1/1)*0.15+(1/1)*0.15+(1/1)*0.2+(1/1)*0.05+(1/1)*0.45</f>
        <v>1</v>
      </c>
      <c r="N7" s="36">
        <v>1</v>
      </c>
      <c r="O7" s="25" t="s">
        <v>95</v>
      </c>
      <c r="P7" s="25"/>
    </row>
    <row r="8" spans="1:16" ht="252.75" customHeight="1" x14ac:dyDescent="0.2">
      <c r="A8" s="44" t="s">
        <v>40</v>
      </c>
      <c r="B8" s="161"/>
      <c r="C8" s="162"/>
      <c r="D8" s="155" t="s">
        <v>44</v>
      </c>
      <c r="E8" s="73">
        <v>44073</v>
      </c>
      <c r="F8" s="74">
        <v>0.05</v>
      </c>
      <c r="G8" s="75" t="s">
        <v>54</v>
      </c>
      <c r="H8" s="76"/>
      <c r="I8" s="77"/>
      <c r="J8" s="78">
        <v>44196</v>
      </c>
      <c r="K8" s="79" t="s">
        <v>16</v>
      </c>
      <c r="L8" s="142" t="s">
        <v>119</v>
      </c>
      <c r="M8" s="50"/>
      <c r="N8" s="36"/>
      <c r="O8" s="25" t="s">
        <v>96</v>
      </c>
      <c r="P8" s="25"/>
    </row>
    <row r="9" spans="1:16" ht="162" customHeight="1" thickBot="1" x14ac:dyDescent="0.25">
      <c r="A9" s="44" t="s">
        <v>40</v>
      </c>
      <c r="B9" s="161"/>
      <c r="C9" s="162"/>
      <c r="D9" s="156" t="s">
        <v>45</v>
      </c>
      <c r="E9" s="113">
        <v>44196</v>
      </c>
      <c r="F9" s="114">
        <v>0.45</v>
      </c>
      <c r="G9" s="115" t="s">
        <v>55</v>
      </c>
      <c r="H9" s="116"/>
      <c r="I9" s="117"/>
      <c r="J9" s="118">
        <v>44196</v>
      </c>
      <c r="K9" s="119" t="s">
        <v>16</v>
      </c>
      <c r="L9" s="143" t="s">
        <v>91</v>
      </c>
      <c r="M9" s="50"/>
      <c r="N9" s="36"/>
      <c r="O9" s="25" t="s">
        <v>97</v>
      </c>
      <c r="P9" s="25"/>
    </row>
    <row r="10" spans="1:16" ht="164.25" customHeight="1" x14ac:dyDescent="0.2">
      <c r="A10" s="44" t="s">
        <v>51</v>
      </c>
      <c r="B10" s="159"/>
      <c r="C10" s="163"/>
      <c r="D10" s="154" t="s">
        <v>37</v>
      </c>
      <c r="E10" s="66">
        <v>43860</v>
      </c>
      <c r="F10" s="67">
        <v>0.2</v>
      </c>
      <c r="G10" s="84" t="s">
        <v>53</v>
      </c>
      <c r="H10" s="69"/>
      <c r="I10" s="70"/>
      <c r="J10" s="71"/>
      <c r="K10" s="72" t="s">
        <v>16</v>
      </c>
      <c r="L10" s="144" t="s">
        <v>120</v>
      </c>
      <c r="M10" s="121"/>
      <c r="N10" s="122"/>
      <c r="O10" s="25" t="s">
        <v>98</v>
      </c>
    </row>
    <row r="11" spans="1:16" ht="162" customHeight="1" thickBot="1" x14ac:dyDescent="0.25">
      <c r="A11" s="44" t="s">
        <v>51</v>
      </c>
      <c r="B11" s="164" t="s">
        <v>108</v>
      </c>
      <c r="C11" s="165" t="s">
        <v>52</v>
      </c>
      <c r="D11" s="156" t="s">
        <v>38</v>
      </c>
      <c r="E11" s="113">
        <v>44196</v>
      </c>
      <c r="F11" s="114">
        <v>0.8</v>
      </c>
      <c r="G11" s="123" t="s">
        <v>56</v>
      </c>
      <c r="H11" s="124">
        <f>+F10+F11</f>
        <v>1</v>
      </c>
      <c r="I11" s="125" t="s">
        <v>36</v>
      </c>
      <c r="J11" s="126">
        <v>44196</v>
      </c>
      <c r="K11" s="119" t="s">
        <v>16</v>
      </c>
      <c r="L11" s="145" t="s">
        <v>121</v>
      </c>
      <c r="M11" s="127">
        <f xml:space="preserve"> (1/1)*0.2+(1/1)*0.8</f>
        <v>1</v>
      </c>
      <c r="N11" s="136">
        <v>1</v>
      </c>
      <c r="O11" s="25" t="s">
        <v>99</v>
      </c>
    </row>
    <row r="12" spans="1:16" ht="117" customHeight="1" x14ac:dyDescent="0.15">
      <c r="A12" s="44" t="s">
        <v>57</v>
      </c>
      <c r="B12" s="171" t="s">
        <v>109</v>
      </c>
      <c r="C12" s="144" t="s">
        <v>59</v>
      </c>
      <c r="D12" s="144" t="s">
        <v>107</v>
      </c>
      <c r="E12" s="85">
        <v>44196</v>
      </c>
      <c r="F12" s="67">
        <v>1</v>
      </c>
      <c r="G12" s="68" t="s">
        <v>67</v>
      </c>
      <c r="H12" s="86">
        <f t="shared" ref="H12:H17" si="0">+F12</f>
        <v>1</v>
      </c>
      <c r="I12" s="87" t="s">
        <v>36</v>
      </c>
      <c r="J12" s="88">
        <v>44196</v>
      </c>
      <c r="K12" s="72" t="s">
        <v>11</v>
      </c>
      <c r="L12" s="144" t="s">
        <v>128</v>
      </c>
      <c r="M12" s="121">
        <f>+(1)*100%</f>
        <v>1</v>
      </c>
      <c r="N12" s="137">
        <f>+(1)*100%</f>
        <v>1</v>
      </c>
      <c r="O12" s="25" t="s">
        <v>100</v>
      </c>
    </row>
    <row r="13" spans="1:16" ht="144" customHeight="1" thickBot="1" x14ac:dyDescent="0.25">
      <c r="A13" s="44" t="s">
        <v>57</v>
      </c>
      <c r="B13" s="166"/>
      <c r="C13" s="146" t="s">
        <v>60</v>
      </c>
      <c r="D13" s="146" t="s">
        <v>58</v>
      </c>
      <c r="E13" s="80">
        <v>44196</v>
      </c>
      <c r="F13" s="81">
        <v>1</v>
      </c>
      <c r="G13" s="82" t="s">
        <v>68</v>
      </c>
      <c r="H13" s="89">
        <f t="shared" si="0"/>
        <v>1</v>
      </c>
      <c r="I13" s="90" t="s">
        <v>36</v>
      </c>
      <c r="J13" s="91">
        <v>44196</v>
      </c>
      <c r="K13" s="83" t="s">
        <v>11</v>
      </c>
      <c r="L13" s="146" t="s">
        <v>122</v>
      </c>
      <c r="M13" s="45">
        <v>1</v>
      </c>
      <c r="N13" s="46">
        <v>1</v>
      </c>
      <c r="O13" s="25" t="s">
        <v>101</v>
      </c>
    </row>
    <row r="14" spans="1:16" ht="304.5" customHeight="1" thickBot="1" x14ac:dyDescent="0.25">
      <c r="A14" s="44" t="s">
        <v>61</v>
      </c>
      <c r="B14" s="167" t="s">
        <v>110</v>
      </c>
      <c r="C14" s="147" t="s">
        <v>65</v>
      </c>
      <c r="D14" s="147" t="s">
        <v>63</v>
      </c>
      <c r="E14" s="128">
        <v>44196</v>
      </c>
      <c r="F14" s="129">
        <v>1</v>
      </c>
      <c r="G14" s="130" t="s">
        <v>39</v>
      </c>
      <c r="H14" s="131">
        <f t="shared" si="0"/>
        <v>1</v>
      </c>
      <c r="I14" s="132" t="s">
        <v>36</v>
      </c>
      <c r="J14" s="133">
        <v>44196</v>
      </c>
      <c r="K14" s="134" t="s">
        <v>114</v>
      </c>
      <c r="L14" s="147" t="s">
        <v>126</v>
      </c>
      <c r="M14" s="135">
        <f>+(1/1)*100%</f>
        <v>1</v>
      </c>
      <c r="N14" s="120">
        <f t="shared" ref="N14:N15" si="1">+(1/1)*100%</f>
        <v>1</v>
      </c>
      <c r="O14" s="25" t="s">
        <v>102</v>
      </c>
    </row>
    <row r="15" spans="1:16" ht="201" customHeight="1" thickBot="1" x14ac:dyDescent="0.25">
      <c r="A15" s="44" t="s">
        <v>62</v>
      </c>
      <c r="B15" s="168" t="s">
        <v>111</v>
      </c>
      <c r="C15" s="169" t="s">
        <v>66</v>
      </c>
      <c r="D15" s="148" t="s">
        <v>64</v>
      </c>
      <c r="E15" s="92">
        <v>44196</v>
      </c>
      <c r="F15" s="93">
        <v>1</v>
      </c>
      <c r="G15" s="94" t="s">
        <v>69</v>
      </c>
      <c r="H15" s="95">
        <f t="shared" si="0"/>
        <v>1</v>
      </c>
      <c r="I15" s="96" t="s">
        <v>36</v>
      </c>
      <c r="J15" s="133">
        <v>44196</v>
      </c>
      <c r="K15" s="97" t="s">
        <v>114</v>
      </c>
      <c r="L15" s="148" t="s">
        <v>92</v>
      </c>
      <c r="M15" s="55">
        <f t="shared" ref="M15" si="2">+(1/1)*100%</f>
        <v>1</v>
      </c>
      <c r="N15" s="56">
        <f t="shared" si="1"/>
        <v>1</v>
      </c>
      <c r="O15" s="25" t="s">
        <v>103</v>
      </c>
    </row>
    <row r="16" spans="1:16" ht="142.5" customHeight="1" thickBot="1" x14ac:dyDescent="0.25">
      <c r="A16" s="44" t="s">
        <v>70</v>
      </c>
      <c r="B16" s="170" t="s">
        <v>112</v>
      </c>
      <c r="C16" s="149" t="s">
        <v>73</v>
      </c>
      <c r="D16" s="149" t="s">
        <v>73</v>
      </c>
      <c r="E16" s="92">
        <v>43982</v>
      </c>
      <c r="F16" s="98">
        <v>1</v>
      </c>
      <c r="G16" s="99" t="s">
        <v>74</v>
      </c>
      <c r="H16" s="95">
        <f t="shared" si="0"/>
        <v>1</v>
      </c>
      <c r="I16" s="96" t="s">
        <v>36</v>
      </c>
      <c r="J16" s="133">
        <v>44196</v>
      </c>
      <c r="K16" s="97" t="s">
        <v>114</v>
      </c>
      <c r="L16" s="149" t="s">
        <v>127</v>
      </c>
      <c r="M16" s="57">
        <v>1</v>
      </c>
      <c r="N16" s="56">
        <v>1</v>
      </c>
      <c r="O16" s="25" t="s">
        <v>104</v>
      </c>
    </row>
    <row r="17" spans="1:15" ht="111" customHeight="1" thickBot="1" x14ac:dyDescent="0.25">
      <c r="A17" s="44" t="s">
        <v>71</v>
      </c>
      <c r="B17" s="170" t="s">
        <v>113</v>
      </c>
      <c r="C17" s="149" t="s">
        <v>72</v>
      </c>
      <c r="D17" s="149" t="s">
        <v>72</v>
      </c>
      <c r="E17" s="92">
        <v>44196</v>
      </c>
      <c r="F17" s="98">
        <v>1</v>
      </c>
      <c r="G17" s="99" t="s">
        <v>75</v>
      </c>
      <c r="H17" s="95">
        <f t="shared" si="0"/>
        <v>1</v>
      </c>
      <c r="I17" s="96" t="s">
        <v>36</v>
      </c>
      <c r="J17" s="133">
        <v>44196</v>
      </c>
      <c r="K17" s="100" t="s">
        <v>114</v>
      </c>
      <c r="L17" s="149" t="s">
        <v>123</v>
      </c>
      <c r="M17" s="57">
        <v>1</v>
      </c>
      <c r="N17" s="56">
        <v>1</v>
      </c>
      <c r="O17" s="25" t="s">
        <v>105</v>
      </c>
    </row>
    <row r="18" spans="1:15" ht="28.5" customHeight="1" thickBot="1" x14ac:dyDescent="0.25">
      <c r="L18" s="58" t="s">
        <v>23</v>
      </c>
      <c r="M18" s="59">
        <f>AVERAGE(M5:M17)</f>
        <v>1</v>
      </c>
      <c r="N18" s="60">
        <f>AVERAGE(N5:N17)</f>
        <v>1</v>
      </c>
    </row>
    <row r="19" spans="1:15" x14ac:dyDescent="0.2">
      <c r="L19" s="150"/>
      <c r="M19" s="39"/>
    </row>
    <row r="20" spans="1:15" x14ac:dyDescent="0.2">
      <c r="L20" s="150"/>
      <c r="M20" s="39"/>
    </row>
    <row r="21" spans="1:15" x14ac:dyDescent="0.2">
      <c r="L21" s="150"/>
      <c r="M21" s="39"/>
    </row>
    <row r="35" spans="1:16" s="37" customFormat="1" x14ac:dyDescent="0.2">
      <c r="A35" s="44"/>
      <c r="B35" s="157"/>
      <c r="C35" s="157"/>
      <c r="D35" s="157"/>
      <c r="E35" s="35"/>
      <c r="F35" s="35"/>
      <c r="G35" s="35"/>
      <c r="H35" s="35"/>
      <c r="I35" s="35"/>
      <c r="J35" s="35"/>
      <c r="K35" s="38"/>
      <c r="L35" s="151"/>
      <c r="M35" s="40"/>
      <c r="N35" s="28"/>
      <c r="O35" s="35"/>
      <c r="P35" s="35"/>
    </row>
    <row r="36" spans="1:16" s="37" customFormat="1" x14ac:dyDescent="0.2">
      <c r="A36" s="44"/>
      <c r="B36" s="157"/>
      <c r="C36" s="157"/>
      <c r="D36" s="157"/>
      <c r="E36" s="35"/>
      <c r="F36" s="35"/>
      <c r="G36" s="35"/>
      <c r="H36" s="35"/>
      <c r="I36" s="35"/>
      <c r="J36" s="35"/>
      <c r="K36" s="38"/>
      <c r="L36" s="151"/>
      <c r="M36" s="40"/>
      <c r="N36" s="28"/>
      <c r="O36" s="35"/>
      <c r="P36" s="35"/>
    </row>
    <row r="37" spans="1:16" s="37" customFormat="1" x14ac:dyDescent="0.2">
      <c r="A37" s="44"/>
      <c r="B37" s="157"/>
      <c r="C37" s="157"/>
      <c r="D37" s="157"/>
      <c r="E37" s="35"/>
      <c r="F37" s="35"/>
      <c r="G37" s="35"/>
      <c r="H37" s="35"/>
      <c r="I37" s="35"/>
      <c r="J37" s="35"/>
      <c r="K37" s="38"/>
      <c r="L37" s="151"/>
      <c r="M37" s="40"/>
      <c r="N37" s="28"/>
      <c r="O37" s="35"/>
      <c r="P37" s="35"/>
    </row>
    <row r="38" spans="1:16" s="37" customFormat="1" x14ac:dyDescent="0.2">
      <c r="A38" s="44"/>
      <c r="B38" s="157"/>
      <c r="C38" s="157"/>
      <c r="D38" s="157"/>
      <c r="E38" s="35"/>
      <c r="F38" s="35"/>
      <c r="G38" s="35"/>
      <c r="H38" s="35"/>
      <c r="I38" s="35"/>
      <c r="J38" s="35"/>
      <c r="K38" s="38"/>
      <c r="L38" s="151"/>
      <c r="M38" s="40"/>
      <c r="N38" s="28"/>
      <c r="O38" s="35"/>
      <c r="P38" s="35"/>
    </row>
  </sheetData>
  <autoFilter ref="B4:P18" xr:uid="{00000000-0009-0000-0000-000001000000}"/>
  <phoneticPr fontId="26" type="noConversion"/>
  <printOptions horizontalCentered="1" verticalCentered="1"/>
  <pageMargins left="0.19685039370078741" right="0.19685039370078741" top="0.11811023622047245" bottom="0.11811023622047245" header="0.31496062992125984" footer="0.11811023622047245"/>
  <pageSetup paperSize="14" scale="48" fitToHeight="0" orientation="landscape" r:id="rId1"/>
  <rowBreaks count="2" manualBreakCount="2">
    <brk id="11" min="1" max="15" man="1"/>
    <brk id="15" min="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Anexo 1. Análisis Indicadores</vt:lpstr>
      <vt:lpstr>Anexo 2. Plan de Acción</vt:lpstr>
      <vt:lpstr>'Anexo 1. Análisis Indicadores'!Área_de_impresión</vt:lpstr>
      <vt:lpstr>'Anexo 2. Plan de Acción'!Área_de_impresión</vt:lpstr>
      <vt:lpstr>'Anexo 1. Análisis Indicadores'!Títulos_a_imprimir</vt:lpstr>
      <vt:lpstr>'Anexo 2. Plan de Acción'!Títulos_a_imprimir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1 y 2 OCI-2020-015 Matriz Dependencias de la Oficina Asesora de Planeación</dc:title>
  <dc:creator>Katherine Prada Mejia</dc:creator>
  <cp:lastModifiedBy>santiago santos</cp:lastModifiedBy>
  <cp:lastPrinted>2021-01-27T16:57:35Z</cp:lastPrinted>
  <dcterms:created xsi:type="dcterms:W3CDTF">2020-01-29T13:46:50Z</dcterms:created>
  <dcterms:modified xsi:type="dcterms:W3CDTF">2021-03-10T16:54:38Z</dcterms:modified>
</cp:coreProperties>
</file>