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a1ecc8bc6e7485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Documentos\0. OCI\Año 2020\Auditoría de Cumplimiento\Evaluación por Dependencias 2020\Evaluación SS_LA\DTS\DTS LARO\"/>
    </mc:Choice>
  </mc:AlternateContent>
  <bookViews>
    <workbookView xWindow="-120" yWindow="-120" windowWidth="20730" windowHeight="11160" firstSheet="1" activeTab="1"/>
  </bookViews>
  <sheets>
    <sheet name="Acerno_Cache_XXXXX" sheetId="2" state="veryHidden" r:id="rId1"/>
    <sheet name="Anexo 1. Plan de Acción DTS" sheetId="1" r:id="rId2"/>
    <sheet name="Anexo No.2 Cuadro de Mando DTS" sheetId="4" r:id="rId3"/>
  </sheets>
  <externalReferences>
    <externalReference r:id="rId4"/>
  </externalReferences>
  <definedNames>
    <definedName name="Afeb">[1]Resumen!$D$30</definedName>
    <definedName name="Ajul">[1]Resumen!$I$31</definedName>
    <definedName name="Amar">[1]Resumen!$E$31</definedName>
    <definedName name="Tene">[1]Resumen!$C$30</definedName>
    <definedName name="Tfeb">[1]Resumen!$D$29</definedName>
    <definedName name="Tjul">[1]Resumen!$I$30</definedName>
    <definedName name="Tmar">[1]Resumen!$E$30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8" i="1" l="1"/>
  <c r="U58" i="1" l="1"/>
  <c r="U57" i="1"/>
  <c r="U56" i="1"/>
  <c r="U55" i="1"/>
  <c r="U54" i="1"/>
  <c r="U53" i="1"/>
  <c r="U49" i="1"/>
  <c r="U47" i="1"/>
  <c r="U44" i="1"/>
  <c r="U41" i="1"/>
  <c r="U36" i="1"/>
  <c r="U33" i="1"/>
  <c r="U31" i="1"/>
  <c r="U25" i="1"/>
  <c r="U21" i="1"/>
  <c r="U18" i="1"/>
  <c r="U5" i="1"/>
  <c r="T58" i="1"/>
  <c r="R52" i="1" l="1"/>
  <c r="R51" i="1"/>
  <c r="R50" i="1"/>
  <c r="R49" i="1"/>
  <c r="S49" i="1" s="1"/>
  <c r="R40" i="1"/>
  <c r="R39" i="1"/>
  <c r="S39" i="1" s="1"/>
  <c r="R38" i="1"/>
  <c r="R37" i="1"/>
  <c r="R20" i="1"/>
  <c r="R19" i="1"/>
  <c r="S19" i="1" s="1"/>
  <c r="R18" i="1"/>
  <c r="R57" i="1"/>
  <c r="R56" i="1"/>
  <c r="R55" i="1"/>
  <c r="R54" i="1"/>
  <c r="R53" i="1"/>
  <c r="R48" i="1"/>
  <c r="R47" i="1"/>
  <c r="R46" i="1"/>
  <c r="R45" i="1"/>
  <c r="R44" i="1"/>
  <c r="R43" i="1"/>
  <c r="R42" i="1"/>
  <c r="R41" i="1"/>
  <c r="S41" i="1" s="1"/>
  <c r="R36" i="1"/>
  <c r="R35" i="1"/>
  <c r="R34" i="1"/>
  <c r="R33" i="1"/>
  <c r="R32" i="1"/>
  <c r="R31" i="1"/>
  <c r="R30" i="1"/>
  <c r="R29" i="1"/>
  <c r="R28" i="1"/>
  <c r="R27" i="1"/>
  <c r="R26" i="1"/>
  <c r="S26" i="1" s="1"/>
  <c r="S27" i="1" s="1"/>
  <c r="S28" i="1" s="1"/>
  <c r="R25" i="1"/>
  <c r="S25" i="1" s="1"/>
  <c r="R24" i="1"/>
  <c r="S24" i="1" s="1"/>
  <c r="R23" i="1"/>
  <c r="R22" i="1"/>
  <c r="R21" i="1"/>
  <c r="R17" i="1"/>
  <c r="R16" i="1"/>
  <c r="R15" i="1"/>
  <c r="R14" i="1"/>
  <c r="R13" i="1"/>
  <c r="R12" i="1"/>
  <c r="R11" i="1"/>
  <c r="R10" i="1"/>
  <c r="R9" i="1"/>
  <c r="R8" i="1"/>
  <c r="R7" i="1"/>
  <c r="R6" i="1"/>
  <c r="R5" i="1"/>
  <c r="J7" i="4"/>
  <c r="S44" i="1" l="1"/>
  <c r="S36" i="1"/>
  <c r="S8" i="1"/>
  <c r="S29" i="1"/>
  <c r="S5" i="1"/>
  <c r="S21" i="1"/>
  <c r="S33" i="1"/>
  <c r="S11" i="1"/>
</calcChain>
</file>

<file path=xl/sharedStrings.xml><?xml version="1.0" encoding="utf-8"?>
<sst xmlns="http://schemas.openxmlformats.org/spreadsheetml/2006/main" count="307" uniqueCount="240">
  <si>
    <t>Lineamiento
Corporativo</t>
  </si>
  <si>
    <t>Objetivo Específico</t>
  </si>
  <si>
    <t>Estrategia</t>
  </si>
  <si>
    <t>Código</t>
  </si>
  <si>
    <t>Compromiso</t>
  </si>
  <si>
    <t>Producto  y/o  Meta</t>
  </si>
  <si>
    <t>Listado de Actividades Necesarias para el Logro del Producto</t>
  </si>
  <si>
    <t>Ponderación en el Logro del Producto</t>
  </si>
  <si>
    <t>Indicador</t>
  </si>
  <si>
    <t>Proceso</t>
  </si>
  <si>
    <t>Fecha final de Ejecución</t>
  </si>
  <si>
    <t>1.4</t>
  </si>
  <si>
    <t>1.4.3</t>
  </si>
  <si>
    <t>DSP1</t>
  </si>
  <si>
    <t>Actualizar y socializar los Planes de Prevención, Preparación y Respuesta ante Emergencias de portales y estaciones</t>
  </si>
  <si>
    <t>Supervisión y control de la operación del SITP</t>
  </si>
  <si>
    <t xml:space="preserve">Elaboración de cinco (5)  documentos de los PPPRE </t>
  </si>
  <si>
    <t xml:space="preserve">Entrenamiento a través de ejercicios prácticos que permitan la toma de decisiones en situaciones de emergencia </t>
  </si>
  <si>
    <t>Elaborar un (01) plan de trabajo de los simulacros a realizar por TMSA</t>
  </si>
  <si>
    <t xml:space="preserve">Realizar dos (02) reuniones para articular acciones del simulacro </t>
  </si>
  <si>
    <t>Ejecución del ejercicio de simulacro</t>
  </si>
  <si>
    <t>DSP3</t>
  </si>
  <si>
    <t>Brindar herramientas para la preparación y respuesta adecuada ante emergencias en el Sistema y el fortalecimiento del personal involucrado en la operación.</t>
  </si>
  <si>
    <t>Realizar una (01) reunión con Secretaría Distrital de Salud para gestionar los cupos para TransMilenio en el marco del cumplimiento del Acuerdo 334 de 2008</t>
  </si>
  <si>
    <t>1.4.1
1.4.7</t>
  </si>
  <si>
    <t>DSP4</t>
  </si>
  <si>
    <t>1.4.7
1.4.9</t>
  </si>
  <si>
    <t>DSP5</t>
  </si>
  <si>
    <t>1.4.1
1.4.4
1.4.5
1.4.6
1.4.8</t>
  </si>
  <si>
    <t xml:space="preserve">1.4.2
</t>
  </si>
  <si>
    <t>DSP8</t>
  </si>
  <si>
    <t>1.4.2
1.4.11</t>
  </si>
  <si>
    <t>DSP9</t>
  </si>
  <si>
    <t>Realización de doce (12) comités de seguridad Troncal  para la coordinación de acciones de prevención de accidentes de transito, promovidas por los concesionarios de operación; teniendo en cuenta el seguimiento a las estadísticas de accidentalidad y los análisis de accidentes realizados por la interventoría.</t>
  </si>
  <si>
    <t xml:space="preserve">1.4.2
1.4.10
</t>
  </si>
  <si>
    <t>DSP10</t>
  </si>
  <si>
    <t>DSP11</t>
  </si>
  <si>
    <t>Análisis de Accidentes</t>
  </si>
  <si>
    <t>Seguimiento a la prestación del servicio de vigilancia y seguridad privada del Sistema TransMilenio a cargo de TRANSMILENIO S.A.</t>
  </si>
  <si>
    <t>Nombre del Indicador</t>
  </si>
  <si>
    <t>Tipo de Indicador</t>
  </si>
  <si>
    <t>Formula</t>
  </si>
  <si>
    <t>Objetivo</t>
  </si>
  <si>
    <t>Periodicidad</t>
  </si>
  <si>
    <t>Valor MinimoAceptado</t>
  </si>
  <si>
    <t>Meta a Logar</t>
  </si>
  <si>
    <t>Observaciones OCI</t>
  </si>
  <si>
    <t xml:space="preserve">% de cumplimiento </t>
  </si>
  <si>
    <t xml:space="preserve">(Total de novedades gestionadas y atendidas por el contratista /Total de novedades reportadas al contratista)*100
</t>
  </si>
  <si>
    <t>Verificar el cumplimiento operacional y la prestación del servicio de vigilancia y seguridad privada en el Sistema a cargo de TRANSMILENIO S.A</t>
  </si>
  <si>
    <t>Mensual</t>
  </si>
  <si>
    <t>Efectividad</t>
  </si>
  <si>
    <t>(Total accidentes con fatalidad y lesiones de gravedad analizados en el mes/Total accidentes presentados con fatalidad y lesiones de gravedad en el mes)*100</t>
  </si>
  <si>
    <t>Analizar oportunamente cada uno de los eventos de transito clasificados como accidentes con fatalidad y lesiones de gravedad en el Sistema para sus diferentes componentes (Troncal, zonal, Alimentador)</t>
  </si>
  <si>
    <r>
      <t xml:space="preserve">95%
</t>
    </r>
    <r>
      <rPr>
        <sz val="8"/>
        <color theme="1"/>
        <rFont val="Tahoma"/>
        <family val="2"/>
      </rPr>
      <t xml:space="preserve">El 95% de los accidentes presentados en el mes se deberá analizar a más tardar el mes siguiente. </t>
    </r>
  </si>
  <si>
    <t>Resultado Esperado</t>
  </si>
  <si>
    <t>Fecha de Entrega de la Actividad</t>
  </si>
  <si>
    <t xml:space="preserve">Porcentaje Total de Cumplimiento </t>
  </si>
  <si>
    <t>Anexo 2 - Matriz de Análisis de Indicadores de Gestión- Dirección Tenica de Seguridad.</t>
  </si>
  <si>
    <t>DSP13</t>
  </si>
  <si>
    <t>DSP14</t>
  </si>
  <si>
    <t>DSP15</t>
  </si>
  <si>
    <t>DSP16</t>
  </si>
  <si>
    <t>DSP17</t>
  </si>
  <si>
    <t>DSP18</t>
  </si>
  <si>
    <t>Un (01) Plan de Prevención, Preparación y Respuesta ante Emergencias de los nueve (09) portales del Sistema actualizado</t>
  </si>
  <si>
    <t>Actualizar y remitir un (01) documento con el plan de Prevención, Preparación y Respuesta ante Emergencias de los nueve (09) portales del Sistema a OAP para la actualización en el SIG</t>
  </si>
  <si>
    <t>Realizar nueve (9) socializaciones del documento actualizado a los Agentes del Sistema</t>
  </si>
  <si>
    <t>Elaborar diez (10) memorandos (nueve con las novedades encontradas en portales a las áreas involucradas de su resolución y el décimo notificando a los interesados la actualización del documento)</t>
  </si>
  <si>
    <t>Actualizar el  Plan de Prevención, Preparación y Respuesta ante Emergencias de las doce (12) estaciones de la NQS Central</t>
  </si>
  <si>
    <t>Actualizar y remitir un (01) documento con el plan de Prevención, Preparación y Respuesta ante Emergencias de las doce (12) estaciones de la NQS Central a OAP para la actualización en el MIPG</t>
  </si>
  <si>
    <t>Realizar doce (12) socializaciones del documento actualizado a los Agentes del Sistema</t>
  </si>
  <si>
    <t>Elaborar dos (2) memorandos (uno con el seguimiento a las novedades encontradas  y novedades nuevas de las estaciones de la NQS Central, a la áreas involucradas de su resolución y el segundo notificando a los interesados la actualización del documento)</t>
  </si>
  <si>
    <t>Planes de Prevención, Preparación y Respuesta ante Emergencias – PPPRE, de 56 Estaciones de Fase I y II y III del Sistema.</t>
  </si>
  <si>
    <t>Realización de visitas de campo a 56 estaciones</t>
  </si>
  <si>
    <t>Remitir cinco (5)  documentos de los PPPRE a la OAP para oficialización.</t>
  </si>
  <si>
    <t>Elaborar ocho (8) memorandos (uno con las novedades encontradas en cada troncal a las áreas involucradas y el segundo notificando a los interesados la formulación del documento)</t>
  </si>
  <si>
    <t>{(Plan de prevención, preparación y respuesta ante emergencias actualizado y remitido/1)*0,5
+
 (Socializaciones efectuadas en  portales /9)*0,4
 +
 (memorandos elaborados /10)*0,1
*
100</t>
  </si>
  <si>
    <t>{(Plan de prevención, preparación y respuesta ante emergencias actualizado y remitido/1)*0,5
+
 (Socializaciones efectuadas en  estaciones/12)*0,4 
+
 (memorandos elaborados /2)*0,1
*
100</t>
  </si>
  <si>
    <t>{(Visitas de campo a estaciones efectuadas /56)*0,4
+
 (Documentos de los PPPRE elaborados / 5)*0,2
+
(Documentos de los PPPRE remitidos para oficialización /5)*0,2
+
(memorandos elaborados/8)*0,2}
*
100</t>
  </si>
  <si>
    <t>Resultado Obtenido</t>
  </si>
  <si>
    <t>Ponderación</t>
  </si>
  <si>
    <t>Total Actividad</t>
  </si>
  <si>
    <t>{(Plan de trabajo elaborado /1)*0,25
+
 (Reuniones de articulación realizadas /2)*0,25
+
(Ejercicio de simulacro ejecutado /1)*0,50}
*
100</t>
  </si>
  <si>
    <t xml:space="preserve">400 Agentes del Sistema capacitados en PPPRE </t>
  </si>
  <si>
    <t>Capacitar a 400 agentes del Sistema</t>
  </si>
  <si>
    <t>300 Agentes del Sistema capacitados en Promoción y Prevención o primer respondiente en salud</t>
  </si>
  <si>
    <t xml:space="preserve">Capacitar a 300 Agentes del Sistema en Promoción y Prevención o primer respondiente en salud </t>
  </si>
  <si>
    <t>{(Agentes capacitados/400)*1}
*
100</t>
  </si>
  <si>
    <t>{(Reunión con SDS realizada /1)*0,1
+
 Agentes capacitados en Promoción y Prevención o en primer respondiente)/ 300)*0,9}
*
100</t>
  </si>
  <si>
    <t xml:space="preserve">Generar sostenibilidad de las estrategias de seguridad ciudadana a través de la cultura ciudadana y generación de alianzas interinstitucionales
</t>
  </si>
  <si>
    <t>Fortalecer  las estrategias de seguridad ciudadana a través de la cultura ciudadana y generación de alianzas interinstitucionales</t>
  </si>
  <si>
    <t xml:space="preserve">Realizar dos (2) acciones operativas y/o preventivas en los diferentes componentes del Sistema con las Entidades de orden nacional, distrital y/o local para mitigar eventos de seguridad ciudadana y convivencia y/o presencia de fenómenos  relacionados con población vulnerable, que puedan estar afectando la percepción de seguridad dentro del Sistema.  </t>
  </si>
  <si>
    <t>Acompañar y/o proponer una (1) iniciativa de cultura ciudadana en el marco de acciones de prevención que promueva el respeto y el sentido de corresponsabilidad en el Sistema de transporte masivo y su zona área de influencia.</t>
  </si>
  <si>
    <t xml:space="preserve">Hacer un documento de análisis y hoja de ruta a seguir a partir de las conclusiones de la Consultoría de Transporte Ilegal contratada por la Secretaría Distrital de Movilidad y ejecutada en el año 2019. </t>
  </si>
  <si>
    <t>Producir información cuantitativa y/o cualitativa a través del análisis de datos e información, de acuerdo con los procedimientos y lineamientos de la Dirección Técnica de Seguridad,  que resulten como insumo, para generar acciones seguridad y la convivencia en los componentes troncal y zonal del Sistema.</t>
  </si>
  <si>
    <t>Realizar un (1) documento de análisis que contenga la caracterización de los entornos más críticos por temas de seguridad (rutas, paraderos o estaciones) en el Sistema TransMilenio, que sirva como insumo para proponer acciones de tipo preventivo y operativo con otras entidades del orden nacional, distrital o local, con el fin de buscar impactar la seguridad y la convivencia en el Sistema.</t>
  </si>
  <si>
    <t>{(Acciones Operativas y/o preventivas realizadas /2)*0,4
+
 (Iniciativas de cultura ciudadana propuestas y/o acompañadas / 1)*0,3
+
(Documento de análisis y hoja de ruta/1)*0,3}
*
100</t>
  </si>
  <si>
    <t xml:space="preserve">Impulsar  la implementación del Protocolo de prevención, atención y sanción de violencias contra las mujeres en el espacio y transporte Público en Bogotá, D.C. </t>
  </si>
  <si>
    <t>Entregar 11 reportes (1 mensual consolidado) a la SDMujer de los casos registrados en la bitácora GestSAE sobre violencias contra las mujeres en el Sistema TransMilenio.</t>
  </si>
  <si>
    <t>Remitir mediante correo electrónico institucional el reporte de los casos registrados en la bitácora GestSAE sobre violencias contra las mujeres en el Sistema TransMilenio.</t>
  </si>
  <si>
    <t xml:space="preserve">Realizar 1 socialización sobre la implementación del protocolo dirigida a los colaboradores de TMSA. </t>
  </si>
  <si>
    <t xml:space="preserve">Convocar y desarrollar 1 socialización  sobre la implementación del protocolo dirigida a los colaboradores de TMSA, previa concertación de la asistencia y participación de los profesionales de la SDMujer en calidad de ponentes. </t>
  </si>
  <si>
    <t>Participar en 4 reuniones del SISTEMA SOFIA que convoque la SDMujer en cumplimiento del Acuerdo Distrital 703 de 2018.</t>
  </si>
  <si>
    <t xml:space="preserve">Asistir a 4 reuniones del SISTEMA SOFIA que convoqué la SDMujer. </t>
  </si>
  <si>
    <t xml:space="preserve">Establecer de manera conjunta con la SDMujer y SDSCJ, dos (02) mesas de trabajo donde se revise el estado de los casos de violencia o acoso presentados al interior del Sistema TransMilenio.  </t>
  </si>
  <si>
    <t xml:space="preserve">Convocar dos (02) mesas de trabajo  con la participación de la SDMujer, SDSCJ y dependencias de TM que se consideren pertinentes invitar. </t>
  </si>
  <si>
    <t xml:space="preserve">Consolidación de las lecciones aprendidas en la implementación del primer año del protocolo 
</t>
  </si>
  <si>
    <t>Elaborar el documento de recomendaciones a las áreas competentes de TRANSMILENIO S.A.</t>
  </si>
  <si>
    <t>{(Reporte remitido/11*1}
*
100</t>
  </si>
  <si>
    <t>{(Socializaciones realizadas /1)*1}
*
100</t>
  </si>
  <si>
    <t>{(Mesas de trabajo realizadas /2)*1}
*
100</t>
  </si>
  <si>
    <t>{(Documento con lecciones aprendidas/1)*0,4
+
(Documento con recomendaciones enviado/1)*0,6}
*
100</t>
  </si>
  <si>
    <t>Desarrollar acciones encaminadas a mitigar las causas de siniestralidad vial del Sistema en su Componente Zonal</t>
  </si>
  <si>
    <t>Elaborar el diseño del material correspondientes a tres (3) talleres del componente de formación del PESVI</t>
  </si>
  <si>
    <t>Realizar un (1) evento de reconocimiento en el marco del Componente del Programa de Incentivos en Seguridad Vial.</t>
  </si>
  <si>
    <t>Realizar acciones de prevención de accidentes de tránsito y/o Seguridad Vial en el Sistema.</t>
  </si>
  <si>
    <t>Coordinar con la Secretaría Distrital de Movilidad, la realización de dos (2) acciones de prevención de accidentes, de acuerdo con los riesgos identificados.</t>
  </si>
  <si>
    <t>Diseñar e implementar cuatro (04) acciones de prevención de accidentes y/o Seguridad Vial.</t>
  </si>
  <si>
    <t>( Acciones de prevención de accidentes coordinadas con SDM /2)*0,4
+
{(Comités de seguridad operacional realizados/12)*0,2
+
(Acciones de prevención de accidentes  diseñadas e implementadas /4)*0,4
*
100</t>
  </si>
  <si>
    <t>Ejercer disuasión y control de la evasión del pago del pasaje en el Componente Troncal del Sistema TransMilenio.</t>
  </si>
  <si>
    <t xml:space="preserve">Identificar puntos críticos de evasión del pago del pasaje para implementar en ocho (8) de ellos esquemas de vigilancia anti - evasión </t>
  </si>
  <si>
    <t xml:space="preserve">Dos (2) informes que dé cuenta de actividades o jornadas preventivas u operativas de control a la evasión desarrolladas en conjunto con Comando Policía Metropolitana de Bogotá, sus Comandos de Seguridad Ciudadana y sus Estaciones de Policía en el componente zonal del Sistema. </t>
  </si>
  <si>
    <t xml:space="preserve">Dos (2) informes que dé cuenta de actividades o jornadas preventivas u  operativas de control a la evasión desarrolladas en conjunto con el Comando Transporte Masivo en el componente troncal del Sistema. </t>
  </si>
  <si>
    <t>Fortalecer la estrategia contra la venta irregular de pasajes en el Sistema TransMilenio</t>
  </si>
  <si>
    <t xml:space="preserve">Capacitar a 200 dinamizadores o supervisores de Código Nacional de Seguridad y Convivencia Ciudadana en temas de venta irregular de pasajes y procedimientos operativos. </t>
  </si>
  <si>
    <t>{(Supervisores de Código Nacional de Seguridad y Convivencia Ciudadana capacitados/200)*0,5
+
(reuniones con autoridades locales y/o comunidades realizadas/4)*0,5}
*
100</t>
  </si>
  <si>
    <t>Implementar en conjunto con el Concesionario de Recaudo un (1) piloto de Barreras de Control de Acceso - BCA en la Estación Santa Lucía y realizar la evaluación</t>
  </si>
  <si>
    <t xml:space="preserve">Elaborar (4) informes de la ejecución de los  contratos del piloto de puertas anti - evasión en la Estación Santa Lucía. </t>
  </si>
  <si>
    <t xml:space="preserve">Evaluar los pilotos o prototipos de aditamentos anti - evasión de los seis (6) concesionarios del componente zonal. </t>
  </si>
  <si>
    <t>{(Documento de análisis y conclusiones del piloto de BCA's anti - evasión en Santa Lucía /1)*0,5
+
 (Informes  de Ejecución de Entrega e Instalación de Puertas Anti - Evasión/4)*0,5}
*
100</t>
  </si>
  <si>
    <t>{(Evaluación de pilotos y / o prototipos anti - evasión de los seis (6) concesionarios/1)*1}
*
100</t>
  </si>
  <si>
    <t xml:space="preserve">Consolidación de las estrategias de mediación social y pedagogía para enfrentar la evasión del pago del pasaje desde la Cultura Ciudadana. </t>
  </si>
  <si>
    <t>Revisar y aprobar ocho (8) informes sobre la implementación de la  estrategia de Mediación Social  en el componente troncal, para prevenir y mitigar la evasión en el componente troncal del Sistema.</t>
  </si>
  <si>
    <t xml:space="preserve">Revisar y aprobar seis (6) informes sobre la Implementación de  la estrategia de Pedagogía  CNP - Conmutar multas y cumplir medidas correctivas como la evasión del pago del pasaje. </t>
  </si>
  <si>
    <t>Adelantar 60 talleres y / o actividades de sensibilización sobre la  estrategia de Pedagogía  de carácter preventivo con actores externos  que pueden impactar en la evasión del pago para el acceso al Sistema.</t>
  </si>
  <si>
    <t>{(informes de Mediación revisados y aprobados /8)*0,3
+
 (informes de Pedagogía revisados y aprobados/6)*0,3
+
 (talleres de sensibilización para actores externos realizados/60)*0,4}
*
100</t>
  </si>
  <si>
    <t xml:space="preserve">Implementar el  Sistema de Monitoreo de la Evasión en el marco del Plan Estratégico Anti- Evasión </t>
  </si>
  <si>
    <t xml:space="preserve">Documento de monitorio validaciones del componente troncal del Sistema </t>
  </si>
  <si>
    <t xml:space="preserve">Realizar un (1) documento con monitoreo de validaciones y comportamiento desagregado de las Estaciones y Portales del componente troncal. </t>
  </si>
  <si>
    <t xml:space="preserve">Revisar la implementación de herramientas tecnológicas para el monitoreo de la evasión. </t>
  </si>
  <si>
    <t xml:space="preserve">Elaborar un (1) documento con la propuesta de implementación de herramientas de inteligencia artificial para el monitoreo de eventos de evasión. </t>
  </si>
  <si>
    <t xml:space="preserve"> (Documento con validaciones realizado/1)*1
*
100</t>
  </si>
  <si>
    <t xml:space="preserve"> (Documento con propuesta de herramientas de tecnológicas elaborado/1)*1
*
100</t>
  </si>
  <si>
    <t xml:space="preserve">Establecer medidas preventivas y de mitigación para contener la Infección Respiratoria Aguda-IRA por Coronavirus COVID-19, orientando al personal del Sistema y determinando las acciones pertinentes de acuerdo con lo establecido por las autoridades de salud.
</t>
  </si>
  <si>
    <t>Un (01) Protocolo de atención ante virus que causan Infección Respiratoria Aguda – IRA, tipo COVID -19 Sistema TransMilenio</t>
  </si>
  <si>
    <t>Creación y oficialización del protocolo COVID-19 para el Sistema TransMilenio, en el marco del Estado de Emergencia Económica, Social y Ecológica.</t>
  </si>
  <si>
    <t>{(Protocolo COVID elaborado y remitido/1)*0,4
+
 (Consolidación de casos sospechosos /8)*0,2
 +
 (informes consolidados /8)*0,2
 + 
(Consolidado de protocolos /1)*0,2
*
100</t>
  </si>
  <si>
    <t>Consolidación de casos sospechosos de COVID-19, de las empresas que ejecutan algún tipo de actividad dentro del Sistema</t>
  </si>
  <si>
    <t>Informe consolidado de las acciones adelantadas por las áreas en el marco del protocolo COVID-19 del Sistema, según plantilla definida</t>
  </si>
  <si>
    <t>Consolidado de Protocolos de bioseguridad de las empresas que ejecutan algún tipo de actividad dentro del Sistema (recibidos y revisados)</t>
  </si>
  <si>
    <t xml:space="preserve">(Puntos porcentuales acumulados reducidos del " Porcentaje de la percepción de inseguridad en el Sistema de Transporte Masivo" con respecto a la línea base del PDD /6)*100 </t>
  </si>
  <si>
    <t>Diseño y puesta en marcha del 100% del Plan Anti evasión en el Sistema de Transporte Público</t>
  </si>
  <si>
    <t>Avance del 10% final en el Diseño y puesta en marcha del Plan Anti evasión en el Sistema de Transporte Público</t>
  </si>
  <si>
    <t>(Avance porcentual de la vigencia Diseño y puesta en marcha del Plan Anti evasión en el Sistema de Transporte Público / 10)*100</t>
  </si>
  <si>
    <t>Reducir en 2 puntos porcentuales la evasión en el SITP</t>
  </si>
  <si>
    <t>Avance en las acciones previstas para lograr "Reducir en 2 puntos porcentuales la evasión en el SITP"</t>
  </si>
  <si>
    <t>(Acciones ejecutadas en la vigencia / Acciones programadas en la vigencia)*100</t>
  </si>
  <si>
    <t>Implementar y actualizar el modelo de seguridad en el componente troncal y zonal del SITP</t>
  </si>
  <si>
    <t>Alcanzar el 5% de la meta "Implementar y actualizar el modelo de seguridad en el componente troncal y zonal del SITP"</t>
  </si>
  <si>
    <t>(Avance porcentual alcanzado en la meta de " "Implementar y actualizar el modelo de seguridad en el componente troncal y zonal del SITP" / 5)*100</t>
  </si>
  <si>
    <t>Implementar el 100% de los compromisos de TRANSMILENIO S.A., para la ejecución del "Protocolo de prevención, atención y sanción de las violencias contra las mujeres en el espacio y el Transporte Público en Bogotá</t>
  </si>
  <si>
    <t>Alcanzar el 5% de la meta "Implementar el 100% de los compromisos de TRANSMILENIO S.A., para la ejecución del "Protocolo de prevención, atención y sanción de las violencias contra las mujeres en el espacio y el Transporte Público en Bogotá"</t>
  </si>
  <si>
    <t>(Avance porcentual alcanzado en la meta de " Implementar el 100% de los compromisos de TRANSMILENIO S.A., para la ejecución del "Protocolo de prevención, atención y sanción de las violencias contra las mujeres en el espacio y el Transporte Público en Bogotá" / 5)*100</t>
  </si>
  <si>
    <t>Se evidencia protocolo T-DS-012 - PLAN DE PREVENCIÓN, PREPARACIÓN Y RESPUESTA ANTE EMERGENCIAS – PORTALES SISTEMA TRANSMILENIO de abril de 2020, en el cual se encuentra el plan para los 9 portales. (PORTAL 80, ELDORADO, NORTE, SUBA, 20 DE JULIO, AMÉRICAS, TUNAL, SUR y USME). Fue remitido para actualización el 30 de marzo de 2020 a través de correo electrónico.</t>
  </si>
  <si>
    <t>Se evidencia protocolo T-DS-013 - PLAN DE PREVENCIÓN, PREPARACIÓN Y RESPUESTA ANTE EMERGENCIAS – ESTACIONES TRONCAL NQS CENTRAL de abril de 2020, en el cual se encuentra el plan para las 12 estaciones de la troncal. (LA CASTELLANA, NQS CALLE 75, AV. CHILE, SIMÓN BOLIVAR, MOVISTAR ARENA, CAMPÍN – U. ANTONIO NARIÑO, U. NACIONAL, AV. EL DORADO, CAD, PALOQUEMAO, GUATOQUE – VERAGUAS y TYGUA – SAN JOSÉ). Fue remitido para actualización el 30 de marzo de 2020 a través de correo electrónico.</t>
  </si>
  <si>
    <t>Mediante los siguientes memorandos se encuentra el registro fotográfico de cada una de las troncales.
CI -32948: Troncal calle 26 - 12 estaciones (Modelia, Normandía, Avenida Rojas, El Tiempo - Maloka, Salitre - El Greco, CAN, Gobernación, Quinta Paredes, Recinto Ferial, Ciudad Universitaria, Concejo de Bogotá y Centro Memoria,)
CI-42175: Troncal caracas sur - 14 estaciones (Hospital, Hortua, Nariño, Fucha, Restrepo, Olaya, Quiroga, Calle 40 Sur, Santa Lucía, Socorro, Consuelo, Molinos, Biblioteca y Parque) 
CI-42212: Troncal Cra 7 y 10 - 10 estaciones (Country Sur, Av. 1° de Mayo, Ciudad Jardín, Policarpa, San Bernardo, Bicentenario, San Victorino, Las Nieves, San Diego y Museo Nacional)
CI55547: Troncal Américas - 17 estaciones (Patio Bonito, Biblioteca Tintal, Transversal 86, Banderas, Mandalay, Av. Américas – Av. Boyacá, Marsella, Pradera, Distrito Grafiti, Puente Aranda, Carrera 43, Zona Industrial, CDS – Carrera 32, Ricaurte, San Façon – KR 22, De La Sabana y Av. Jiménez)
CI56039: Eje Ambiental - 3 estaciones (Museo del Oro, Las Aguas y Universidades)</t>
  </si>
  <si>
    <t>Se evidencia la elaboración de memorandos de los documentos de los PPPRE.</t>
  </si>
  <si>
    <t>Se evidencia la remisión mediante memorandos de los documentos de los PPPRE a la OAP para oficialización</t>
  </si>
  <si>
    <t>Se evidencia acta de reunión con la Secretaría Distrital de Salud el 20 de enero de 2020, la cual tuvo como objetivo "Socializar la información de registro e inscripción a los cursos ofertados por la Subdirección de Gestión de Riesgo en Emergencias con la referente de TransMilenio"</t>
  </si>
  <si>
    <t>Se evidencian listados de asistencia de 206 personas en el curso de promoción y prevención - Primer respondiente, realizadas los días 17 de febrero, 3 y 5 de marzo de 2020.
De igual manera 109 personas tomaron y aprobaron el curso virtual Primer Respondiente Virtual, superando los 300 agentes programados</t>
  </si>
  <si>
    <t>Conforme los resultados de los procesos sancionatorios relacionados con el transporte ilegal, se dejó un documento ejecutivo de hoja de ruta en el tema para la DTS en el 2021.</t>
  </si>
  <si>
    <t xml:space="preserve">Se evidencia documento con el diagnóstico de los puntos priorizados, en los que se encuentran las estaciones Avenida Jiménez, Molinos, Patio Bonito, Ricaurte, San Mateo, Alcalá y Calle 100 y los portales 20 de Julio, Américas, Sur, Tunal y Usme. En dicho documento se evidencian las problemáticas por línea base. </t>
  </si>
  <si>
    <t>Se evidencia 
Acción 1: Comando de reacción, para atender principalmente el corredor de la Caracas Centro, Eje Ambiental y tres portales
Acción 2: Intervenciones para la prevención de los delitos en el Sistema TransMilenio con entidades de orden nacional y distrital, que permitan fortalecer las acciones preventivas como el fomento de la denuncia y de control como el registro a personas y verificación de antecedentes.</t>
  </si>
  <si>
    <t>Intervenciones para la prevención de los delitos en el Sistema TransMilenio con entidades de orden nacional y distrital, que permitan fortalecer las acciones preventivas como el fomento de la denuncia y de control como el registro a personas y verificación de antecedentes.</t>
  </si>
  <si>
    <t>Se evidenciaron 11 reportes realizados a la Secretaría Distrital de la Mujer, con las base de datos  de los casos de violencias contra las mujeres registrados en el aplicativo GestSAE</t>
  </si>
  <si>
    <t>Se evidencian listados de asistencia de 4 jornadas de capacitaciones “Protocolo de prevención, atención y sanción de la violencia contra la mujer en el transporte público” realizadas el 28 de agosto, 4 y 23 de septiembre y 2 de octubre de 2020.</t>
  </si>
  <si>
    <t>Se evidencian 4 mesas de trabajo de la siguiente manera, en las que tuvieron presencia de la Directora Técnica de Seguridad.
27 / 02 / 2020 Objetivo: Balance vigencia 2019
14 / 05 / 2020 Objetivo: Revisión plan de Acción 2020
29 / 10 / 2020 Objetivo: Propuesta de conmemoración de fechas emblemáticas para la garantía del derecho de las mujeres a una vida libre de violencias
04 / 11 / 2020 Objetivo: articulación de esfuerzos para el desarrollo de las fechas conmemorativas.</t>
  </si>
  <si>
    <t>Se evidencia documento LECCIONES   APRENDIDAS    DESDE   UN   ENFOQUE   DE SEGURIDAD, EN EL MARCO DE LA IMPLEMENTACIÓN DEL PROTOCOLO DE PREVENCIÓN, ATENCIÓN Y SANCIÓN DE LAS VIOLENCIAS CONTRA LAS MUJERES EN EL ESPACIO Y TRANSPORTE PÚBLICO EN BOGOTÁ, en el cual en el numeral 6 se tienen las lecciones aprendidas en el primer año en la implementación del primer año del protocolo.</t>
  </si>
  <si>
    <t>Se evidencia documento LECCIONES   APRENDIDAS    DESDE   UN   ENFOQUE   DE SEGURIDAD, EN EL MARCO DE LA IMPLEMENTACIÓN DEL PROTOCOLO DE PREVENCIÓN, ATENCIÓN Y SANCIÓN DE LAS VIOLENCIAS CONTRA LAS MUJERES EN EL ESPACIO Y TRANSPORTE PÚBLICO EN BOGOTÁ, en el cual en el numeral 7 se emiten las recomendaciones dirigidas a las diferentes áreas de la entidad.</t>
  </si>
  <si>
    <t>De acuerdo con el seguimiento realizado, la Oficina Asesora de Planeación dentro de su revisión, evidenció su cumplimiento al 100%.</t>
  </si>
  <si>
    <t>Se realizaron 2 campañas de prevención vial en el Humedal Córdoba - sentido Oriente – Occidente, costado de la estación noroccidental el 20 y 25 de agosto de 2020.
De igual manera, los días 12, 14, 18, 19, 27, 2 y 30 de noviembre de 2020, se realizaron Jornadas de sensibilización en los diferentes corredores viales de la ciudad de Bogotá, en las que participaron cerca de 1.000 conductores de transporte público, particular y ciclistas.</t>
  </si>
  <si>
    <t>Se evidencia la realización de 12 comités de seguridad vial, los cuales tienen las siguientes fechas: 
10 de enero de 2020, 7 de febrero de 2020, 6 de marzo de 2020, 15 de abril de 2020, 8 de mayo de 2020, 4 de junio de 2020, 10 de julio de 2020, 10 de agosto de 2020, 4 de septiembre de 2020, 9 de octubre de 2020, 9 de noviembre de 2020 y 3 de diciembre de 2020.</t>
  </si>
  <si>
    <t>Se evidencian cuatro acciones de prevención de accidentes y/o Seguridad Vial, las cuales se realizaron en marzo de 2020, junio de 2020, octubre de 2020 y diciembre de 2020</t>
  </si>
  <si>
    <t>Se evidencian los listados de asistencias en las localidades Ciudad Bolívar, Rafael Uribe Uribe, Kennedy y los Mártires los días 5 de mayo de 2020, 19 de octubre de 2020, 20 de marzo de 2020 y 12 de agosto de 2020. De igual manera se implementó el esquema anti-evasión en: Patio Bonito, Pradera, San Mateo, Terreros, Calle 161, Minuto de Dios, Hospital, Policarpa, Bosa y Rionegro; logrando llegar a 207 servicios anti-evasión en los puntos de mayor criticidad de la evasión.</t>
  </si>
  <si>
    <t>Se evidencian la realización de dos informes: 
8 de abril de 2020 -Informe de Acciones y/o Planes desarrollados en el Sistema Transmilenio
22 de octubre de 2020 - Informe Trimestral de Acciones y/o Planes desarrollados en el Sistema Transmilenio</t>
  </si>
  <si>
    <t>Se evidencian la realización de dos informes:
Octubre de 2020 - Informe Componente Troncal - Comando Servicio de Transporte Masivo - Policía Metropolitana de Bogotá
Diciembre de 2020 - Resultados de los Operativos</t>
  </si>
  <si>
    <t>Se evidencian 4 informes elaborados de fecha: 4 de noviembre de 2020, 11 de noviembre de 2020, 1 de diciembre de 2020 y 15 de diciembre de 2020</t>
  </si>
  <si>
    <t>Mediante los siguientes radicados, se evidencia la evaluación de los pilotos antievasión por concesionario.
CONSORCIO EXPRESS S.A.S: 2020EE14289 y 2020ER36048	
ESTE ES MI BUS S.A.S: 2020EE14290 y 2020ER33368	
EMPRESA DE TRANSPORTE INTEGRADO DE BOGOTÁ – ETIB: 2020EE14291 y 2020ER32192	
GMOVIL S.A.S: 2020EE14321 y 2020ER33158	
MASIVO CAPITAL S.A.S.: 2020ER32225	
ORGANIZACIÓN SUMA S.A.S.: 2020EE14293 y 2020ER32413</t>
  </si>
  <si>
    <t>Se evidencia la realización de 26 talleres y 157 intervenciones sobre la  estrategia de Pedagogía  de carácter preventivo con actores externos  que pueden impactar en la evasión del pago para el acceso al Sistema.</t>
  </si>
  <si>
    <t>Se evidenció lo siguiente: 
Oficialización del Protocolo de Atención ante Virus que causan infecciones Respiratoria Aguda-IRA, Tipo COVID-19 Sistema TRANSMILENIO, con código T-DS-020, versión 1 de mayo de 2020.
Actualización del Protocolo, T-DS-020, a su versión 2 de septiembre de 2020
*Se creó y oficializó el Protocolo de atención ante virus que causan Infección Respiratoria Aguda – IRA, tipo COVID-19 SISTEMA TRANSMILENIO, código T-DS-020, versión cero con Resolución 236 del 11 de mayo y versión uno con Resolución 242 del 19 de mayo.
Para finales del mes de septiembre y en articulación con la Gerencia de TRANSMILENIO S.A., se modificó el numeral 11 del protocolo. MONITOREO, en lo relacionado al reporte por parte de las áreas de manera quincenal, definiéndose que cada área será responsable de tener y actualizar periódicamente los informes de las acciones adelantadas, acciones nuevas y el monitoreo realizado que desde su competencia se adelanten en el marco del COVID 19, eliminándose la recopilación de los informes por parte de la DTS.</t>
  </si>
  <si>
    <t>Conforme los reportes de los concesionarios y Agentes del Sistema, se consolidaron 8 informes de casos sospechosos desde mayo a diciembre.</t>
  </si>
  <si>
    <t xml:space="preserve">Se evidenciaron cinco (5) de ocho (8) informes consolidados que se tenían programados para la vigencia </t>
  </si>
  <si>
    <t>Se evidenció archivo en excel con la base de datos de los consolidados de los Protocolos, los cuales presentan el siguiente estado:
1. Contrato Finalizado: 3
2. En revisión 16
3. Informativo: 4
4. Revisado 35</t>
  </si>
  <si>
    <t>De acuerdo con la última encuesta de percepción y victimización en Bogotá realizada por la Cámara de Comercio de Bogotá, se logró el cumplimiento de la meta, ya que se logró la reducción al 80% en la percepción de seguridad del sistema. Se resalta que, conforme a la vigencia anterior, hubo una reducción de 2 puntos, toda vez que se pasó de un resultado del 82% de los encuestados que consideran inseguro o muy inseguro el sistema, a un 80% durante esta vigencia</t>
  </si>
  <si>
    <t>Se evidencian actividades que soportan el cumplimiento de la meta, tales como la prestación del servicio de vigilancia sin armas dentro del sistema TransMilenio, se decomisaron y bloquearon tarjetas por venta irregular de pasajes, se realizaron talleres pedagógicos y se aplicaron comparendos por evasión.</t>
  </si>
  <si>
    <t xml:space="preserve">Como actividades principales se evidenció lo siguiente:
Aplicación de comparendos, 207 servicios de vigilancia privada sin armas apoyando labores de disuasión ante la evasión. 
Monitoreo de la prueba piloto de puertas anti-evasión en Santa Lucía. 
De igual manera, Los concesionarios presentaron propuestas de implementación de medidas antievasión. 
Se realizó la difusión de las cuñas radiales de la importancia de pagar el pasaje. </t>
  </si>
  <si>
    <t>Se evidenciaron las intervenciones en paraderos priorizados por mayor demanda, verificación de antecedentes de ciudadanos y en temas de prevención del hurto, propagación del COVID-19 y fomento de la denuncia. 
De igual manera, se realizaron acciones de prevención de accidentes de tránsito y capacitaciones, realización de comités de seguridad vial con el objetivo de analizar las estadísticas y definir acciones de prevención.</t>
  </si>
  <si>
    <t>Se sensibilizaron a 133807 usuarios en Violencia IntraFamiliar y violencia de género.
De igual manera, se envío a la SDMujer de los casos de acoso o violencias contra las mujeres que se presentan en el Sistema y quedan registrados en el base de datos del GestSAE.</t>
  </si>
  <si>
    <t>1.4.1
1.4.5</t>
  </si>
  <si>
    <t>1.4.2
1.4.3
1.4.7
1.4.9</t>
  </si>
  <si>
    <t>1.4.4
1.4.5
1.4.6
1.4.8</t>
  </si>
  <si>
    <t>1.4.1
1.4.2
1.4.3
1.4.7
1.4.9
1.4.10
1.4.11</t>
  </si>
  <si>
    <t>Resultado del Auditor por Compromiso</t>
  </si>
  <si>
    <t>Resultado del Auditor por Producto</t>
  </si>
  <si>
    <t>Se evidencian los informes de indicadores de visita de campo mensual que soportan el avance final reportado, no obstante, en dos meses, se presenta un reporte diferente (abril y mayo) a lo descrito en el cuadro de mando integral. Cambiando su calificación de 96.92% a 96.99%</t>
  </si>
  <si>
    <t>Se evidencia las bases de datos en excel por mes  donde se relacionan los accidentes. De igual manera se evidencia la trazabilidad del análisis de cada uno de los accidentes.
El del mes de diciembre no se reportó en virtud de que se analizan en el mes de enero de 2021</t>
  </si>
  <si>
    <t>Anexo 1 - Matriz Seguimiento al Plan de Acción Institucional - Dirección Técnica de Seguridad</t>
  </si>
  <si>
    <r>
      <t>Fortalecer el componente de Fiscalización</t>
    </r>
    <r>
      <rPr>
        <sz val="9"/>
        <color theme="1"/>
        <rFont val="Arial"/>
        <family val="2"/>
      </rPr>
      <t xml:space="preserve"> del Plan Estratégico Anti- Evasión </t>
    </r>
  </si>
  <si>
    <r>
      <t xml:space="preserve">Fortalecer el componente de </t>
    </r>
    <r>
      <rPr>
        <b/>
        <sz val="9"/>
        <color theme="1"/>
        <rFont val="Arial"/>
        <family val="2"/>
      </rPr>
      <t>Infraestructura</t>
    </r>
    <r>
      <rPr>
        <sz val="9"/>
        <color theme="1"/>
        <rFont val="Arial"/>
        <family val="2"/>
      </rPr>
      <t xml:space="preserve"> del Plan Estratégico Anti- Evasión </t>
    </r>
  </si>
  <si>
    <r>
      <t xml:space="preserve">Identificar la infraestructura anti - evasión más adecuada para el Sistema en el componente </t>
    </r>
    <r>
      <rPr>
        <b/>
        <sz val="9"/>
        <color theme="1"/>
        <rFont val="Arial"/>
        <family val="2"/>
      </rPr>
      <t xml:space="preserve">troncal </t>
    </r>
  </si>
  <si>
    <r>
      <t xml:space="preserve">Identificar la infraestructura anti - evasión más adecuada para el Sistema en el componente </t>
    </r>
    <r>
      <rPr>
        <b/>
        <sz val="9"/>
        <color theme="1"/>
        <rFont val="Arial"/>
        <family val="2"/>
      </rPr>
      <t xml:space="preserve">zonal </t>
    </r>
  </si>
  <si>
    <r>
      <t xml:space="preserve">Consolidar el componente de </t>
    </r>
    <r>
      <rPr>
        <b/>
        <sz val="9"/>
        <color theme="1"/>
        <rFont val="Arial"/>
        <family val="2"/>
      </rPr>
      <t>Cultura ciudadana</t>
    </r>
    <r>
      <rPr>
        <sz val="9"/>
        <color theme="1"/>
        <rFont val="Arial"/>
        <family val="2"/>
      </rPr>
      <t xml:space="preserve"> del Plan Estratégico Anti- Evasión </t>
    </r>
  </si>
  <si>
    <t>DSP2
(*)</t>
  </si>
  <si>
    <t>DSP12
(*)</t>
  </si>
  <si>
    <t>DSP6
(*)</t>
  </si>
  <si>
    <t>Se evidencia registro fotográfico, pantallazos de la socialización vía TEAMS, no obstante solo se presentan 3 socializaciones y  planillas de asistencia de las entregas del protocolo en  las 12 estaciones de la NQS</t>
  </si>
  <si>
    <t>Realizar como mínimo un (01)  simulacro de acuerdo a lo establecido en el Decreto 1072 de 2015 y alineado al Distrital</t>
  </si>
  <si>
    <t>Se evidencian los siguientes listados de asistencia de capacitaciones de PPPRE:
Capacitaciones Mediación y Pedagogía: 
- 09-03-2020 - 59 asistentes
-10-01-2020 - 106 asistentes
Capacitación Emergencias y Contingencias:
-11-06-20 mañana - 34 asistentes
-11-06-20 tarde - 29 asistentes
-11-03-20 mañana - 62 asistentes
-11-09-20 mañana - 32 asistentes
-11-03-20 tarde - 43 asistentes
-11-09-20 tarde - 35 asistentes</t>
  </si>
  <si>
    <t>{(Documento de análisis de entornos críticos realizado /1)*1}
*
100</t>
  </si>
  <si>
    <t>{(Asistencias a reuniones SISTEMA SOFIA /4)*1}
*
100</t>
  </si>
  <si>
    <r>
      <t>Realización d</t>
    </r>
    <r>
      <rPr>
        <sz val="9"/>
        <rFont val="Arial"/>
        <family val="2"/>
      </rPr>
      <t>e 6 mesas</t>
    </r>
    <r>
      <rPr>
        <sz val="9"/>
        <color theme="1"/>
        <rFont val="Arial"/>
        <family val="2"/>
      </rPr>
      <t xml:space="preserve"> de trabajo los días 16-sep, 30-sep, 28-oct, 11-nov, 25-nov y 9-dic, en las que tuvo participación la SDM y la SCJ.</t>
    </r>
  </si>
  <si>
    <t>Proponer un (01) documento de recomendaciones a las dependencias de TRANSMILENIO S.A, que incluyan lecciones aprendidas desde un enfoque de seguridad, en el marco de la implementación del Protocolo de Violencias Contra la Mujer en el Espacio y el Transporte</t>
  </si>
  <si>
    <t xml:space="preserve">Dar continuidad a la  implantación del Plan de Excelencia en Seguridad Vial </t>
  </si>
  <si>
    <t>{(Diseño de material para talleres PESVI/3)*0,6
+
 (Eventos de reconocimiento realizados / 1)*0,4
*
100</t>
  </si>
  <si>
    <t>Realizar acciones de prevención de accidentes de transito y/o Seguridad Vial en el Sistema.</t>
  </si>
  <si>
    <t>{(Puntos adicionales implementados con esquemas de vigilancia anti-evasión /8)*0,4
+
 (Informe con las actividades de control a la evasión en el componente troncal /2)*0,4
+
 (informe con las actividades de control a la evasión en el componente zonal /2)*0,2}
*
100</t>
  </si>
  <si>
    <t>Convocar y desarrollar 4 reuniones (1 trimestral) con las autoridades locales y/o comunidades para socializar las acciones adelantadas e identificar situaciones (modus operandi) de venta irregular de pasajes en los componentes zonal y troncal.</t>
  </si>
  <si>
    <t>Se tiene documento de análisis del 3 de diciembre de 2020, denominado Prueba Piloto BCA Piso Techo Santa Lucía en el que cuenta con los siguientes ítems: Introducción, Minimizar modalidades de evasión, Mantener o mejorar características tecnológicas, Tipología que mantenga o mejore las tasas de ingreso y salida, Requerimientos de infraestructura para instalación, Interacción de las BCA´s con los usuarios, Análisis Costo Beneficio, Conclusiones y Nuevas Tipologías en Estaciones y Portales existentes"</t>
  </si>
  <si>
    <t>Reducir el Porcentaje de la percepción de inseguridad en el Sistema de Transporte Masivo
(Nota: Este porcentaje esperado implica una reducción de 6 puntos porcentuales con respecto a la Línea Base del 6%)</t>
  </si>
  <si>
    <t>Reducir a un 80% el Porcentaje de la percepción de inseguridad en el Sistema de Transporte Masivo
(Nota: Este porcentaje esperado implica una reducción de 6 puntos porcentuales con respecto a la Línea Base del 6%)</t>
  </si>
  <si>
    <t>Indicador
CMI</t>
  </si>
  <si>
    <t xml:space="preserve">Se evidencia registro fotográfico, presentación y planillas de asistencia de las socializaciones realizadas en los 9 portales del Sistema. </t>
  </si>
  <si>
    <t>Se evidencian 9 memorandos, en los cuales se resaltan las novedades evidenciadas en las visitas realizadas, los cuales fueron remitidos a la Dirección de Modos, OAP y Dirección Corporativa. De igual manera el protocolo fue socializado mediante memorando CI-32950.</t>
  </si>
  <si>
    <t>Se evidencian dos memorandos:
CI-32949: Notificación de la actualización del protocolo T-DS-013
CI-15576: Notificación de actualización del protocolo y seguimiento a las novedades encontradas producto de las visitas.</t>
  </si>
  <si>
    <t>Se encuentran 8 memorandos, distribuidos en la siguiente manera:
- 5 memorandos CI -32948, CI-42175, CI-42212, CI55547 y CI56039, informando las novedades encontradas en las estaciones.
- 3 memorandos CI-32951 , CI-42495 y CI-56434, informando la actualización de los documentos</t>
  </si>
  <si>
    <t>Se evidencia la realización de 6 informes en los siguientes meses con los siguientes contenidos:
- Enero de 2020 "Análisis Cualitativo y Cuantitativo Componentes de Pedagogía de Mediación Social"
- Febrero de 2020 "Análisis Cualitativo y Cuantitativo Componentes de Pedagogía de Mediación Social"
- Marzo de 2020 "Análisis Cualitativo y Cuantitativo Componentes de Pedagogía de Mediación Social"
- Julio de 2020 "Análisis Cualitativo y Cuantitativo Componentes de Mediación Social"
- Octubre de 2020 "Análisis Cualitativo y Cuantitativo Componentes de Pedagogía"
- Noviembre de 2020 "Análisis Cualitativo y Cuantitativo Componentes de Pedagogía"
- Diciembre de 2020 Informe Mensual - Operación PE y PV Diciembre de 2020 Pedagogía</t>
  </si>
  <si>
    <t>Se evidencia la realización de 8 informes en los siguientes meses con los siguientes contenidos:
- Enero de 2020 "Análisis Cualitativo y Cuantitativo Componentes de Pedagogía de Mediación Social"
- Febrero de 2020 "Análisis Cualitativo y Cuantitativo Componentes de Pedagogía de Mediación Social"
- Marzo de 2020 "Análisis Cualitativo y Cuantitativo Componentes de Pedagogía de Mediación Social"
- Abril de 2020 "Análisis Cualitativo y Cuantitativo Componentes de Mediación Social"
- Mayo de 2020 "Análisis Cualitativo y Cuantitativo Componentes de Mediación Social"
- Julio de 2020 "Análisis Cualitativo y Cuantitativo Componentes de Mediación Social"
- Octubre de 2020 "Análisis Cualitativo y Cuantitativo Componentes de Pedagogía"
- Noviembre de 2020 "Análisis Cualitativo y Cuantitativo Componentes de Pedagogía"
- Diciembre de 2020 Informe Mensual - Operación PE y PV Diciembre de 2020 Pedagogía</t>
  </si>
  <si>
    <t>Se evidencian las capacitaciones de los miembros de la Policía Metropolitana de Bogotá, en materia de venta irregular de pasajes, mediante los cuales fueron indicados, los mecanismos establecidos en el Código de Seguridad y Convivencia Ciudadana, como es el caso de la imposición de multas y posterior de comiso de las tarjetas objeto de venta irregular.</t>
  </si>
  <si>
    <t>Se evidencia la realización de reuniones con la participación de la comunidad, veeduría ciudadana y autoridades; en la localidad de Kennedy, Ciudad Bolívar y los Mártires; con el objetivo de socializar las acciones adelantadas y compartir estrategias para la mitigación del riesgo de venta irregular de pasajes.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</si>
</sst>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 #,##0_-;\-* #,##0_-;_-* &quot;-&quot;??_-;_-@_-"/>
    <numFmt numFmtId="165" formatCode="_-* #,##0.000_-;\-* #,##0.000_-;_-* &quot;-&quot;??_-;_-@_-"/>
    <numFmt numFmtId="166" formatCode="_-* #,##0.00_-;\-* #,##0.00_-;_-* &quot;-&quot;_-;_-@_-"/>
    <numFmt numFmtId="167" formatCode="_-* #,##0.0_-;\-* #,##0.0_-;_-* &quot;-&quot;??_-;_-@_-"/>
  </numFmts>
  <fonts count="20" x14ac:knownFonts="1">
    <font>
      <sz val="11"/>
      <color theme="1"/>
      <name val="Calibri"/>
      <family val="2"/>
      <scheme val="minor"/>
    </font>
    <font>
      <sz val="12"/>
      <color theme="1"/>
      <name val="Arial"/>
      <family val="2"/>
    </font>
    <font>
      <sz val="11"/>
      <color theme="1"/>
      <name val="Calibri"/>
      <family val="2"/>
      <scheme val="minor"/>
    </font>
    <font>
      <b/>
      <sz val="11"/>
      <color theme="1"/>
      <name val="Calibri"/>
      <family val="2"/>
      <scheme val="minor"/>
    </font>
    <font>
      <b/>
      <sz val="18"/>
      <color theme="1"/>
      <name val="Arial"/>
      <family val="2"/>
    </font>
    <font>
      <sz val="11"/>
      <color theme="1"/>
      <name val="Tahoma"/>
      <family val="2"/>
    </font>
    <font>
      <b/>
      <sz val="10"/>
      <color theme="1"/>
      <name val="Tahoma"/>
      <family val="2"/>
    </font>
    <font>
      <sz val="10"/>
      <color theme="1"/>
      <name val="Tahoma"/>
      <family val="2"/>
    </font>
    <font>
      <sz val="10"/>
      <name val="Tahoma"/>
      <family val="2"/>
    </font>
    <font>
      <sz val="8"/>
      <color theme="1"/>
      <name val="Tahoma"/>
      <family val="2"/>
    </font>
    <font>
      <sz val="12"/>
      <color theme="1"/>
      <name val="Arial"/>
      <family val="2"/>
    </font>
    <font>
      <sz val="11"/>
      <color indexed="8"/>
      <name val="Calibri"/>
      <family val="2"/>
      <scheme val="minor"/>
    </font>
    <font>
      <b/>
      <sz val="10"/>
      <name val="Arial"/>
      <family val="2"/>
    </font>
    <font>
      <b/>
      <sz val="9"/>
      <color theme="1"/>
      <name val="Arial"/>
      <family val="2"/>
    </font>
    <font>
      <b/>
      <sz val="9"/>
      <name val="Arial"/>
      <family val="2"/>
    </font>
    <font>
      <b/>
      <sz val="9"/>
      <color rgb="FF000000"/>
      <name val="Arial"/>
      <family val="2"/>
    </font>
    <font>
      <sz val="9"/>
      <color rgb="FF000000"/>
      <name val="Arial"/>
      <family val="2"/>
    </font>
    <font>
      <sz val="9"/>
      <name val="Arial"/>
      <family val="2"/>
    </font>
    <font>
      <sz val="9"/>
      <color theme="1"/>
      <name val="Arial"/>
      <family val="2"/>
    </font>
    <font>
      <b/>
      <sz val="16"/>
      <color theme="1"/>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90">
    <xf numFmtId="0" fontId="0" fillId="0" borderId="0"/>
    <xf numFmtId="9" fontId="2" fillId="0" borderId="0" applyFont="0" applyFill="0" applyBorder="0" applyAlignment="0" applyProtection="0"/>
    <xf numFmtId="0" fontId="2" fillId="0" borderId="0"/>
    <xf numFmtId="0" fontId="2" fillId="0" borderId="0"/>
    <xf numFmtId="0" fontId="10" fillId="0" borderId="0"/>
    <xf numFmtId="41" fontId="10" fillId="0" borderId="0" applyFont="0" applyFill="0" applyBorder="0" applyAlignment="0" applyProtection="0"/>
    <xf numFmtId="9" fontId="11" fillId="0" borderId="0" applyFont="0" applyFill="0" applyBorder="0" applyAlignment="0" applyProtection="0"/>
    <xf numFmtId="0" fontId="2" fillId="0" borderId="0"/>
    <xf numFmtId="9" fontId="2" fillId="0" borderId="0" applyFont="0" applyFill="0" applyBorder="0" applyAlignment="0" applyProtection="0"/>
    <xf numFmtId="9" fontId="10" fillId="0" borderId="0" applyFont="0" applyFill="0" applyBorder="0" applyAlignment="0" applyProtection="0"/>
    <xf numFmtId="0" fontId="11" fillId="0" borderId="0"/>
    <xf numFmtId="0" fontId="11" fillId="0" borderId="0"/>
    <xf numFmtId="0" fontId="2"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00">
    <xf numFmtId="0" fontId="0" fillId="0" borderId="0" xfId="0"/>
    <xf numFmtId="0" fontId="0" fillId="0" borderId="0" xfId="0" applyAlignment="1">
      <alignment shrinkToFit="1"/>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7" fillId="2" borderId="9" xfId="0" applyFont="1" applyFill="1" applyBorder="1" applyAlignment="1">
      <alignment horizontal="justify" vertical="center" wrapText="1"/>
    </xf>
    <xf numFmtId="0" fontId="0" fillId="2" borderId="0" xfId="0" applyFill="1"/>
    <xf numFmtId="10" fontId="0" fillId="2" borderId="0" xfId="0" applyNumberFormat="1" applyFill="1"/>
    <xf numFmtId="0" fontId="7" fillId="2" borderId="10" xfId="0" applyFont="1" applyFill="1" applyBorder="1" applyAlignment="1">
      <alignment horizontal="center" vertical="center" wrapText="1"/>
    </xf>
    <xf numFmtId="0" fontId="7" fillId="2" borderId="10" xfId="0" applyFont="1" applyFill="1" applyBorder="1" applyAlignment="1">
      <alignment horizontal="justify" vertical="center" wrapText="1"/>
    </xf>
    <xf numFmtId="9" fontId="7" fillId="2" borderId="10" xfId="0" applyNumberFormat="1" applyFont="1" applyFill="1" applyBorder="1" applyAlignment="1">
      <alignment horizontal="center" vertical="center"/>
    </xf>
    <xf numFmtId="9" fontId="7" fillId="2" borderId="10" xfId="0" applyNumberFormat="1" applyFont="1" applyFill="1" applyBorder="1" applyAlignment="1">
      <alignment horizontal="center" vertical="center" wrapText="1"/>
    </xf>
    <xf numFmtId="0" fontId="8" fillId="2" borderId="10" xfId="0" applyFont="1" applyFill="1" applyBorder="1" applyAlignment="1">
      <alignment horizontal="justify" vertical="center" wrapText="1"/>
    </xf>
    <xf numFmtId="10" fontId="8" fillId="2" borderId="11" xfId="1" applyNumberFormat="1" applyFont="1" applyFill="1" applyBorder="1" applyAlignment="1">
      <alignment horizontal="center" vertical="center"/>
    </xf>
    <xf numFmtId="0" fontId="7" fillId="2" borderId="6"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justify" vertical="center" wrapText="1"/>
    </xf>
    <xf numFmtId="9" fontId="7" fillId="2" borderId="5" xfId="0" applyNumberFormat="1" applyFont="1" applyFill="1" applyBorder="1" applyAlignment="1">
      <alignment horizontal="center" vertical="center"/>
    </xf>
    <xf numFmtId="9" fontId="7" fillId="2" borderId="5" xfId="0" applyNumberFormat="1" applyFont="1" applyFill="1" applyBorder="1" applyAlignment="1">
      <alignment horizontal="center" vertical="center" wrapText="1"/>
    </xf>
    <xf numFmtId="0" fontId="8" fillId="2" borderId="5" xfId="0" applyFont="1" applyFill="1" applyBorder="1" applyAlignment="1">
      <alignment horizontal="justify" vertical="center" wrapText="1"/>
    </xf>
    <xf numFmtId="10" fontId="8" fillId="2" borderId="12" xfId="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2" borderId="8" xfId="4" applyFont="1" applyFill="1" applyBorder="1" applyAlignment="1">
      <alignment horizontal="center" vertical="center" wrapText="1"/>
    </xf>
    <xf numFmtId="10" fontId="3" fillId="2" borderId="7" xfId="0" applyNumberFormat="1" applyFont="1" applyFill="1" applyBorder="1" applyAlignment="1">
      <alignment horizontal="center"/>
    </xf>
    <xf numFmtId="0" fontId="4" fillId="2" borderId="0" xfId="0" applyFont="1" applyFill="1" applyAlignment="1"/>
    <xf numFmtId="0" fontId="13" fillId="0" borderId="4" xfId="2" applyFont="1" applyFill="1" applyBorder="1" applyAlignment="1" applyProtection="1">
      <alignment horizontal="center" vertical="center" wrapText="1"/>
      <protection locked="0"/>
    </xf>
    <xf numFmtId="0" fontId="14" fillId="0" borderId="4" xfId="7" applyFont="1" applyFill="1" applyBorder="1" applyAlignment="1">
      <alignment horizontal="center" vertical="center" wrapText="1"/>
    </xf>
    <xf numFmtId="9" fontId="15" fillId="0" borderId="4" xfId="8" applyFont="1" applyFill="1" applyBorder="1" applyAlignment="1">
      <alignment horizontal="center" vertical="center" wrapText="1"/>
    </xf>
    <xf numFmtId="9" fontId="15" fillId="0" borderId="4" xfId="1" applyFont="1" applyFill="1" applyBorder="1" applyAlignment="1">
      <alignment horizontal="center" vertical="center" wrapText="1"/>
    </xf>
    <xf numFmtId="0" fontId="17" fillId="0" borderId="4" xfId="23" applyFont="1" applyFill="1" applyBorder="1" applyAlignment="1" applyProtection="1">
      <alignment horizontal="justify" vertical="center" wrapText="1"/>
    </xf>
    <xf numFmtId="14" fontId="17" fillId="0" borderId="4" xfId="10" applyNumberFormat="1" applyFont="1" applyFill="1" applyBorder="1" applyAlignment="1" applyProtection="1">
      <alignment horizontal="center" vertical="center"/>
    </xf>
    <xf numFmtId="0" fontId="17" fillId="0" borderId="4" xfId="10" applyFont="1" applyFill="1" applyBorder="1" applyAlignment="1" applyProtection="1">
      <alignment horizontal="center" vertical="center"/>
    </xf>
    <xf numFmtId="0" fontId="17" fillId="0" borderId="4" xfId="0" applyFont="1" applyFill="1" applyBorder="1" applyAlignment="1">
      <alignment horizontal="justify" vertical="center" wrapText="1"/>
    </xf>
    <xf numFmtId="166" fontId="18" fillId="0" borderId="4" xfId="2" applyNumberFormat="1" applyFont="1" applyFill="1" applyBorder="1" applyAlignment="1" applyProtection="1">
      <alignment horizontal="center" vertical="center"/>
    </xf>
    <xf numFmtId="9" fontId="18" fillId="0" borderId="4" xfId="1" applyFont="1" applyFill="1" applyBorder="1" applyAlignment="1">
      <alignment horizontal="center" vertical="center" wrapText="1"/>
    </xf>
    <xf numFmtId="9" fontId="18" fillId="0" borderId="4" xfId="2" applyNumberFormat="1" applyFont="1" applyFill="1" applyBorder="1" applyAlignment="1">
      <alignment horizontal="center" vertical="center" wrapText="1"/>
    </xf>
    <xf numFmtId="0" fontId="17" fillId="0" borderId="4" xfId="10" applyFont="1" applyFill="1" applyBorder="1" applyAlignment="1" applyProtection="1">
      <alignment horizontal="justify" vertical="center" wrapText="1"/>
    </xf>
    <xf numFmtId="0" fontId="17" fillId="0" borderId="4" xfId="2" applyFont="1" applyFill="1" applyBorder="1" applyAlignment="1" applyProtection="1">
      <alignment horizontal="justify" vertical="center" wrapText="1"/>
    </xf>
    <xf numFmtId="9" fontId="18" fillId="0" borderId="4" xfId="1" applyFont="1" applyFill="1" applyBorder="1" applyAlignment="1">
      <alignment horizontal="center" vertical="center"/>
    </xf>
    <xf numFmtId="0" fontId="17" fillId="0" borderId="4" xfId="10" applyFont="1" applyFill="1" applyBorder="1" applyAlignment="1" applyProtection="1">
      <alignment horizontal="center" vertical="center" wrapText="1"/>
    </xf>
    <xf numFmtId="0" fontId="18" fillId="0" borderId="4" xfId="2" applyFont="1" applyFill="1" applyBorder="1" applyAlignment="1">
      <alignment horizontal="center" vertical="center" wrapText="1"/>
    </xf>
    <xf numFmtId="14" fontId="17" fillId="0" borderId="4" xfId="10" applyNumberFormat="1" applyFont="1" applyFill="1" applyBorder="1" applyAlignment="1" applyProtection="1">
      <alignment horizontal="center" vertical="center" wrapText="1"/>
    </xf>
    <xf numFmtId="14" fontId="18" fillId="0" borderId="4" xfId="2" applyNumberFormat="1" applyFont="1" applyFill="1" applyBorder="1" applyAlignment="1">
      <alignment horizontal="center" vertical="center"/>
    </xf>
    <xf numFmtId="14" fontId="18" fillId="0" borderId="4" xfId="3" applyNumberFormat="1" applyFont="1" applyFill="1" applyBorder="1" applyAlignment="1" applyProtection="1">
      <alignment horizontal="center" vertical="center" wrapText="1"/>
    </xf>
    <xf numFmtId="0" fontId="18" fillId="0" borderId="4" xfId="10" applyFont="1" applyFill="1" applyBorder="1" applyAlignment="1" applyProtection="1">
      <alignment horizontal="justify" vertical="center"/>
    </xf>
    <xf numFmtId="14" fontId="18" fillId="0" borderId="4" xfId="10" applyNumberFormat="1" applyFont="1" applyFill="1" applyBorder="1" applyAlignment="1" applyProtection="1">
      <alignment horizontal="center" vertical="center"/>
    </xf>
    <xf numFmtId="0" fontId="18" fillId="0" borderId="4" xfId="10" applyFont="1" applyFill="1" applyBorder="1" applyAlignment="1" applyProtection="1">
      <alignment horizontal="center" vertical="center"/>
    </xf>
    <xf numFmtId="0" fontId="18" fillId="0" borderId="4" xfId="10" applyFont="1" applyFill="1" applyBorder="1" applyAlignment="1" applyProtection="1">
      <alignment horizontal="center" vertical="center" wrapText="1"/>
    </xf>
    <xf numFmtId="0" fontId="18" fillId="0" borderId="4" xfId="0" applyFont="1" applyFill="1" applyBorder="1" applyAlignment="1">
      <alignment horizontal="justify" vertical="center" wrapText="1"/>
    </xf>
    <xf numFmtId="0" fontId="16" fillId="0" borderId="4" xfId="23" applyFont="1" applyFill="1" applyBorder="1" applyAlignment="1" applyProtection="1">
      <alignment horizontal="justify" vertical="center" wrapText="1"/>
    </xf>
    <xf numFmtId="0" fontId="16" fillId="0" borderId="4" xfId="2" applyFont="1" applyFill="1" applyBorder="1" applyAlignment="1" applyProtection="1">
      <alignment horizontal="center" vertical="center" wrapText="1"/>
    </xf>
    <xf numFmtId="0" fontId="16" fillId="0" borderId="4" xfId="23" applyFont="1" applyFill="1" applyBorder="1" applyAlignment="1" applyProtection="1">
      <alignment horizontal="center" vertical="center" wrapText="1"/>
    </xf>
    <xf numFmtId="0" fontId="18" fillId="0" borderId="4" xfId="10" applyFont="1" applyFill="1" applyBorder="1" applyAlignment="1" applyProtection="1">
      <alignment horizontal="justify" vertical="center" wrapText="1"/>
    </xf>
    <xf numFmtId="0" fontId="16" fillId="0" borderId="4" xfId="2" applyFont="1" applyFill="1" applyBorder="1" applyAlignment="1" applyProtection="1">
      <alignment horizontal="justify" vertical="center" wrapText="1"/>
    </xf>
    <xf numFmtId="0" fontId="18" fillId="0" borderId="4" xfId="2" applyFont="1" applyFill="1" applyBorder="1" applyAlignment="1" applyProtection="1">
      <alignment horizontal="justify" vertical="center" wrapText="1"/>
      <protection locked="0"/>
    </xf>
    <xf numFmtId="0" fontId="16" fillId="0" borderId="4" xfId="2" applyFont="1" applyFill="1" applyBorder="1" applyAlignment="1">
      <alignment horizontal="center" vertical="center" wrapText="1"/>
    </xf>
    <xf numFmtId="0" fontId="18" fillId="0" borderId="4" xfId="23" applyFont="1" applyFill="1" applyBorder="1" applyAlignment="1" applyProtection="1">
      <alignment horizontal="justify" vertical="center" wrapText="1"/>
    </xf>
    <xf numFmtId="14" fontId="18" fillId="0" borderId="4" xfId="23" applyNumberFormat="1" applyFont="1" applyFill="1" applyBorder="1" applyAlignment="1" applyProtection="1">
      <alignment horizontal="center" vertical="center" wrapText="1"/>
    </xf>
    <xf numFmtId="14" fontId="18" fillId="0" borderId="4" xfId="10" applyNumberFormat="1" applyFont="1" applyFill="1" applyBorder="1" applyAlignment="1" applyProtection="1">
      <alignment horizontal="center" vertical="center" wrapText="1"/>
    </xf>
    <xf numFmtId="0" fontId="18" fillId="0" borderId="4" xfId="2" applyFont="1" applyFill="1" applyBorder="1" applyAlignment="1" applyProtection="1">
      <alignment horizontal="center" vertical="center" wrapText="1"/>
    </xf>
    <xf numFmtId="14" fontId="18" fillId="0" borderId="4" xfId="2" applyNumberFormat="1" applyFont="1" applyFill="1" applyBorder="1" applyAlignment="1" applyProtection="1">
      <alignment horizontal="center" vertical="center" wrapText="1"/>
    </xf>
    <xf numFmtId="0" fontId="18" fillId="0" borderId="4" xfId="2" applyFont="1" applyFill="1" applyBorder="1" applyAlignment="1" applyProtection="1">
      <alignment horizontal="justify" vertical="center" wrapText="1"/>
    </xf>
    <xf numFmtId="9" fontId="18" fillId="0" borderId="4" xfId="2" applyNumberFormat="1" applyFont="1" applyFill="1" applyBorder="1" applyAlignment="1" applyProtection="1">
      <alignment horizontal="center" vertical="center"/>
      <protection locked="0"/>
    </xf>
    <xf numFmtId="1" fontId="18" fillId="0" borderId="4" xfId="2" applyNumberFormat="1" applyFont="1" applyFill="1" applyBorder="1" applyAlignment="1">
      <alignment horizontal="justify" vertical="center" wrapText="1"/>
    </xf>
    <xf numFmtId="9" fontId="18" fillId="0" borderId="4" xfId="1" applyFont="1" applyFill="1" applyBorder="1" applyAlignment="1" applyProtection="1">
      <alignment horizontal="center" vertical="center"/>
      <protection locked="0"/>
    </xf>
    <xf numFmtId="0" fontId="16" fillId="0" borderId="4" xfId="10" applyFont="1" applyFill="1" applyBorder="1" applyAlignment="1" applyProtection="1">
      <alignment horizontal="justify" vertical="center" wrapText="1"/>
    </xf>
    <xf numFmtId="14" fontId="16" fillId="0" borderId="4" xfId="2" applyNumberFormat="1" applyFont="1" applyFill="1" applyBorder="1" applyAlignment="1" applyProtection="1">
      <alignment horizontal="center" vertical="center" wrapText="1"/>
    </xf>
    <xf numFmtId="0" fontId="15" fillId="0" borderId="4" xfId="2" applyFont="1" applyFill="1" applyBorder="1" applyAlignment="1">
      <alignment horizontal="center" vertical="center" wrapText="1"/>
    </xf>
    <xf numFmtId="9" fontId="16" fillId="0" borderId="4" xfId="2" applyNumberFormat="1" applyFont="1" applyFill="1" applyBorder="1" applyAlignment="1" applyProtection="1">
      <alignment horizontal="center" vertical="center" wrapText="1"/>
    </xf>
    <xf numFmtId="14" fontId="18" fillId="0" borderId="4" xfId="2" applyNumberFormat="1" applyFont="1" applyFill="1" applyBorder="1" applyAlignment="1" applyProtection="1">
      <alignment horizontal="center" vertical="center"/>
    </xf>
    <xf numFmtId="0" fontId="18" fillId="0" borderId="4" xfId="2" applyFont="1" applyFill="1" applyBorder="1" applyAlignment="1" applyProtection="1">
      <alignment horizontal="center" vertical="center"/>
    </xf>
    <xf numFmtId="0" fontId="18" fillId="2" borderId="0" xfId="0" applyFont="1" applyFill="1"/>
    <xf numFmtId="0" fontId="18" fillId="2" borderId="0" xfId="0" applyFont="1" applyFill="1" applyAlignment="1">
      <alignment vertical="center"/>
    </xf>
    <xf numFmtId="0" fontId="18" fillId="0" borderId="0" xfId="0" applyFont="1" applyFill="1"/>
    <xf numFmtId="0" fontId="18" fillId="2" borderId="0" xfId="0" applyFont="1" applyFill="1" applyAlignment="1">
      <alignment horizontal="justify" vertical="center"/>
    </xf>
    <xf numFmtId="9" fontId="18" fillId="2" borderId="0" xfId="1" applyFont="1" applyFill="1" applyAlignment="1">
      <alignment horizontal="center" vertical="center"/>
    </xf>
    <xf numFmtId="0" fontId="18" fillId="2"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horizontal="justify" vertical="center"/>
    </xf>
    <xf numFmtId="9" fontId="18" fillId="0" borderId="0" xfId="1" applyFont="1" applyFill="1" applyAlignment="1">
      <alignment horizontal="center" vertical="center"/>
    </xf>
    <xf numFmtId="0" fontId="18" fillId="0" borderId="0" xfId="0" applyFont="1" applyFill="1" applyAlignment="1">
      <alignment horizontal="center" vertical="center"/>
    </xf>
    <xf numFmtId="0" fontId="18" fillId="0" borderId="0" xfId="2" applyFont="1" applyFill="1" applyAlignment="1" applyProtection="1">
      <alignment vertical="center"/>
      <protection locked="0"/>
    </xf>
    <xf numFmtId="0" fontId="18" fillId="0" borderId="0" xfId="2" applyFont="1" applyFill="1"/>
    <xf numFmtId="0" fontId="17" fillId="2" borderId="0" xfId="0" applyFont="1" applyFill="1" applyAlignment="1">
      <alignment horizontal="center" vertical="center"/>
    </xf>
    <xf numFmtId="0" fontId="17" fillId="0" borderId="0" xfId="0" applyFont="1" applyFill="1" applyAlignment="1">
      <alignment horizontal="center" vertical="center"/>
    </xf>
    <xf numFmtId="9" fontId="14" fillId="0" borderId="4" xfId="8" applyFont="1" applyFill="1" applyBorder="1" applyAlignment="1">
      <alignment horizontal="center" vertical="center" wrapText="1"/>
    </xf>
    <xf numFmtId="41" fontId="17" fillId="0" borderId="4" xfId="24" applyFont="1" applyFill="1" applyBorder="1" applyAlignment="1">
      <alignment horizontal="center" vertical="center"/>
    </xf>
    <xf numFmtId="41" fontId="17" fillId="0" borderId="4" xfId="24" applyFont="1" applyFill="1" applyBorder="1" applyAlignment="1" applyProtection="1">
      <alignment horizontal="center" vertical="center"/>
    </xf>
    <xf numFmtId="164" fontId="17" fillId="0" borderId="4" xfId="27" applyNumberFormat="1" applyFont="1" applyFill="1" applyBorder="1" applyAlignment="1" applyProtection="1">
      <alignment horizontal="center" vertical="center"/>
    </xf>
    <xf numFmtId="0" fontId="17" fillId="0" borderId="4" xfId="0" applyFont="1" applyFill="1" applyBorder="1" applyAlignment="1">
      <alignment horizontal="center" vertical="center"/>
    </xf>
    <xf numFmtId="9" fontId="17" fillId="0" borderId="4" xfId="1" applyFont="1" applyFill="1" applyBorder="1" applyAlignment="1" applyProtection="1">
      <alignment horizontal="center" vertical="center"/>
    </xf>
    <xf numFmtId="164" fontId="17" fillId="0" borderId="4" xfId="86" applyNumberFormat="1" applyFont="1" applyFill="1" applyBorder="1" applyAlignment="1" applyProtection="1">
      <alignment horizontal="center" vertical="center"/>
    </xf>
    <xf numFmtId="165" fontId="17" fillId="0" borderId="4" xfId="86" applyNumberFormat="1" applyFont="1" applyFill="1" applyBorder="1" applyAlignment="1" applyProtection="1">
      <alignment horizontal="center" vertical="center"/>
    </xf>
    <xf numFmtId="0" fontId="13" fillId="0" borderId="5" xfId="2" applyFont="1" applyFill="1" applyBorder="1" applyAlignment="1">
      <alignment horizontal="center" vertical="top"/>
    </xf>
    <xf numFmtId="0" fontId="16" fillId="0" borderId="5" xfId="2" applyFont="1" applyFill="1" applyBorder="1" applyAlignment="1">
      <alignment horizontal="center" vertical="top" wrapText="1"/>
    </xf>
    <xf numFmtId="14" fontId="17" fillId="0" borderId="5" xfId="10" applyNumberFormat="1" applyFont="1" applyFill="1" applyBorder="1" applyAlignment="1" applyProtection="1">
      <alignment horizontal="center" vertical="center"/>
    </xf>
    <xf numFmtId="0" fontId="17" fillId="0" borderId="5" xfId="10" applyFont="1" applyFill="1" applyBorder="1" applyAlignment="1" applyProtection="1">
      <alignment horizontal="center" vertical="center"/>
    </xf>
    <xf numFmtId="0" fontId="18" fillId="0" borderId="5" xfId="2" applyFont="1" applyFill="1" applyBorder="1" applyAlignment="1">
      <alignment horizontal="center" vertical="center" wrapText="1"/>
    </xf>
    <xf numFmtId="41" fontId="17" fillId="0" borderId="5" xfId="24" applyFont="1" applyFill="1" applyBorder="1" applyAlignment="1" applyProtection="1">
      <alignment horizontal="center" vertical="center"/>
    </xf>
    <xf numFmtId="164" fontId="17" fillId="0" borderId="5" xfId="27" applyNumberFormat="1" applyFont="1" applyFill="1" applyBorder="1" applyAlignment="1" applyProtection="1">
      <alignment horizontal="center" vertical="center"/>
    </xf>
    <xf numFmtId="166" fontId="18" fillId="0" borderId="5" xfId="2" applyNumberFormat="1" applyFont="1" applyFill="1" applyBorder="1" applyAlignment="1" applyProtection="1">
      <alignment horizontal="center" vertical="center"/>
    </xf>
    <xf numFmtId="9" fontId="18" fillId="0" borderId="5" xfId="1" applyFont="1" applyFill="1" applyBorder="1" applyAlignment="1">
      <alignment horizontal="center" vertical="center"/>
    </xf>
    <xf numFmtId="0" fontId="17" fillId="0" borderId="0" xfId="23" applyFont="1" applyFill="1" applyBorder="1" applyAlignment="1" applyProtection="1">
      <alignment horizontal="justify" vertical="center" wrapText="1"/>
    </xf>
    <xf numFmtId="0" fontId="17" fillId="0" borderId="0" xfId="10" applyFont="1" applyFill="1" applyBorder="1" applyAlignment="1" applyProtection="1">
      <alignment horizontal="justify" vertical="center" wrapText="1"/>
    </xf>
    <xf numFmtId="0" fontId="13" fillId="0" borderId="16" xfId="2" applyFont="1" applyFill="1" applyBorder="1" applyAlignment="1">
      <alignment horizontal="center" vertical="top"/>
    </xf>
    <xf numFmtId="9" fontId="18" fillId="0" borderId="17" xfId="1" applyFont="1" applyFill="1" applyBorder="1" applyAlignment="1">
      <alignment horizontal="center" vertical="center"/>
    </xf>
    <xf numFmtId="41" fontId="17" fillId="0" borderId="19" xfId="24" applyFont="1" applyFill="1" applyBorder="1" applyAlignment="1">
      <alignment horizontal="center" vertical="center"/>
    </xf>
    <xf numFmtId="9" fontId="18" fillId="0" borderId="20" xfId="1" applyFont="1" applyFill="1" applyBorder="1" applyAlignment="1">
      <alignment horizontal="center" vertical="center"/>
    </xf>
    <xf numFmtId="0" fontId="14" fillId="0" borderId="22" xfId="7" applyFont="1" applyFill="1" applyBorder="1" applyAlignment="1">
      <alignment horizontal="center" vertical="center" wrapText="1"/>
    </xf>
    <xf numFmtId="0" fontId="17" fillId="0" borderId="23" xfId="23" applyFont="1" applyFill="1" applyBorder="1" applyAlignment="1" applyProtection="1">
      <alignment horizontal="center" vertical="center" wrapText="1"/>
    </xf>
    <xf numFmtId="0" fontId="17" fillId="0" borderId="23" xfId="2" applyFont="1" applyFill="1" applyBorder="1" applyAlignment="1" applyProtection="1">
      <alignment horizontal="center" vertical="center" wrapText="1"/>
    </xf>
    <xf numFmtId="0" fontId="17" fillId="0" borderId="5" xfId="23" applyFont="1" applyFill="1" applyBorder="1" applyAlignment="1" applyProtection="1">
      <alignment horizontal="center" vertical="center" wrapText="1"/>
    </xf>
    <xf numFmtId="0" fontId="17" fillId="0" borderId="23" xfId="10" applyFont="1" applyFill="1" applyBorder="1" applyAlignment="1" applyProtection="1">
      <alignment horizontal="center" vertical="center"/>
    </xf>
    <xf numFmtId="14" fontId="17" fillId="0" borderId="23" xfId="10" applyNumberFormat="1" applyFont="1" applyFill="1" applyBorder="1" applyAlignment="1" applyProtection="1">
      <alignment horizontal="center" vertical="center"/>
    </xf>
    <xf numFmtId="0" fontId="17" fillId="0" borderId="23" xfId="23" applyFont="1" applyFill="1" applyBorder="1" applyAlignment="1" applyProtection="1">
      <alignment horizontal="justify" vertical="center" wrapText="1"/>
    </xf>
    <xf numFmtId="0" fontId="17" fillId="0" borderId="23" xfId="10" applyFont="1" applyFill="1" applyBorder="1" applyAlignment="1" applyProtection="1">
      <alignment horizontal="justify" vertical="center" wrapText="1"/>
    </xf>
    <xf numFmtId="0" fontId="17" fillId="0" borderId="5" xfId="10" applyFont="1" applyFill="1" applyBorder="1" applyAlignment="1" applyProtection="1">
      <alignment horizontal="justify" vertical="center" wrapText="1"/>
    </xf>
    <xf numFmtId="0" fontId="13" fillId="0" borderId="21" xfId="2" applyFont="1" applyFill="1" applyBorder="1" applyAlignment="1" applyProtection="1">
      <alignment horizontal="center" vertical="center" wrapText="1"/>
      <protection locked="0"/>
    </xf>
    <xf numFmtId="0" fontId="17" fillId="0" borderId="23" xfId="2" applyFont="1" applyFill="1" applyBorder="1" applyAlignment="1" applyProtection="1">
      <alignment horizontal="justify" vertical="center" wrapText="1"/>
    </xf>
    <xf numFmtId="0" fontId="17" fillId="0" borderId="5" xfId="23" applyFont="1" applyFill="1" applyBorder="1" applyAlignment="1" applyProtection="1">
      <alignment horizontal="justify" vertical="center" wrapText="1"/>
    </xf>
    <xf numFmtId="0" fontId="16" fillId="0" borderId="23" xfId="2" applyFont="1" applyFill="1" applyBorder="1" applyAlignment="1">
      <alignment horizontal="center" vertical="top" wrapText="1"/>
    </xf>
    <xf numFmtId="0" fontId="18" fillId="0" borderId="23" xfId="2" applyFont="1" applyFill="1" applyBorder="1" applyAlignment="1">
      <alignment horizontal="center"/>
    </xf>
    <xf numFmtId="0" fontId="18" fillId="0" borderId="5" xfId="2" applyFont="1" applyFill="1" applyBorder="1" applyAlignment="1">
      <alignment horizontal="center"/>
    </xf>
    <xf numFmtId="0" fontId="13" fillId="0" borderId="23" xfId="2" applyFont="1" applyFill="1" applyBorder="1" applyAlignment="1">
      <alignment horizontal="center" vertical="top"/>
    </xf>
    <xf numFmtId="0" fontId="17" fillId="0" borderId="24" xfId="23" applyFont="1" applyFill="1" applyBorder="1" applyAlignment="1" applyProtection="1">
      <alignment horizontal="justify" vertical="center" wrapText="1"/>
    </xf>
    <xf numFmtId="14" fontId="17" fillId="0" borderId="24" xfId="10" applyNumberFormat="1" applyFont="1" applyFill="1" applyBorder="1" applyAlignment="1" applyProtection="1">
      <alignment horizontal="center" vertical="center"/>
    </xf>
    <xf numFmtId="0" fontId="17" fillId="0" borderId="24" xfId="10" applyFont="1" applyFill="1" applyBorder="1" applyAlignment="1" applyProtection="1">
      <alignment horizontal="center" vertical="center"/>
    </xf>
    <xf numFmtId="0" fontId="17" fillId="0" borderId="24" xfId="23" applyFont="1" applyFill="1" applyBorder="1" applyAlignment="1" applyProtection="1">
      <alignment horizontal="center" vertical="center" wrapText="1"/>
    </xf>
    <xf numFmtId="14" fontId="17" fillId="0" borderId="24" xfId="23" applyNumberFormat="1" applyFont="1" applyFill="1" applyBorder="1" applyAlignment="1" applyProtection="1">
      <alignment horizontal="center" vertical="center" wrapText="1"/>
    </xf>
    <xf numFmtId="14" fontId="17" fillId="0" borderId="23" xfId="23" applyNumberFormat="1" applyFont="1" applyFill="1" applyBorder="1" applyAlignment="1" applyProtection="1">
      <alignment horizontal="center" vertical="center" wrapText="1"/>
    </xf>
    <xf numFmtId="14" fontId="17" fillId="0" borderId="5" xfId="23" applyNumberFormat="1" applyFont="1" applyFill="1" applyBorder="1" applyAlignment="1" applyProtection="1">
      <alignment horizontal="center" vertical="center" wrapText="1"/>
    </xf>
    <xf numFmtId="0" fontId="17" fillId="0" borderId="24" xfId="0" applyFont="1" applyFill="1" applyBorder="1" applyAlignment="1">
      <alignment horizontal="justify" vertical="center" wrapText="1"/>
    </xf>
    <xf numFmtId="0" fontId="17" fillId="0" borderId="23" xfId="0" applyFont="1" applyFill="1" applyBorder="1" applyAlignment="1">
      <alignment horizontal="justify" vertical="center" wrapText="1"/>
    </xf>
    <xf numFmtId="0" fontId="17" fillId="0" borderId="5" xfId="0" applyFont="1" applyFill="1" applyBorder="1" applyAlignment="1">
      <alignment horizontal="justify" vertical="center" wrapText="1"/>
    </xf>
    <xf numFmtId="41" fontId="17" fillId="0" borderId="24" xfId="24" applyFont="1" applyFill="1" applyBorder="1" applyAlignment="1">
      <alignment horizontal="center" vertical="center"/>
    </xf>
    <xf numFmtId="41" fontId="17" fillId="0" borderId="23" xfId="24" applyFont="1" applyFill="1" applyBorder="1" applyAlignment="1">
      <alignment horizontal="center" vertical="center"/>
    </xf>
    <xf numFmtId="41" fontId="17" fillId="0" borderId="5" xfId="24" applyFont="1" applyFill="1" applyBorder="1" applyAlignment="1">
      <alignment horizontal="center" vertical="center"/>
    </xf>
    <xf numFmtId="166" fontId="18" fillId="0" borderId="24" xfId="2" applyNumberFormat="1" applyFont="1" applyFill="1" applyBorder="1" applyAlignment="1" applyProtection="1">
      <alignment horizontal="center" vertical="center"/>
    </xf>
    <xf numFmtId="166" fontId="18" fillId="0" borderId="23" xfId="2" applyNumberFormat="1" applyFont="1" applyFill="1" applyBorder="1" applyAlignment="1" applyProtection="1">
      <alignment horizontal="center" vertical="center"/>
    </xf>
    <xf numFmtId="9" fontId="18" fillId="0" borderId="24" xfId="1" applyFont="1" applyFill="1" applyBorder="1" applyAlignment="1">
      <alignment horizontal="center" vertical="center" wrapText="1"/>
    </xf>
    <xf numFmtId="9" fontId="18" fillId="0" borderId="23" xfId="1" applyFont="1" applyFill="1" applyBorder="1" applyAlignment="1">
      <alignment horizontal="center" vertical="center" wrapText="1"/>
    </xf>
    <xf numFmtId="9" fontId="18" fillId="0" borderId="5" xfId="1" applyFont="1" applyFill="1" applyBorder="1" applyAlignment="1">
      <alignment horizontal="center" vertical="center" wrapText="1"/>
    </xf>
    <xf numFmtId="9" fontId="18" fillId="0" borderId="24" xfId="2" applyNumberFormat="1" applyFont="1" applyFill="1" applyBorder="1" applyAlignment="1">
      <alignment horizontal="center" vertical="center" wrapText="1"/>
    </xf>
    <xf numFmtId="9" fontId="18" fillId="0" borderId="23" xfId="2" applyNumberFormat="1" applyFont="1" applyFill="1" applyBorder="1" applyAlignment="1">
      <alignment horizontal="center" vertical="center" wrapText="1"/>
    </xf>
    <xf numFmtId="9" fontId="18" fillId="0" borderId="5" xfId="2" applyNumberFormat="1" applyFont="1" applyFill="1" applyBorder="1" applyAlignment="1">
      <alignment horizontal="center" vertical="center" wrapText="1"/>
    </xf>
    <xf numFmtId="9" fontId="18" fillId="0" borderId="15" xfId="1" applyFont="1" applyFill="1" applyBorder="1" applyAlignment="1">
      <alignment horizontal="center" vertical="center"/>
    </xf>
    <xf numFmtId="0" fontId="13" fillId="0" borderId="24" xfId="2" applyFont="1" applyFill="1" applyBorder="1" applyAlignment="1">
      <alignment horizontal="center" vertical="top"/>
    </xf>
    <xf numFmtId="0" fontId="16" fillId="0" borderId="24" xfId="2" applyFont="1" applyFill="1" applyBorder="1" applyAlignment="1">
      <alignment horizontal="center" vertical="top" wrapText="1"/>
    </xf>
    <xf numFmtId="0" fontId="18" fillId="0" borderId="23" xfId="2" applyFont="1" applyFill="1" applyBorder="1" applyAlignment="1">
      <alignment horizontal="center" vertical="center"/>
    </xf>
    <xf numFmtId="0" fontId="18" fillId="0" borderId="5" xfId="2" applyFont="1" applyFill="1" applyBorder="1" applyAlignment="1">
      <alignment horizontal="center" vertical="center"/>
    </xf>
    <xf numFmtId="0" fontId="18" fillId="0" borderId="24" xfId="2" applyFont="1" applyFill="1" applyBorder="1" applyAlignment="1">
      <alignment horizontal="center" vertical="center" wrapText="1"/>
    </xf>
    <xf numFmtId="14" fontId="18" fillId="0" borderId="23" xfId="2" applyNumberFormat="1" applyFont="1" applyFill="1" applyBorder="1" applyAlignment="1">
      <alignment horizontal="center" vertical="center"/>
    </xf>
    <xf numFmtId="14" fontId="18" fillId="0" borderId="5" xfId="2" applyNumberFormat="1" applyFont="1" applyFill="1" applyBorder="1" applyAlignment="1">
      <alignment horizontal="center" vertical="center"/>
    </xf>
    <xf numFmtId="9" fontId="18" fillId="0" borderId="24" xfId="1" applyFont="1" applyFill="1" applyBorder="1" applyAlignment="1">
      <alignment horizontal="center" vertical="center"/>
    </xf>
    <xf numFmtId="9" fontId="18" fillId="0" borderId="23" xfId="1" applyFont="1" applyFill="1" applyBorder="1" applyAlignment="1">
      <alignment horizontal="center" vertical="center"/>
    </xf>
    <xf numFmtId="9" fontId="18" fillId="0" borderId="24" xfId="2" applyNumberFormat="1" applyFont="1" applyFill="1" applyBorder="1" applyAlignment="1">
      <alignment horizontal="center" vertical="center"/>
    </xf>
    <xf numFmtId="0" fontId="13" fillId="0" borderId="5" xfId="2" applyFont="1" applyFill="1" applyBorder="1" applyAlignment="1">
      <alignment horizontal="center" vertical="top" wrapText="1"/>
    </xf>
    <xf numFmtId="0" fontId="17" fillId="0" borderId="5" xfId="2" applyFont="1" applyFill="1" applyBorder="1" applyAlignment="1" applyProtection="1">
      <alignment horizontal="justify" vertical="center" wrapText="1"/>
    </xf>
    <xf numFmtId="0" fontId="17" fillId="0" borderId="5" xfId="2" applyFont="1" applyFill="1" applyBorder="1" applyAlignment="1" applyProtection="1">
      <alignment horizontal="center" vertical="center" wrapText="1"/>
    </xf>
    <xf numFmtId="0" fontId="18" fillId="0" borderId="5" xfId="10" applyFont="1" applyFill="1" applyBorder="1" applyAlignment="1" applyProtection="1">
      <alignment horizontal="justify" vertical="center"/>
    </xf>
    <xf numFmtId="14" fontId="18" fillId="0" borderId="5" xfId="10" applyNumberFormat="1" applyFont="1" applyFill="1" applyBorder="1" applyAlignment="1" applyProtection="1">
      <alignment horizontal="center" vertical="center"/>
    </xf>
    <xf numFmtId="0" fontId="18" fillId="0" borderId="5" xfId="10" applyFont="1" applyFill="1" applyBorder="1" applyAlignment="1" applyProtection="1">
      <alignment horizontal="center" vertical="center"/>
    </xf>
    <xf numFmtId="0" fontId="18" fillId="0" borderId="5" xfId="10" applyFont="1" applyFill="1" applyBorder="1" applyAlignment="1" applyProtection="1">
      <alignment horizontal="center" vertical="center" wrapText="1"/>
    </xf>
    <xf numFmtId="0" fontId="17" fillId="0" borderId="14" xfId="23" applyFont="1" applyFill="1" applyBorder="1" applyAlignment="1" applyProtection="1">
      <alignment horizontal="justify" vertical="top" wrapText="1"/>
    </xf>
    <xf numFmtId="0" fontId="18" fillId="0" borderId="5" xfId="10" applyFont="1" applyFill="1" applyBorder="1" applyAlignment="1" applyProtection="1">
      <alignment horizontal="justify" vertical="center" wrapText="1"/>
    </xf>
    <xf numFmtId="0" fontId="16" fillId="0" borderId="5" xfId="2" applyFont="1" applyFill="1" applyBorder="1" applyAlignment="1" applyProtection="1">
      <alignment horizontal="justify" vertical="center" wrapText="1"/>
    </xf>
    <xf numFmtId="9" fontId="17" fillId="0" borderId="5" xfId="1" applyFont="1" applyFill="1" applyBorder="1" applyAlignment="1" applyProtection="1">
      <alignment horizontal="center" vertical="center"/>
    </xf>
    <xf numFmtId="0" fontId="18" fillId="0" borderId="5" xfId="10" applyFont="1" applyFill="1" applyBorder="1" applyAlignment="1" applyProtection="1">
      <alignment vertical="center" wrapText="1"/>
    </xf>
    <xf numFmtId="1" fontId="18" fillId="0" borderId="5" xfId="2" applyNumberFormat="1" applyFont="1" applyFill="1" applyBorder="1" applyAlignment="1">
      <alignment horizontal="justify" vertical="center" wrapText="1"/>
    </xf>
    <xf numFmtId="9" fontId="18" fillId="0" borderId="5" xfId="1" applyFont="1" applyFill="1" applyBorder="1" applyAlignment="1" applyProtection="1">
      <alignment horizontal="center" vertical="center"/>
      <protection locked="0"/>
    </xf>
    <xf numFmtId="9" fontId="18" fillId="0" borderId="5" xfId="2" applyNumberFormat="1" applyFont="1" applyFill="1" applyBorder="1" applyAlignment="1" applyProtection="1">
      <alignment horizontal="center" vertical="center"/>
      <protection locked="0"/>
    </xf>
    <xf numFmtId="14" fontId="16" fillId="0" borderId="5" xfId="2" applyNumberFormat="1" applyFont="1" applyFill="1" applyBorder="1" applyAlignment="1" applyProtection="1">
      <alignment horizontal="center" vertical="center" wrapText="1"/>
    </xf>
    <xf numFmtId="0" fontId="16" fillId="0" borderId="5" xfId="10" applyFont="1" applyFill="1" applyBorder="1" applyAlignment="1">
      <alignment horizontal="center" vertical="center" wrapText="1"/>
    </xf>
    <xf numFmtId="0" fontId="18" fillId="0" borderId="5" xfId="10" applyFont="1" applyFill="1" applyBorder="1" applyAlignment="1">
      <alignment horizontal="center" vertical="center" wrapText="1"/>
    </xf>
    <xf numFmtId="0" fontId="15" fillId="0" borderId="5" xfId="2" applyFont="1" applyFill="1" applyBorder="1" applyAlignment="1">
      <alignment horizontal="center" vertical="center" wrapText="1"/>
    </xf>
    <xf numFmtId="0" fontId="16" fillId="0" borderId="5" xfId="2" applyFont="1" applyFill="1" applyBorder="1" applyAlignment="1">
      <alignment horizontal="center" vertical="center" wrapText="1"/>
    </xf>
    <xf numFmtId="9" fontId="16" fillId="0" borderId="5" xfId="2" applyNumberFormat="1" applyFont="1" applyFill="1" applyBorder="1" applyAlignment="1" applyProtection="1">
      <alignment horizontal="center" vertical="center" wrapText="1"/>
    </xf>
    <xf numFmtId="0" fontId="18" fillId="0" borderId="5" xfId="2" applyFont="1" applyFill="1" applyBorder="1" applyAlignment="1" applyProtection="1">
      <alignment horizontal="center" vertical="center" wrapText="1"/>
    </xf>
    <xf numFmtId="14" fontId="18" fillId="0" borderId="5" xfId="2" applyNumberFormat="1" applyFont="1" applyFill="1" applyBorder="1" applyAlignment="1" applyProtection="1">
      <alignment horizontal="center" vertical="center"/>
    </xf>
    <xf numFmtId="0" fontId="15" fillId="0" borderId="24" xfId="2" applyFont="1" applyFill="1" applyBorder="1" applyAlignment="1">
      <alignment horizontal="center" vertical="center" wrapText="1"/>
    </xf>
    <xf numFmtId="0" fontId="16" fillId="0" borderId="24" xfId="2" applyFont="1" applyFill="1" applyBorder="1" applyAlignment="1">
      <alignment horizontal="center" vertical="center" wrapText="1"/>
    </xf>
    <xf numFmtId="0" fontId="16" fillId="0" borderId="24" xfId="2" applyFont="1" applyFill="1" applyBorder="1" applyAlignment="1" applyProtection="1">
      <alignment horizontal="justify" vertical="center" wrapText="1"/>
    </xf>
    <xf numFmtId="14" fontId="16" fillId="0" borderId="24" xfId="2" applyNumberFormat="1" applyFont="1" applyFill="1" applyBorder="1" applyAlignment="1" applyProtection="1">
      <alignment horizontal="center" vertical="center" wrapText="1"/>
    </xf>
    <xf numFmtId="9" fontId="16" fillId="0" borderId="24" xfId="2" applyNumberFormat="1" applyFont="1" applyFill="1" applyBorder="1" applyAlignment="1" applyProtection="1">
      <alignment horizontal="center" vertical="center" wrapText="1"/>
    </xf>
    <xf numFmtId="0" fontId="18" fillId="0" borderId="24" xfId="2" applyFont="1" applyFill="1" applyBorder="1" applyAlignment="1" applyProtection="1">
      <alignment horizontal="center" vertical="center" wrapText="1"/>
    </xf>
    <xf numFmtId="14" fontId="18" fillId="0" borderId="24" xfId="2" applyNumberFormat="1" applyFont="1" applyFill="1" applyBorder="1" applyAlignment="1" applyProtection="1">
      <alignment horizontal="center" vertical="center"/>
    </xf>
    <xf numFmtId="1" fontId="18" fillId="0" borderId="24" xfId="2" applyNumberFormat="1" applyFont="1" applyFill="1" applyBorder="1" applyAlignment="1">
      <alignment horizontal="justify" vertical="center" wrapText="1"/>
    </xf>
    <xf numFmtId="1" fontId="17" fillId="0" borderId="24" xfId="2" applyNumberFormat="1" applyFont="1" applyFill="1" applyBorder="1" applyAlignment="1">
      <alignment horizontal="center" vertical="center" wrapText="1"/>
    </xf>
    <xf numFmtId="9" fontId="18" fillId="0" borderId="24" xfId="1" applyFont="1" applyFill="1" applyBorder="1" applyAlignment="1" applyProtection="1">
      <alignment horizontal="center" vertical="center"/>
      <protection locked="0"/>
    </xf>
    <xf numFmtId="9" fontId="18" fillId="0" borderId="24" xfId="2" applyNumberFormat="1" applyFont="1" applyFill="1" applyBorder="1" applyAlignment="1" applyProtection="1">
      <alignment horizontal="center" vertical="center"/>
      <protection locked="0"/>
    </xf>
    <xf numFmtId="0" fontId="18" fillId="0" borderId="21" xfId="0" applyFont="1" applyFill="1" applyBorder="1"/>
    <xf numFmtId="0" fontId="18" fillId="0" borderId="25" xfId="0" applyFont="1" applyFill="1" applyBorder="1"/>
    <xf numFmtId="0" fontId="18" fillId="0" borderId="25" xfId="0" applyFont="1" applyFill="1" applyBorder="1" applyAlignment="1">
      <alignment vertical="center"/>
    </xf>
    <xf numFmtId="0" fontId="17" fillId="0" borderId="25" xfId="0" applyFont="1" applyFill="1" applyBorder="1" applyAlignment="1">
      <alignment horizontal="center" vertical="center"/>
    </xf>
    <xf numFmtId="0" fontId="18" fillId="0" borderId="25" xfId="0" applyFont="1" applyFill="1" applyBorder="1" applyAlignment="1">
      <alignment horizontal="center" vertical="center"/>
    </xf>
    <xf numFmtId="10" fontId="13" fillId="0" borderId="25" xfId="1" applyNumberFormat="1" applyFont="1" applyFill="1" applyBorder="1" applyAlignment="1">
      <alignment horizontal="center" vertical="center"/>
    </xf>
    <xf numFmtId="10" fontId="13" fillId="0" borderId="22" xfId="1" applyNumberFormat="1" applyFont="1" applyFill="1" applyBorder="1" applyAlignment="1">
      <alignment horizontal="center" vertical="center"/>
    </xf>
    <xf numFmtId="0" fontId="17" fillId="0" borderId="24" xfId="10" applyFont="1" applyFill="1" applyBorder="1" applyAlignment="1" applyProtection="1">
      <alignment horizontal="justify" vertical="center" wrapText="1"/>
    </xf>
    <xf numFmtId="0" fontId="17" fillId="0" borderId="21" xfId="10" applyFont="1" applyFill="1" applyBorder="1" applyAlignment="1" applyProtection="1">
      <alignment horizontal="justify" vertical="center" wrapText="1"/>
    </xf>
    <xf numFmtId="0" fontId="17" fillId="0" borderId="23" xfId="10" applyFont="1" applyFill="1" applyBorder="1" applyAlignment="1" applyProtection="1">
      <alignment horizontal="center" vertical="center" wrapText="1"/>
    </xf>
    <xf numFmtId="0" fontId="18" fillId="0" borderId="23" xfId="2" applyFont="1" applyFill="1" applyBorder="1" applyAlignment="1">
      <alignment horizontal="center" vertical="center" wrapText="1"/>
    </xf>
    <xf numFmtId="0" fontId="13" fillId="0" borderId="24" xfId="2" applyFont="1" applyFill="1" applyBorder="1" applyAlignment="1">
      <alignment horizontal="center" vertical="top" wrapText="1"/>
    </xf>
    <xf numFmtId="0" fontId="17" fillId="0" borderId="24" xfId="2" applyFont="1" applyFill="1" applyBorder="1" applyAlignment="1" applyProtection="1">
      <alignment horizontal="justify" vertical="center" wrapText="1"/>
    </xf>
    <xf numFmtId="0" fontId="17" fillId="0" borderId="24" xfId="2" applyFont="1" applyFill="1" applyBorder="1" applyAlignment="1" applyProtection="1">
      <alignment horizontal="center" vertical="center" wrapText="1"/>
    </xf>
    <xf numFmtId="0" fontId="16" fillId="0" borderId="24" xfId="23" applyFont="1" applyFill="1" applyBorder="1" applyAlignment="1" applyProtection="1">
      <alignment horizontal="justify" vertical="top" wrapText="1"/>
    </xf>
    <xf numFmtId="0" fontId="16" fillId="0" borderId="23" xfId="23" applyFont="1" applyFill="1" applyBorder="1" applyAlignment="1" applyProtection="1">
      <alignment horizontal="justify" vertical="center" wrapText="1"/>
    </xf>
    <xf numFmtId="0" fontId="16" fillId="0" borderId="16" xfId="23" applyFont="1" applyFill="1" applyBorder="1" applyAlignment="1" applyProtection="1">
      <alignment horizontal="justify" vertical="center" wrapText="1"/>
    </xf>
    <xf numFmtId="0" fontId="16" fillId="0" borderId="18" xfId="23" applyFont="1" applyFill="1" applyBorder="1" applyAlignment="1" applyProtection="1">
      <alignment horizontal="justify" vertical="center" wrapText="1"/>
    </xf>
    <xf numFmtId="0" fontId="17" fillId="0" borderId="24" xfId="10" applyFont="1" applyFill="1" applyBorder="1" applyAlignment="1" applyProtection="1">
      <alignment horizontal="justify" vertical="center"/>
    </xf>
    <xf numFmtId="14" fontId="18" fillId="0" borderId="24" xfId="10" applyNumberFormat="1" applyFont="1" applyFill="1" applyBorder="1" applyAlignment="1" applyProtection="1">
      <alignment horizontal="center" vertical="center"/>
    </xf>
    <xf numFmtId="0" fontId="18" fillId="0" borderId="24" xfId="10" applyFont="1" applyFill="1" applyBorder="1" applyAlignment="1" applyProtection="1">
      <alignment horizontal="center" vertical="center"/>
    </xf>
    <xf numFmtId="0" fontId="16" fillId="0" borderId="24" xfId="23" applyFont="1" applyFill="1" applyBorder="1" applyAlignment="1" applyProtection="1">
      <alignment horizontal="center" vertical="center" wrapText="1"/>
    </xf>
    <xf numFmtId="0" fontId="18" fillId="0" borderId="24" xfId="0" applyFont="1" applyFill="1" applyBorder="1" applyAlignment="1">
      <alignment horizontal="justify" vertical="center" wrapText="1"/>
    </xf>
    <xf numFmtId="0" fontId="17" fillId="0" borderId="24" xfId="0" applyFont="1" applyFill="1" applyBorder="1" applyAlignment="1">
      <alignment horizontal="center" vertical="center"/>
    </xf>
    <xf numFmtId="0" fontId="17" fillId="0" borderId="13" xfId="2" applyFont="1" applyFill="1" applyBorder="1" applyAlignment="1" applyProtection="1">
      <alignment horizontal="justify" vertical="center" wrapText="1"/>
    </xf>
    <xf numFmtId="0" fontId="17" fillId="0" borderId="18" xfId="2" applyFont="1" applyFill="1" applyBorder="1" applyAlignment="1" applyProtection="1">
      <alignment horizontal="justify" vertical="center" wrapText="1"/>
    </xf>
    <xf numFmtId="0" fontId="13" fillId="0" borderId="5" xfId="2" applyFont="1" applyFill="1" applyBorder="1" applyAlignment="1">
      <alignment horizontal="center" vertical="center"/>
    </xf>
    <xf numFmtId="0" fontId="13" fillId="0" borderId="23" xfId="2" applyFont="1" applyFill="1" applyBorder="1" applyAlignment="1">
      <alignment horizontal="center" vertical="top" wrapText="1"/>
    </xf>
    <xf numFmtId="0" fontId="13" fillId="0" borderId="5" xfId="2" applyFont="1" applyFill="1" applyBorder="1" applyAlignment="1">
      <alignment horizontal="center" vertical="center" wrapText="1"/>
    </xf>
    <xf numFmtId="0" fontId="18" fillId="0" borderId="24" xfId="10" applyFont="1" applyFill="1" applyBorder="1" applyAlignment="1" applyProtection="1">
      <alignment horizontal="justify" vertical="center" wrapText="1"/>
    </xf>
    <xf numFmtId="0" fontId="18" fillId="0" borderId="23" xfId="10" applyFont="1" applyFill="1" applyBorder="1" applyAlignment="1" applyProtection="1">
      <alignment horizontal="justify" vertical="center" wrapText="1"/>
    </xf>
    <xf numFmtId="0" fontId="18" fillId="0" borderId="24" xfId="10" applyFont="1" applyFill="1" applyBorder="1" applyAlignment="1" applyProtection="1">
      <alignment horizontal="center" vertical="center" wrapText="1"/>
    </xf>
    <xf numFmtId="0" fontId="18" fillId="0" borderId="23" xfId="0" applyFont="1" applyFill="1" applyBorder="1" applyAlignment="1">
      <alignment horizontal="center" vertical="center" wrapText="1"/>
    </xf>
    <xf numFmtId="9" fontId="18" fillId="0" borderId="23" xfId="2" applyNumberFormat="1" applyFont="1" applyFill="1" applyBorder="1" applyAlignment="1">
      <alignment horizontal="center" vertical="center"/>
    </xf>
    <xf numFmtId="0" fontId="13" fillId="0" borderId="24" xfId="23" applyFont="1" applyFill="1" applyBorder="1" applyAlignment="1" applyProtection="1">
      <alignment horizontal="justify" vertical="center" wrapText="1"/>
    </xf>
    <xf numFmtId="0" fontId="13" fillId="0" borderId="23" xfId="23" applyFont="1" applyFill="1" applyBorder="1" applyAlignment="1" applyProtection="1">
      <alignment vertical="center" wrapText="1"/>
    </xf>
    <xf numFmtId="0" fontId="13" fillId="0" borderId="5" xfId="23" applyFont="1" applyFill="1" applyBorder="1" applyAlignment="1" applyProtection="1">
      <alignment vertical="center" wrapText="1"/>
    </xf>
    <xf numFmtId="14" fontId="18" fillId="0" borderId="24" xfId="10" applyNumberFormat="1" applyFont="1" applyFill="1" applyBorder="1" applyAlignment="1" applyProtection="1">
      <alignment horizontal="center" vertical="center" wrapText="1"/>
    </xf>
    <xf numFmtId="0" fontId="18" fillId="0" borderId="23" xfId="10" applyFont="1" applyFill="1" applyBorder="1" applyAlignment="1" applyProtection="1">
      <alignment vertical="center" wrapText="1"/>
    </xf>
    <xf numFmtId="0" fontId="18" fillId="0" borderId="23" xfId="10" applyFont="1" applyFill="1" applyBorder="1" applyAlignment="1" applyProtection="1">
      <alignment horizontal="center" vertical="center" wrapText="1"/>
    </xf>
    <xf numFmtId="0" fontId="13" fillId="0" borderId="23" xfId="2" applyFont="1" applyFill="1" applyBorder="1" applyAlignment="1">
      <alignment horizontal="center" vertical="center"/>
    </xf>
    <xf numFmtId="0" fontId="13" fillId="0" borderId="23" xfId="2" applyFont="1" applyFill="1" applyBorder="1" applyAlignment="1">
      <alignment horizontal="center" vertical="center" wrapText="1"/>
    </xf>
    <xf numFmtId="0" fontId="16" fillId="0" borderId="23" xfId="2" applyFont="1" applyFill="1" applyBorder="1" applyAlignment="1">
      <alignment horizontal="center" vertical="center" wrapText="1"/>
    </xf>
    <xf numFmtId="0" fontId="18" fillId="0" borderId="24" xfId="10" applyFont="1" applyFill="1" applyBorder="1" applyAlignment="1" applyProtection="1">
      <alignment vertical="center" wrapText="1"/>
    </xf>
    <xf numFmtId="0" fontId="18" fillId="0" borderId="5" xfId="2" applyFont="1" applyFill="1" applyBorder="1" applyAlignment="1" applyProtection="1">
      <alignment horizontal="center" vertical="center"/>
      <protection locked="0"/>
    </xf>
    <xf numFmtId="0" fontId="18" fillId="0" borderId="21" xfId="10" applyFont="1" applyFill="1" applyBorder="1" applyAlignment="1" applyProtection="1">
      <alignment horizontal="center" vertical="center" wrapText="1"/>
    </xf>
    <xf numFmtId="0" fontId="18" fillId="0" borderId="15" xfId="2" applyFont="1" applyFill="1" applyBorder="1" applyAlignment="1">
      <alignment horizontal="center" vertical="center" wrapText="1"/>
    </xf>
    <xf numFmtId="0" fontId="18" fillId="0" borderId="20" xfId="2" applyFont="1" applyFill="1" applyBorder="1" applyAlignment="1">
      <alignment horizontal="center" vertical="center" wrapText="1"/>
    </xf>
    <xf numFmtId="0" fontId="18" fillId="0" borderId="5" xfId="10" applyFont="1" applyFill="1" applyBorder="1" applyAlignment="1" applyProtection="1">
      <alignment vertical="center"/>
    </xf>
    <xf numFmtId="166" fontId="18" fillId="0" borderId="21" xfId="2" applyNumberFormat="1" applyFont="1" applyFill="1" applyBorder="1" applyAlignment="1" applyProtection="1">
      <alignment horizontal="center" vertical="center"/>
    </xf>
    <xf numFmtId="9" fontId="18" fillId="0" borderId="23" xfId="1" applyFont="1" applyFill="1" applyBorder="1" applyAlignment="1" applyProtection="1">
      <alignment horizontal="center" vertical="center"/>
      <protection locked="0"/>
    </xf>
    <xf numFmtId="0" fontId="18" fillId="0" borderId="23" xfId="2" applyFont="1" applyFill="1" applyBorder="1" applyAlignment="1" applyProtection="1">
      <alignment horizontal="center" vertical="center"/>
      <protection locked="0"/>
    </xf>
    <xf numFmtId="0" fontId="18" fillId="0" borderId="24" xfId="10" applyFont="1" applyFill="1" applyBorder="1" applyAlignment="1">
      <alignment horizontal="center" vertical="center"/>
    </xf>
    <xf numFmtId="0" fontId="16" fillId="0" borderId="24" xfId="10" applyFont="1" applyFill="1" applyBorder="1" applyAlignment="1">
      <alignment horizontal="center" vertical="center" wrapText="1"/>
    </xf>
    <xf numFmtId="0" fontId="18" fillId="0" borderId="24" xfId="10" applyFont="1" applyFill="1" applyBorder="1" applyAlignment="1">
      <alignment horizontal="center" vertical="center" wrapText="1"/>
    </xf>
    <xf numFmtId="0" fontId="16" fillId="0" borderId="23" xfId="10" applyFont="1" applyFill="1" applyBorder="1" applyAlignment="1">
      <alignment horizontal="center" vertical="center" wrapText="1"/>
    </xf>
    <xf numFmtId="0" fontId="18" fillId="0" borderId="23" xfId="10" applyFont="1" applyFill="1" applyBorder="1" applyAlignment="1">
      <alignment horizontal="center" vertical="center" wrapText="1"/>
    </xf>
    <xf numFmtId="0" fontId="17" fillId="0" borderId="24" xfId="2" applyFont="1" applyFill="1" applyBorder="1" applyAlignment="1" applyProtection="1">
      <alignment horizontal="justify" vertical="top" wrapText="1"/>
    </xf>
    <xf numFmtId="9" fontId="18" fillId="0" borderId="23" xfId="2" applyNumberFormat="1" applyFont="1" applyFill="1" applyBorder="1" applyAlignment="1" applyProtection="1">
      <alignment horizontal="center" vertical="center"/>
      <protection locked="0"/>
    </xf>
    <xf numFmtId="0" fontId="19" fillId="2" borderId="0" xfId="0" applyFont="1" applyFill="1" applyAlignment="1">
      <alignment vertical="center"/>
    </xf>
    <xf numFmtId="166" fontId="17" fillId="0" borderId="4" xfId="24" applyNumberFormat="1" applyFont="1" applyFill="1" applyBorder="1" applyAlignment="1">
      <alignment horizontal="center" vertical="center"/>
    </xf>
    <xf numFmtId="9" fontId="18" fillId="0" borderId="13" xfId="2" applyNumberFormat="1" applyFont="1" applyFill="1" applyBorder="1" applyAlignment="1">
      <alignment horizontal="center" vertical="center" wrapText="1"/>
    </xf>
    <xf numFmtId="9" fontId="18" fillId="0" borderId="16" xfId="2" applyNumberFormat="1" applyFont="1" applyFill="1" applyBorder="1" applyAlignment="1">
      <alignment horizontal="center" vertical="center" wrapText="1"/>
    </xf>
    <xf numFmtId="9" fontId="18" fillId="0" borderId="18" xfId="2" applyNumberFormat="1" applyFont="1" applyFill="1" applyBorder="1" applyAlignment="1">
      <alignment horizontal="center" vertical="center" wrapText="1"/>
    </xf>
    <xf numFmtId="9" fontId="15" fillId="0" borderId="24" xfId="1" applyFont="1" applyFill="1" applyBorder="1" applyAlignment="1">
      <alignment horizontal="center" vertical="center" wrapText="1"/>
    </xf>
    <xf numFmtId="0" fontId="18" fillId="0" borderId="4" xfId="2" applyFont="1" applyFill="1" applyBorder="1"/>
    <xf numFmtId="0" fontId="18" fillId="0" borderId="23" xfId="2" applyFont="1" applyFill="1" applyBorder="1"/>
    <xf numFmtId="0" fontId="18" fillId="0" borderId="5" xfId="2" applyFont="1" applyFill="1" applyBorder="1"/>
    <xf numFmtId="0" fontId="18" fillId="0" borderId="24" xfId="2" applyFont="1" applyFill="1" applyBorder="1"/>
    <xf numFmtId="0" fontId="18" fillId="0" borderId="0" xfId="2" applyFont="1" applyFill="1" applyBorder="1"/>
    <xf numFmtId="0" fontId="17" fillId="0" borderId="0" xfId="2" applyFont="1" applyFill="1" applyBorder="1"/>
    <xf numFmtId="9" fontId="18" fillId="0" borderId="24" xfId="2" applyNumberFormat="1" applyFont="1" applyFill="1" applyBorder="1" applyAlignment="1" applyProtection="1">
      <alignment horizontal="center" vertical="top"/>
      <protection locked="0"/>
    </xf>
    <xf numFmtId="0" fontId="18" fillId="0" borderId="5" xfId="2" applyFont="1" applyFill="1" applyBorder="1" applyAlignment="1" applyProtection="1">
      <alignment horizontal="center" vertical="top"/>
      <protection locked="0"/>
    </xf>
    <xf numFmtId="0" fontId="18" fillId="0" borderId="4" xfId="2" applyFont="1" applyFill="1" applyBorder="1" applyAlignment="1" applyProtection="1">
      <alignment horizontal="center" vertical="top"/>
      <protection locked="0"/>
    </xf>
    <xf numFmtId="0" fontId="18" fillId="0" borderId="14" xfId="2" applyFont="1" applyFill="1" applyBorder="1"/>
    <xf numFmtId="0" fontId="18" fillId="0" borderId="19" xfId="2" applyFont="1" applyFill="1" applyBorder="1"/>
    <xf numFmtId="1" fontId="18" fillId="0" borderId="24" xfId="2" applyNumberFormat="1" applyFont="1" applyFill="1" applyBorder="1" applyAlignment="1">
      <alignment horizontal="center" vertical="center" wrapText="1"/>
    </xf>
    <xf numFmtId="1" fontId="18" fillId="0" borderId="23" xfId="2" applyNumberFormat="1" applyFont="1" applyFill="1" applyBorder="1" applyAlignment="1">
      <alignment horizontal="center" vertical="center" wrapText="1"/>
    </xf>
    <xf numFmtId="1" fontId="18" fillId="0" borderId="5" xfId="2" applyNumberFormat="1" applyFont="1" applyFill="1" applyBorder="1" applyAlignment="1">
      <alignment horizontal="center" vertical="center" wrapText="1"/>
    </xf>
    <xf numFmtId="0" fontId="18" fillId="0" borderId="24" xfId="2" applyFont="1" applyFill="1" applyBorder="1" applyAlignment="1">
      <alignment horizontal="center"/>
    </xf>
    <xf numFmtId="9" fontId="18" fillId="0" borderId="21" xfId="2" applyNumberFormat="1" applyFont="1" applyFill="1" applyBorder="1" applyAlignment="1">
      <alignment horizontal="center" vertical="center"/>
    </xf>
    <xf numFmtId="0" fontId="18" fillId="0" borderId="16" xfId="2" applyFont="1" applyFill="1" applyBorder="1" applyAlignment="1">
      <alignment horizontal="center" vertical="center"/>
    </xf>
    <xf numFmtId="9" fontId="18" fillId="0" borderId="18" xfId="2" applyNumberFormat="1" applyFont="1" applyFill="1" applyBorder="1" applyAlignment="1">
      <alignment horizontal="center" vertical="center"/>
    </xf>
    <xf numFmtId="9" fontId="18" fillId="0" borderId="13" xfId="2" applyNumberFormat="1" applyFont="1" applyFill="1" applyBorder="1" applyAlignment="1">
      <alignment horizontal="center" vertical="center"/>
    </xf>
    <xf numFmtId="0" fontId="18" fillId="0" borderId="4" xfId="23" applyFont="1" applyFill="1" applyBorder="1" applyAlignment="1" applyProtection="1">
      <alignment horizontal="center" vertical="center" wrapText="1"/>
    </xf>
    <xf numFmtId="9" fontId="18" fillId="0" borderId="16" xfId="2" applyNumberFormat="1" applyFont="1" applyFill="1" applyBorder="1" applyAlignment="1">
      <alignment horizontal="center" vertical="center"/>
    </xf>
    <xf numFmtId="9" fontId="18" fillId="0" borderId="13" xfId="2" applyNumberFormat="1" applyFont="1" applyFill="1" applyBorder="1" applyAlignment="1" applyProtection="1">
      <alignment horizontal="center" vertical="center"/>
      <protection locked="0"/>
    </xf>
    <xf numFmtId="0" fontId="14" fillId="2" borderId="4" xfId="13" applyFont="1" applyFill="1" applyBorder="1" applyAlignment="1">
      <alignment horizontal="center" vertical="center" wrapText="1"/>
    </xf>
    <xf numFmtId="0" fontId="18" fillId="0" borderId="24" xfId="2" applyFont="1" applyFill="1" applyBorder="1" applyAlignment="1">
      <alignment vertical="center" wrapText="1"/>
    </xf>
    <xf numFmtId="0" fontId="15" fillId="0" borderId="4" xfId="4" applyFont="1" applyFill="1" applyBorder="1" applyAlignment="1">
      <alignment horizontal="center" vertical="center" wrapText="1"/>
    </xf>
    <xf numFmtId="0" fontId="17" fillId="0" borderId="4" xfId="2" applyFont="1" applyFill="1" applyBorder="1" applyAlignment="1" applyProtection="1">
      <alignment horizontal="justify" vertical="center" wrapText="1"/>
      <protection locked="0"/>
    </xf>
    <xf numFmtId="0" fontId="16" fillId="0" borderId="24" xfId="2" applyFont="1" applyFill="1" applyBorder="1" applyAlignment="1">
      <alignment horizontal="justify" vertical="center" wrapText="1"/>
    </xf>
    <xf numFmtId="0" fontId="16" fillId="0" borderId="4" xfId="2" applyFont="1" applyFill="1" applyBorder="1" applyAlignment="1">
      <alignment horizontal="justify" vertical="center" wrapText="1"/>
    </xf>
    <xf numFmtId="0" fontId="17" fillId="0" borderId="24" xfId="10" applyFont="1" applyFill="1" applyBorder="1" applyAlignment="1" applyProtection="1">
      <alignment horizontal="center" vertical="center" wrapText="1"/>
    </xf>
    <xf numFmtId="14" fontId="17" fillId="0" borderId="24" xfId="10" applyNumberFormat="1" applyFont="1" applyFill="1" applyBorder="1" applyAlignment="1" applyProtection="1">
      <alignment horizontal="center" vertical="center" wrapText="1"/>
    </xf>
    <xf numFmtId="0" fontId="18" fillId="0" borderId="4" xfId="2" applyFont="1" applyFill="1" applyBorder="1" applyAlignment="1">
      <alignment horizontal="justify" vertical="center" wrapText="1"/>
    </xf>
    <xf numFmtId="43" fontId="17" fillId="0" borderId="4" xfId="27" applyNumberFormat="1" applyFont="1" applyFill="1" applyBorder="1" applyAlignment="1" applyProtection="1">
      <alignment horizontal="center" vertical="center"/>
    </xf>
    <xf numFmtId="0" fontId="16" fillId="0" borderId="23" xfId="2" applyFont="1" applyFill="1" applyBorder="1" applyAlignment="1">
      <alignment horizontal="justify" vertical="center" wrapText="1"/>
    </xf>
    <xf numFmtId="0" fontId="16" fillId="0" borderId="24" xfId="23" applyFont="1" applyFill="1" applyBorder="1" applyAlignment="1" applyProtection="1">
      <alignment horizontal="justify" vertical="center" wrapText="1"/>
    </xf>
    <xf numFmtId="0" fontId="16" fillId="0" borderId="24" xfId="2" applyFont="1" applyFill="1" applyBorder="1" applyAlignment="1" applyProtection="1">
      <alignment horizontal="center" vertical="center" wrapText="1"/>
    </xf>
    <xf numFmtId="41" fontId="17" fillId="0" borderId="24" xfId="24" applyFont="1" applyFill="1" applyBorder="1" applyAlignment="1" applyProtection="1">
      <alignment horizontal="center" vertical="center"/>
    </xf>
    <xf numFmtId="167" fontId="17" fillId="0" borderId="24" xfId="27" applyNumberFormat="1" applyFont="1" applyFill="1" applyBorder="1" applyAlignment="1" applyProtection="1">
      <alignment horizontal="center" vertical="center"/>
    </xf>
    <xf numFmtId="0" fontId="16" fillId="0" borderId="5" xfId="23" applyFont="1" applyFill="1" applyBorder="1" applyAlignment="1" applyProtection="1">
      <alignment horizontal="justify" vertical="center" wrapText="1"/>
    </xf>
    <xf numFmtId="0" fontId="18" fillId="0" borderId="0" xfId="10" applyFont="1" applyFill="1" applyBorder="1" applyAlignment="1" applyProtection="1">
      <alignment horizontal="center" vertical="center"/>
    </xf>
    <xf numFmtId="167" fontId="17" fillId="0" borderId="5" xfId="27" applyNumberFormat="1" applyFont="1" applyFill="1" applyBorder="1" applyAlignment="1" applyProtection="1">
      <alignment horizontal="center" vertical="center"/>
    </xf>
    <xf numFmtId="0" fontId="18" fillId="0" borderId="4" xfId="10" applyFont="1" applyFill="1" applyBorder="1" applyAlignment="1" applyProtection="1">
      <alignment vertical="center" wrapText="1"/>
    </xf>
    <xf numFmtId="166" fontId="18" fillId="0" borderId="22" xfId="2" applyNumberFormat="1" applyFont="1" applyFill="1" applyBorder="1" applyAlignment="1" applyProtection="1">
      <alignment horizontal="center" vertical="center"/>
    </xf>
    <xf numFmtId="0" fontId="18" fillId="0" borderId="0" xfId="10" applyFont="1" applyFill="1" applyBorder="1" applyAlignment="1" applyProtection="1">
      <alignment vertical="center" wrapText="1"/>
    </xf>
  </cellXfs>
  <cellStyles count="90">
    <cellStyle name="Millares [0] 2" xfId="5"/>
    <cellStyle name="Millares [0] 2 2" xfId="14"/>
    <cellStyle name="Millares [0] 2 2 2" xfId="20"/>
    <cellStyle name="Millares [0] 2 3" xfId="17"/>
    <cellStyle name="Millares [0] 3" xfId="24"/>
    <cellStyle name="Millares 10" xfId="31"/>
    <cellStyle name="Millares 11" xfId="28"/>
    <cellStyle name="Millares 12" xfId="30"/>
    <cellStyle name="Millares 13" xfId="33"/>
    <cellStyle name="Millares 14" xfId="44"/>
    <cellStyle name="Millares 15" xfId="42"/>
    <cellStyle name="Millares 16" xfId="29"/>
    <cellStyle name="Millares 17" xfId="38"/>
    <cellStyle name="Millares 18" xfId="40"/>
    <cellStyle name="Millares 19" xfId="50"/>
    <cellStyle name="Millares 2" xfId="21"/>
    <cellStyle name="Millares 20" xfId="49"/>
    <cellStyle name="Millares 21" xfId="37"/>
    <cellStyle name="Millares 22" xfId="35"/>
    <cellStyle name="Millares 23" xfId="36"/>
    <cellStyle name="Millares 24" xfId="52"/>
    <cellStyle name="Millares 25" xfId="34"/>
    <cellStyle name="Millares 26" xfId="41"/>
    <cellStyle name="Millares 27" xfId="47"/>
    <cellStyle name="Millares 28" xfId="56"/>
    <cellStyle name="Millares 29" xfId="45"/>
    <cellStyle name="Millares 3" xfId="26"/>
    <cellStyle name="Millares 30" xfId="63"/>
    <cellStyle name="Millares 31" xfId="58"/>
    <cellStyle name="Millares 32" xfId="59"/>
    <cellStyle name="Millares 33" xfId="62"/>
    <cellStyle name="Millares 34" xfId="60"/>
    <cellStyle name="Millares 35" xfId="51"/>
    <cellStyle name="Millares 36" xfId="43"/>
    <cellStyle name="Millares 37" xfId="61"/>
    <cellStyle name="Millares 38" xfId="48"/>
    <cellStyle name="Millares 39" xfId="57"/>
    <cellStyle name="Millares 4" xfId="25"/>
    <cellStyle name="Millares 40" xfId="46"/>
    <cellStyle name="Millares 41" xfId="64"/>
    <cellStyle name="Millares 42" xfId="39"/>
    <cellStyle name="Millares 43" xfId="55"/>
    <cellStyle name="Millares 44" xfId="54"/>
    <cellStyle name="Millares 45" xfId="53"/>
    <cellStyle name="Millares 46" xfId="65"/>
    <cellStyle name="Millares 47" xfId="66"/>
    <cellStyle name="Millares 48" xfId="67"/>
    <cellStyle name="Millares 49" xfId="68"/>
    <cellStyle name="Millares 5" xfId="18"/>
    <cellStyle name="Millares 50" xfId="69"/>
    <cellStyle name="Millares 51" xfId="70"/>
    <cellStyle name="Millares 52" xfId="71"/>
    <cellStyle name="Millares 53" xfId="72"/>
    <cellStyle name="Millares 54" xfId="73"/>
    <cellStyle name="Millares 55" xfId="74"/>
    <cellStyle name="Millares 56" xfId="75"/>
    <cellStyle name="Millares 57" xfId="76"/>
    <cellStyle name="Millares 58" xfId="77"/>
    <cellStyle name="Millares 59" xfId="78"/>
    <cellStyle name="Millares 6" xfId="19"/>
    <cellStyle name="Millares 60" xfId="79"/>
    <cellStyle name="Millares 61" xfId="80"/>
    <cellStyle name="Millares 62" xfId="81"/>
    <cellStyle name="Millares 63" xfId="82"/>
    <cellStyle name="Millares 64" xfId="83"/>
    <cellStyle name="Millares 65" xfId="84"/>
    <cellStyle name="Millares 66" xfId="85"/>
    <cellStyle name="Millares 67" xfId="86"/>
    <cellStyle name="Millares 68" xfId="87"/>
    <cellStyle name="Millares 69" xfId="88"/>
    <cellStyle name="Millares 7" xfId="16"/>
    <cellStyle name="Millares 70" xfId="89"/>
    <cellStyle name="Millares 8" xfId="27"/>
    <cellStyle name="Millares 9" xfId="32"/>
    <cellStyle name="Normal" xfId="0" builtinId="0"/>
    <cellStyle name="Normal 2" xfId="2"/>
    <cellStyle name="Normal 2 2" xfId="7"/>
    <cellStyle name="Normal 2 2 2" xfId="22"/>
    <cellStyle name="Normal 2 2 5" xfId="23"/>
    <cellStyle name="Normal 2 3" xfId="3"/>
    <cellStyle name="Normal 3" xfId="12"/>
    <cellStyle name="Normal 4" xfId="10"/>
    <cellStyle name="Normal 7" xfId="11"/>
    <cellStyle name="Normal 7 2" xfId="4"/>
    <cellStyle name="Normal 7 2 2" xfId="13"/>
    <cellStyle name="Porcentaje" xfId="1" builtinId="5"/>
    <cellStyle name="Porcentaje 2" xfId="6"/>
    <cellStyle name="Porcentaje 2 2" xfId="8"/>
    <cellStyle name="Porcentaje 4" xfId="9"/>
    <cellStyle name="Porcentaje 4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58"/>
  <sheetViews>
    <sheetView showGridLines="0" tabSelected="1" zoomScale="120" zoomScaleNormal="120" workbookViewId="0">
      <pane xSplit="8" ySplit="4" topLeftCell="I5" activePane="bottomRight" state="frozen"/>
      <selection pane="topRight" activeCell="I1" sqref="I1"/>
      <selection pane="bottomLeft" activeCell="A5" sqref="A5"/>
      <selection pane="bottomRight" activeCell="I5" sqref="I5"/>
    </sheetView>
  </sheetViews>
  <sheetFormatPr baseColWidth="10" defaultColWidth="11.28515625" defaultRowHeight="12" x14ac:dyDescent="0.2"/>
  <cols>
    <col min="1" max="1" width="11.28515625" style="75"/>
    <col min="2" max="2" width="7.7109375" style="73" hidden="1" customWidth="1"/>
    <col min="3" max="3" width="8.42578125" style="73" hidden="1" customWidth="1"/>
    <col min="4" max="4" width="8.5703125" style="73" hidden="1" customWidth="1"/>
    <col min="5" max="5" width="9.28515625" style="73" customWidth="1"/>
    <col min="6" max="6" width="26.42578125" style="74" customWidth="1"/>
    <col min="7" max="7" width="29.5703125" style="74" customWidth="1"/>
    <col min="8" max="8" width="44.42578125" style="73" customWidth="1"/>
    <col min="9" max="9" width="15.85546875" style="73" customWidth="1"/>
    <col min="10" max="10" width="19.85546875" style="73" customWidth="1"/>
    <col min="11" max="11" width="69.85546875" style="73" customWidth="1"/>
    <col min="12" max="12" width="17.42578125" style="73" customWidth="1"/>
    <col min="13" max="13" width="11" style="73" bestFit="1" customWidth="1"/>
    <col min="14" max="14" width="17" style="75" customWidth="1"/>
    <col min="15" max="15" width="66.7109375" style="76" customWidth="1"/>
    <col min="16" max="17" width="14.28515625" style="85" customWidth="1"/>
    <col min="18" max="18" width="14.28515625" style="78" customWidth="1"/>
    <col min="19" max="19" width="13.85546875" style="77" customWidth="1"/>
    <col min="20" max="20" width="14.7109375" style="78" customWidth="1"/>
    <col min="21" max="21" width="13" style="73" customWidth="1"/>
    <col min="22" max="16384" width="11.28515625" style="75"/>
  </cols>
  <sheetData>
    <row r="2" spans="2:21" ht="20.25" x14ac:dyDescent="0.2">
      <c r="F2" s="73"/>
      <c r="H2" s="251" t="s">
        <v>207</v>
      </c>
    </row>
    <row r="3" spans="2:21" x14ac:dyDescent="0.2">
      <c r="B3" s="75"/>
      <c r="C3" s="75"/>
      <c r="D3" s="75"/>
      <c r="E3" s="75"/>
      <c r="F3" s="79"/>
      <c r="G3" s="79"/>
      <c r="H3" s="75"/>
      <c r="I3" s="75"/>
      <c r="J3" s="75"/>
      <c r="K3" s="75"/>
      <c r="L3" s="75"/>
      <c r="M3" s="75"/>
      <c r="O3" s="80"/>
      <c r="P3" s="86"/>
      <c r="Q3" s="86"/>
      <c r="R3" s="82"/>
      <c r="S3" s="81"/>
      <c r="T3" s="82"/>
      <c r="U3" s="75"/>
    </row>
    <row r="4" spans="2:21" s="83" customFormat="1" ht="48" x14ac:dyDescent="0.25">
      <c r="B4" s="119" t="s">
        <v>0</v>
      </c>
      <c r="C4" s="27" t="s">
        <v>1</v>
      </c>
      <c r="D4" s="27" t="s">
        <v>2</v>
      </c>
      <c r="E4" s="27" t="s">
        <v>3</v>
      </c>
      <c r="F4" s="27" t="s">
        <v>4</v>
      </c>
      <c r="G4" s="28" t="s">
        <v>5</v>
      </c>
      <c r="H4" s="28" t="s">
        <v>6</v>
      </c>
      <c r="I4" s="28" t="s">
        <v>56</v>
      </c>
      <c r="J4" s="28" t="s">
        <v>7</v>
      </c>
      <c r="K4" s="28" t="s">
        <v>8</v>
      </c>
      <c r="L4" s="110" t="s">
        <v>9</v>
      </c>
      <c r="M4" s="28" t="s">
        <v>10</v>
      </c>
      <c r="N4" s="281" t="s">
        <v>231</v>
      </c>
      <c r="O4" s="29" t="s">
        <v>46</v>
      </c>
      <c r="P4" s="87" t="s">
        <v>80</v>
      </c>
      <c r="Q4" s="87" t="s">
        <v>81</v>
      </c>
      <c r="R4" s="29" t="s">
        <v>82</v>
      </c>
      <c r="S4" s="30" t="s">
        <v>204</v>
      </c>
      <c r="T4" s="29" t="s">
        <v>55</v>
      </c>
      <c r="U4" s="256" t="s">
        <v>203</v>
      </c>
    </row>
    <row r="5" spans="2:21" s="84" customFormat="1" ht="96" x14ac:dyDescent="0.2">
      <c r="B5" s="106">
        <v>1</v>
      </c>
      <c r="C5" s="125" t="s">
        <v>11</v>
      </c>
      <c r="D5" s="125" t="s">
        <v>12</v>
      </c>
      <c r="E5" s="122" t="s">
        <v>13</v>
      </c>
      <c r="F5" s="116" t="s">
        <v>14</v>
      </c>
      <c r="G5" s="126" t="s">
        <v>65</v>
      </c>
      <c r="H5" s="31" t="s">
        <v>66</v>
      </c>
      <c r="I5" s="32">
        <v>43920</v>
      </c>
      <c r="J5" s="33">
        <v>0.5</v>
      </c>
      <c r="K5" s="129" t="s">
        <v>77</v>
      </c>
      <c r="L5" s="129" t="s">
        <v>15</v>
      </c>
      <c r="M5" s="130">
        <v>43920</v>
      </c>
      <c r="N5" s="268" t="s">
        <v>37</v>
      </c>
      <c r="O5" s="34" t="s">
        <v>164</v>
      </c>
      <c r="P5" s="88">
        <v>1</v>
      </c>
      <c r="Q5" s="33">
        <v>0.5</v>
      </c>
      <c r="R5" s="35">
        <f>+Q5*P5</f>
        <v>0.5</v>
      </c>
      <c r="S5" s="141">
        <f>+R5+R6+R7</f>
        <v>1</v>
      </c>
      <c r="T5" s="253">
        <v>1</v>
      </c>
      <c r="U5" s="141">
        <f>+AVERAGE(S5,S8,S11)</f>
        <v>0.9</v>
      </c>
    </row>
    <row r="6" spans="2:21" s="84" customFormat="1" ht="24" x14ac:dyDescent="0.2">
      <c r="B6" s="106"/>
      <c r="C6" s="125"/>
      <c r="D6" s="125"/>
      <c r="E6" s="122"/>
      <c r="F6" s="116"/>
      <c r="G6" s="116"/>
      <c r="H6" s="31" t="s">
        <v>67</v>
      </c>
      <c r="I6" s="32">
        <v>44196</v>
      </c>
      <c r="J6" s="33">
        <v>0.4</v>
      </c>
      <c r="K6" s="111"/>
      <c r="L6" s="111"/>
      <c r="M6" s="131"/>
      <c r="N6" s="269"/>
      <c r="O6" s="34" t="s">
        <v>232</v>
      </c>
      <c r="P6" s="88">
        <v>1</v>
      </c>
      <c r="Q6" s="33">
        <v>0.4</v>
      </c>
      <c r="R6" s="35">
        <f t="shared" ref="R6:R57" si="0">+Q6*P6</f>
        <v>0.4</v>
      </c>
      <c r="S6" s="142"/>
      <c r="T6" s="254"/>
      <c r="U6" s="142"/>
    </row>
    <row r="7" spans="2:21" s="84" customFormat="1" ht="48" x14ac:dyDescent="0.2">
      <c r="B7" s="106"/>
      <c r="C7" s="125"/>
      <c r="D7" s="125"/>
      <c r="E7" s="123"/>
      <c r="F7" s="116"/>
      <c r="G7" s="121"/>
      <c r="H7" s="31" t="s">
        <v>68</v>
      </c>
      <c r="I7" s="32">
        <v>44196</v>
      </c>
      <c r="J7" s="33">
        <v>0.1</v>
      </c>
      <c r="K7" s="113"/>
      <c r="L7" s="113"/>
      <c r="M7" s="132"/>
      <c r="N7" s="270"/>
      <c r="O7" s="34" t="s">
        <v>233</v>
      </c>
      <c r="P7" s="88">
        <v>1</v>
      </c>
      <c r="Q7" s="33">
        <v>0.1</v>
      </c>
      <c r="R7" s="35">
        <f t="shared" si="0"/>
        <v>0.1</v>
      </c>
      <c r="S7" s="143"/>
      <c r="T7" s="255"/>
      <c r="U7" s="142"/>
    </row>
    <row r="8" spans="2:21" s="84" customFormat="1" ht="96" x14ac:dyDescent="0.2">
      <c r="B8" s="106"/>
      <c r="C8" s="125"/>
      <c r="D8" s="125"/>
      <c r="E8" s="123"/>
      <c r="F8" s="116"/>
      <c r="G8" s="126" t="s">
        <v>69</v>
      </c>
      <c r="H8" s="31" t="s">
        <v>70</v>
      </c>
      <c r="I8" s="32">
        <v>43920</v>
      </c>
      <c r="J8" s="33">
        <v>0.5</v>
      </c>
      <c r="K8" s="129" t="s">
        <v>78</v>
      </c>
      <c r="L8" s="129" t="s">
        <v>15</v>
      </c>
      <c r="M8" s="130">
        <v>43920</v>
      </c>
      <c r="N8" s="268"/>
      <c r="O8" s="34" t="s">
        <v>165</v>
      </c>
      <c r="P8" s="88">
        <v>1</v>
      </c>
      <c r="Q8" s="33">
        <v>0.5</v>
      </c>
      <c r="R8" s="35">
        <f t="shared" si="0"/>
        <v>0.5</v>
      </c>
      <c r="S8" s="141">
        <f>+R8+R9+R10</f>
        <v>0.7</v>
      </c>
      <c r="T8" s="253"/>
      <c r="U8" s="142"/>
    </row>
    <row r="9" spans="2:21" s="84" customFormat="1" ht="36" x14ac:dyDescent="0.2">
      <c r="B9" s="106"/>
      <c r="C9" s="125"/>
      <c r="D9" s="125"/>
      <c r="E9" s="123"/>
      <c r="F9" s="116"/>
      <c r="G9" s="116"/>
      <c r="H9" s="31" t="s">
        <v>71</v>
      </c>
      <c r="I9" s="32">
        <v>44104</v>
      </c>
      <c r="J9" s="33">
        <v>0.4</v>
      </c>
      <c r="K9" s="111"/>
      <c r="L9" s="111"/>
      <c r="M9" s="131"/>
      <c r="N9" s="269"/>
      <c r="O9" s="34" t="s">
        <v>216</v>
      </c>
      <c r="P9" s="252">
        <v>0.25</v>
      </c>
      <c r="Q9" s="33">
        <v>0.4</v>
      </c>
      <c r="R9" s="35">
        <f t="shared" si="0"/>
        <v>0.1</v>
      </c>
      <c r="S9" s="142"/>
      <c r="T9" s="254"/>
      <c r="U9" s="142"/>
    </row>
    <row r="10" spans="2:21" s="84" customFormat="1" ht="72" x14ac:dyDescent="0.2">
      <c r="B10" s="106"/>
      <c r="C10" s="125"/>
      <c r="D10" s="125"/>
      <c r="E10" s="123"/>
      <c r="F10" s="116"/>
      <c r="G10" s="121"/>
      <c r="H10" s="38" t="s">
        <v>72</v>
      </c>
      <c r="I10" s="32">
        <v>44012</v>
      </c>
      <c r="J10" s="33">
        <v>0.1</v>
      </c>
      <c r="K10" s="113"/>
      <c r="L10" s="113"/>
      <c r="M10" s="132"/>
      <c r="N10" s="270"/>
      <c r="O10" s="34" t="s">
        <v>234</v>
      </c>
      <c r="P10" s="88">
        <v>1</v>
      </c>
      <c r="Q10" s="33">
        <v>0.1</v>
      </c>
      <c r="R10" s="35">
        <f t="shared" si="0"/>
        <v>0.1</v>
      </c>
      <c r="S10" s="143"/>
      <c r="T10" s="255"/>
      <c r="U10" s="142"/>
    </row>
    <row r="11" spans="2:21" s="84" customFormat="1" ht="264" x14ac:dyDescent="0.2">
      <c r="B11" s="106"/>
      <c r="C11" s="125"/>
      <c r="D11" s="125"/>
      <c r="E11" s="123"/>
      <c r="F11" s="116"/>
      <c r="G11" s="120" t="s">
        <v>73</v>
      </c>
      <c r="H11" s="38" t="s">
        <v>74</v>
      </c>
      <c r="I11" s="32">
        <v>44196</v>
      </c>
      <c r="J11" s="33">
        <v>0.4</v>
      </c>
      <c r="K11" s="112" t="s">
        <v>79</v>
      </c>
      <c r="L11" s="129" t="s">
        <v>15</v>
      </c>
      <c r="M11" s="130">
        <v>43920</v>
      </c>
      <c r="N11" s="271"/>
      <c r="O11" s="34" t="s">
        <v>166</v>
      </c>
      <c r="P11" s="88">
        <v>1</v>
      </c>
      <c r="Q11" s="33">
        <v>0.4</v>
      </c>
      <c r="R11" s="35">
        <f t="shared" si="0"/>
        <v>0.4</v>
      </c>
      <c r="S11" s="141">
        <f>+R11+R12+R13+R14</f>
        <v>1</v>
      </c>
      <c r="T11" s="253"/>
      <c r="U11" s="156"/>
    </row>
    <row r="12" spans="2:21" s="84" customFormat="1" x14ac:dyDescent="0.2">
      <c r="B12" s="106"/>
      <c r="C12" s="125"/>
      <c r="D12" s="125"/>
      <c r="E12" s="123"/>
      <c r="F12" s="116"/>
      <c r="G12" s="120"/>
      <c r="H12" s="38" t="s">
        <v>16</v>
      </c>
      <c r="I12" s="32">
        <v>44196</v>
      </c>
      <c r="J12" s="33">
        <v>0.2</v>
      </c>
      <c r="K12" s="111"/>
      <c r="L12" s="111"/>
      <c r="M12" s="131"/>
      <c r="N12" s="123"/>
      <c r="O12" s="34" t="s">
        <v>167</v>
      </c>
      <c r="P12" s="88">
        <v>1</v>
      </c>
      <c r="Q12" s="33">
        <v>0.2</v>
      </c>
      <c r="R12" s="35">
        <f t="shared" si="0"/>
        <v>0.2</v>
      </c>
      <c r="S12" s="142"/>
      <c r="T12" s="254">
        <v>1</v>
      </c>
      <c r="U12" s="156"/>
    </row>
    <row r="13" spans="2:21" s="84" customFormat="1" ht="24" x14ac:dyDescent="0.2">
      <c r="B13" s="106"/>
      <c r="C13" s="125"/>
      <c r="D13" s="125"/>
      <c r="E13" s="123"/>
      <c r="F13" s="116"/>
      <c r="G13" s="120"/>
      <c r="H13" s="38" t="s">
        <v>75</v>
      </c>
      <c r="I13" s="32">
        <v>44196</v>
      </c>
      <c r="J13" s="33">
        <v>0.2</v>
      </c>
      <c r="K13" s="111"/>
      <c r="L13" s="111"/>
      <c r="M13" s="131"/>
      <c r="N13" s="123"/>
      <c r="O13" s="34" t="s">
        <v>168</v>
      </c>
      <c r="P13" s="88">
        <v>1</v>
      </c>
      <c r="Q13" s="33">
        <v>0.2</v>
      </c>
      <c r="R13" s="35">
        <f t="shared" si="0"/>
        <v>0.2</v>
      </c>
      <c r="S13" s="142"/>
      <c r="T13" s="254"/>
      <c r="U13" s="156"/>
    </row>
    <row r="14" spans="2:21" s="84" customFormat="1" ht="60" x14ac:dyDescent="0.2">
      <c r="B14" s="106"/>
      <c r="C14" s="125"/>
      <c r="D14" s="125"/>
      <c r="E14" s="123"/>
      <c r="F14" s="116"/>
      <c r="G14" s="116"/>
      <c r="H14" s="38" t="s">
        <v>76</v>
      </c>
      <c r="I14" s="32">
        <v>44196</v>
      </c>
      <c r="J14" s="33">
        <v>0.2</v>
      </c>
      <c r="K14" s="111"/>
      <c r="L14" s="111"/>
      <c r="M14" s="131"/>
      <c r="N14" s="123"/>
      <c r="O14" s="34" t="s">
        <v>235</v>
      </c>
      <c r="P14" s="88">
        <v>1</v>
      </c>
      <c r="Q14" s="33">
        <v>0.2</v>
      </c>
      <c r="R14" s="35">
        <f t="shared" si="0"/>
        <v>0.2</v>
      </c>
      <c r="S14" s="142"/>
      <c r="T14" s="254"/>
      <c r="U14" s="103"/>
    </row>
    <row r="15" spans="2:21" s="84" customFormat="1" ht="84" x14ac:dyDescent="0.2">
      <c r="B15" s="148">
        <v>1</v>
      </c>
      <c r="C15" s="148" t="s">
        <v>11</v>
      </c>
      <c r="D15" s="148" t="s">
        <v>12</v>
      </c>
      <c r="E15" s="149" t="s">
        <v>213</v>
      </c>
      <c r="F15" s="283" t="s">
        <v>17</v>
      </c>
      <c r="G15" s="283" t="s">
        <v>217</v>
      </c>
      <c r="H15" s="284" t="s">
        <v>18</v>
      </c>
      <c r="I15" s="32">
        <v>44104</v>
      </c>
      <c r="J15" s="33">
        <v>0.25</v>
      </c>
      <c r="K15" s="285" t="s">
        <v>83</v>
      </c>
      <c r="L15" s="152" t="s">
        <v>15</v>
      </c>
      <c r="M15" s="286">
        <v>44196</v>
      </c>
      <c r="N15" s="260"/>
      <c r="O15" s="287" t="s">
        <v>180</v>
      </c>
      <c r="P15" s="89">
        <v>1</v>
      </c>
      <c r="Q15" s="288">
        <v>0.25</v>
      </c>
      <c r="R15" s="35">
        <f t="shared" si="0"/>
        <v>0.25</v>
      </c>
      <c r="S15" s="155">
        <v>1</v>
      </c>
      <c r="T15" s="157">
        <v>1</v>
      </c>
      <c r="U15" s="107">
        <v>1</v>
      </c>
    </row>
    <row r="16" spans="2:21" s="84" customFormat="1" ht="24" x14ac:dyDescent="0.2">
      <c r="B16" s="125"/>
      <c r="C16" s="125"/>
      <c r="D16" s="125"/>
      <c r="E16" s="123"/>
      <c r="F16" s="289"/>
      <c r="G16" s="289"/>
      <c r="H16" s="284" t="s">
        <v>19</v>
      </c>
      <c r="I16" s="32">
        <v>44196</v>
      </c>
      <c r="J16" s="33">
        <v>0.25</v>
      </c>
      <c r="K16" s="150"/>
      <c r="L16" s="123"/>
      <c r="M16" s="153"/>
      <c r="N16" s="258"/>
      <c r="O16" s="287" t="s">
        <v>180</v>
      </c>
      <c r="P16" s="89">
        <v>1</v>
      </c>
      <c r="Q16" s="288">
        <v>0.25</v>
      </c>
      <c r="R16" s="35">
        <f t="shared" si="0"/>
        <v>0.25</v>
      </c>
      <c r="S16" s="156"/>
      <c r="T16" s="150"/>
      <c r="U16" s="107"/>
    </row>
    <row r="17" spans="2:21" s="84" customFormat="1" ht="24" x14ac:dyDescent="0.2">
      <c r="B17" s="125"/>
      <c r="C17" s="125"/>
      <c r="D17" s="125"/>
      <c r="E17" s="123"/>
      <c r="F17" s="289"/>
      <c r="G17" s="289"/>
      <c r="H17" s="284" t="s">
        <v>20</v>
      </c>
      <c r="I17" s="32">
        <v>44196</v>
      </c>
      <c r="J17" s="33">
        <v>0.5</v>
      </c>
      <c r="K17" s="150"/>
      <c r="L17" s="123"/>
      <c r="M17" s="153"/>
      <c r="N17" s="258"/>
      <c r="O17" s="287" t="s">
        <v>180</v>
      </c>
      <c r="P17" s="89">
        <v>1</v>
      </c>
      <c r="Q17" s="288">
        <v>0.5</v>
      </c>
      <c r="R17" s="35">
        <f t="shared" si="0"/>
        <v>0.5</v>
      </c>
      <c r="S17" s="156"/>
      <c r="T17" s="150"/>
      <c r="U17" s="107"/>
    </row>
    <row r="18" spans="2:21" s="84" customFormat="1" ht="156" x14ac:dyDescent="0.2">
      <c r="B18" s="148">
        <v>1</v>
      </c>
      <c r="C18" s="148" t="s">
        <v>11</v>
      </c>
      <c r="D18" s="148" t="s">
        <v>12</v>
      </c>
      <c r="E18" s="149" t="s">
        <v>21</v>
      </c>
      <c r="F18" s="199" t="s">
        <v>22</v>
      </c>
      <c r="G18" s="38" t="s">
        <v>84</v>
      </c>
      <c r="H18" s="38" t="s">
        <v>85</v>
      </c>
      <c r="I18" s="32">
        <v>44196</v>
      </c>
      <c r="J18" s="33">
        <v>1</v>
      </c>
      <c r="K18" s="41" t="s">
        <v>88</v>
      </c>
      <c r="L18" s="42" t="s">
        <v>15</v>
      </c>
      <c r="M18" s="43">
        <v>44196</v>
      </c>
      <c r="N18" s="257"/>
      <c r="O18" s="34" t="s">
        <v>218</v>
      </c>
      <c r="P18" s="88">
        <v>1</v>
      </c>
      <c r="Q18" s="33">
        <v>1</v>
      </c>
      <c r="R18" s="35">
        <f>+Q18*P18</f>
        <v>1</v>
      </c>
      <c r="S18" s="40">
        <v>1</v>
      </c>
      <c r="T18" s="272">
        <v>1</v>
      </c>
      <c r="U18" s="155">
        <f>+AVERAGE(S18,S19)</f>
        <v>1</v>
      </c>
    </row>
    <row r="19" spans="2:21" s="84" customFormat="1" ht="72" x14ac:dyDescent="0.2">
      <c r="B19" s="125"/>
      <c r="C19" s="125"/>
      <c r="D19" s="125"/>
      <c r="E19" s="123"/>
      <c r="F19" s="117"/>
      <c r="G19" s="199" t="s">
        <v>86</v>
      </c>
      <c r="H19" s="38" t="s">
        <v>23</v>
      </c>
      <c r="I19" s="45">
        <v>43921</v>
      </c>
      <c r="J19" s="33">
        <v>0.1</v>
      </c>
      <c r="K19" s="201" t="s">
        <v>89</v>
      </c>
      <c r="L19" s="202" t="s">
        <v>15</v>
      </c>
      <c r="M19" s="43">
        <v>44196</v>
      </c>
      <c r="N19" s="258"/>
      <c r="O19" s="34" t="s">
        <v>169</v>
      </c>
      <c r="P19" s="88">
        <v>1</v>
      </c>
      <c r="Q19" s="33">
        <v>0.1</v>
      </c>
      <c r="R19" s="35">
        <f>+Q19*P19</f>
        <v>0.1</v>
      </c>
      <c r="S19" s="156">
        <f>+R19+R20</f>
        <v>1</v>
      </c>
      <c r="T19" s="273"/>
      <c r="U19" s="156"/>
    </row>
    <row r="20" spans="2:21" s="84" customFormat="1" ht="72" x14ac:dyDescent="0.2">
      <c r="B20" s="95"/>
      <c r="C20" s="95"/>
      <c r="D20" s="95"/>
      <c r="E20" s="124"/>
      <c r="F20" s="118"/>
      <c r="G20" s="118"/>
      <c r="H20" s="38" t="s">
        <v>87</v>
      </c>
      <c r="I20" s="32">
        <v>44196</v>
      </c>
      <c r="J20" s="33">
        <v>0.9</v>
      </c>
      <c r="K20" s="98"/>
      <c r="L20" s="99"/>
      <c r="M20" s="44">
        <v>43814</v>
      </c>
      <c r="N20" s="259"/>
      <c r="O20" s="34" t="s">
        <v>170</v>
      </c>
      <c r="P20" s="88">
        <v>1</v>
      </c>
      <c r="Q20" s="33">
        <v>0.9</v>
      </c>
      <c r="R20" s="35">
        <f>+Q20*P20</f>
        <v>0.9</v>
      </c>
      <c r="S20" s="103"/>
      <c r="T20" s="274">
        <v>1</v>
      </c>
      <c r="U20" s="103"/>
    </row>
    <row r="21" spans="2:21" s="84" customFormat="1" ht="120" x14ac:dyDescent="0.2">
      <c r="B21" s="148">
        <v>1</v>
      </c>
      <c r="C21" s="148" t="s">
        <v>11</v>
      </c>
      <c r="D21" s="203" t="s">
        <v>24</v>
      </c>
      <c r="E21" s="149" t="s">
        <v>25</v>
      </c>
      <c r="F21" s="165" t="s">
        <v>90</v>
      </c>
      <c r="G21" s="126" t="s">
        <v>91</v>
      </c>
      <c r="H21" s="204" t="s">
        <v>92</v>
      </c>
      <c r="I21" s="127">
        <v>44196</v>
      </c>
      <c r="J21" s="128">
        <v>0.4</v>
      </c>
      <c r="K21" s="205" t="s">
        <v>97</v>
      </c>
      <c r="L21" s="152" t="s">
        <v>15</v>
      </c>
      <c r="M21" s="130">
        <v>44196</v>
      </c>
      <c r="N21" s="280" t="s">
        <v>38</v>
      </c>
      <c r="O21" s="133" t="s">
        <v>173</v>
      </c>
      <c r="P21" s="136">
        <v>1</v>
      </c>
      <c r="Q21" s="128">
        <v>0.4</v>
      </c>
      <c r="R21" s="139">
        <f t="shared" si="0"/>
        <v>0.4</v>
      </c>
      <c r="S21" s="141">
        <f>+R21+R22+R23</f>
        <v>1</v>
      </c>
      <c r="T21" s="144">
        <v>1</v>
      </c>
      <c r="U21" s="107">
        <f>+AVERAGE(S21,S24)</f>
        <v>1</v>
      </c>
    </row>
    <row r="22" spans="2:21" s="84" customFormat="1" ht="60" x14ac:dyDescent="0.2">
      <c r="B22" s="125"/>
      <c r="C22" s="125"/>
      <c r="D22" s="125"/>
      <c r="E22" s="123"/>
      <c r="F22" s="104"/>
      <c r="G22" s="116"/>
      <c r="H22" s="120" t="s">
        <v>93</v>
      </c>
      <c r="I22" s="115">
        <v>44196</v>
      </c>
      <c r="J22" s="114">
        <v>0.2</v>
      </c>
      <c r="K22" s="111"/>
      <c r="L22" s="123"/>
      <c r="M22" s="131"/>
      <c r="N22" s="258"/>
      <c r="O22" s="134" t="s">
        <v>174</v>
      </c>
      <c r="P22" s="137">
        <v>1</v>
      </c>
      <c r="Q22" s="114">
        <v>0.3</v>
      </c>
      <c r="R22" s="140">
        <f t="shared" si="0"/>
        <v>0.3</v>
      </c>
      <c r="S22" s="156"/>
      <c r="T22" s="150"/>
      <c r="U22" s="107"/>
    </row>
    <row r="23" spans="2:21" s="84" customFormat="1" ht="48" x14ac:dyDescent="0.2">
      <c r="B23" s="125"/>
      <c r="C23" s="125"/>
      <c r="D23" s="125"/>
      <c r="E23" s="123"/>
      <c r="F23" s="104"/>
      <c r="G23" s="121"/>
      <c r="H23" s="121" t="s">
        <v>94</v>
      </c>
      <c r="I23" s="97">
        <v>44104</v>
      </c>
      <c r="J23" s="98">
        <v>0.2</v>
      </c>
      <c r="K23" s="113"/>
      <c r="L23" s="99"/>
      <c r="M23" s="132"/>
      <c r="N23" s="259"/>
      <c r="O23" s="135" t="s">
        <v>171</v>
      </c>
      <c r="P23" s="138">
        <v>1</v>
      </c>
      <c r="Q23" s="98">
        <v>0.3</v>
      </c>
      <c r="R23" s="102">
        <f t="shared" si="0"/>
        <v>0.3</v>
      </c>
      <c r="S23" s="143"/>
      <c r="T23" s="146"/>
      <c r="U23" s="109"/>
    </row>
    <row r="24" spans="2:21" s="84" customFormat="1" ht="120" x14ac:dyDescent="0.2">
      <c r="B24" s="95"/>
      <c r="C24" s="95"/>
      <c r="D24" s="95"/>
      <c r="E24" s="124"/>
      <c r="F24" s="104"/>
      <c r="G24" s="121" t="s">
        <v>95</v>
      </c>
      <c r="H24" s="159" t="s">
        <v>96</v>
      </c>
      <c r="I24" s="97">
        <v>44196</v>
      </c>
      <c r="J24" s="98">
        <v>0.7</v>
      </c>
      <c r="K24" s="160" t="s">
        <v>219</v>
      </c>
      <c r="L24" s="99" t="s">
        <v>15</v>
      </c>
      <c r="M24" s="132">
        <v>44196</v>
      </c>
      <c r="N24" s="259"/>
      <c r="O24" s="135" t="s">
        <v>172</v>
      </c>
      <c r="P24" s="138">
        <v>1</v>
      </c>
      <c r="Q24" s="98">
        <v>1</v>
      </c>
      <c r="R24" s="102">
        <f t="shared" si="0"/>
        <v>1</v>
      </c>
      <c r="S24" s="143">
        <f>+R24</f>
        <v>1</v>
      </c>
      <c r="T24" s="146">
        <v>1</v>
      </c>
      <c r="U24" s="107"/>
    </row>
    <row r="25" spans="2:21" s="84" customFormat="1" ht="120" x14ac:dyDescent="0.2">
      <c r="B25" s="148">
        <v>1</v>
      </c>
      <c r="C25" s="148" t="s">
        <v>11</v>
      </c>
      <c r="D25" s="203" t="s">
        <v>26</v>
      </c>
      <c r="E25" s="149" t="s">
        <v>27</v>
      </c>
      <c r="F25" s="206" t="s">
        <v>98</v>
      </c>
      <c r="G25" s="46" t="s">
        <v>99</v>
      </c>
      <c r="H25" s="46" t="s">
        <v>100</v>
      </c>
      <c r="I25" s="47">
        <v>44196</v>
      </c>
      <c r="J25" s="48">
        <v>1</v>
      </c>
      <c r="K25" s="49" t="s">
        <v>109</v>
      </c>
      <c r="L25" s="42" t="s">
        <v>15</v>
      </c>
      <c r="M25" s="47">
        <v>44196</v>
      </c>
      <c r="N25" s="37" t="s">
        <v>38</v>
      </c>
      <c r="O25" s="50" t="s">
        <v>175</v>
      </c>
      <c r="P25" s="88">
        <v>1</v>
      </c>
      <c r="Q25" s="91">
        <v>1</v>
      </c>
      <c r="R25" s="35">
        <f t="shared" si="0"/>
        <v>1</v>
      </c>
      <c r="S25" s="36">
        <f>+R25</f>
        <v>1</v>
      </c>
      <c r="T25" s="272">
        <v>1</v>
      </c>
      <c r="U25" s="155">
        <f>+AVERAGE(S25:S29)</f>
        <v>1</v>
      </c>
    </row>
    <row r="26" spans="2:21" s="84" customFormat="1" ht="60" x14ac:dyDescent="0.2">
      <c r="B26" s="125"/>
      <c r="C26" s="125"/>
      <c r="D26" s="125"/>
      <c r="E26" s="123"/>
      <c r="F26" s="207"/>
      <c r="G26" s="46" t="s">
        <v>101</v>
      </c>
      <c r="H26" s="46" t="s">
        <v>102</v>
      </c>
      <c r="I26" s="47">
        <v>44196</v>
      </c>
      <c r="J26" s="48">
        <v>1</v>
      </c>
      <c r="K26" s="52" t="s">
        <v>110</v>
      </c>
      <c r="L26" s="42" t="s">
        <v>15</v>
      </c>
      <c r="M26" s="47">
        <v>44196</v>
      </c>
      <c r="N26" s="257"/>
      <c r="O26" s="50" t="s">
        <v>176</v>
      </c>
      <c r="P26" s="88">
        <v>1</v>
      </c>
      <c r="Q26" s="91">
        <v>1</v>
      </c>
      <c r="R26" s="35">
        <f t="shared" si="0"/>
        <v>1</v>
      </c>
      <c r="S26" s="40">
        <f>+R26</f>
        <v>1</v>
      </c>
      <c r="T26" s="272">
        <v>1</v>
      </c>
      <c r="U26" s="156"/>
    </row>
    <row r="27" spans="2:21" s="84" customFormat="1" ht="96" x14ac:dyDescent="0.2">
      <c r="B27" s="125"/>
      <c r="C27" s="125"/>
      <c r="D27" s="125"/>
      <c r="E27" s="123"/>
      <c r="F27" s="207"/>
      <c r="G27" s="161" t="s">
        <v>103</v>
      </c>
      <c r="H27" s="46" t="s">
        <v>104</v>
      </c>
      <c r="I27" s="47">
        <v>44196</v>
      </c>
      <c r="J27" s="48">
        <v>1</v>
      </c>
      <c r="K27" s="53" t="s">
        <v>220</v>
      </c>
      <c r="L27" s="42" t="s">
        <v>15</v>
      </c>
      <c r="M27" s="47">
        <v>44196</v>
      </c>
      <c r="N27" s="257"/>
      <c r="O27" s="50" t="s">
        <v>177</v>
      </c>
      <c r="P27" s="88">
        <v>1</v>
      </c>
      <c r="Q27" s="91">
        <v>1</v>
      </c>
      <c r="R27" s="35">
        <f t="shared" si="0"/>
        <v>1</v>
      </c>
      <c r="S27" s="40">
        <f>+S26</f>
        <v>1</v>
      </c>
      <c r="T27" s="272">
        <v>1</v>
      </c>
      <c r="U27" s="156"/>
    </row>
    <row r="28" spans="2:21" s="84" customFormat="1" ht="72" x14ac:dyDescent="0.2">
      <c r="B28" s="125"/>
      <c r="C28" s="125"/>
      <c r="D28" s="125"/>
      <c r="E28" s="123"/>
      <c r="F28" s="207"/>
      <c r="G28" s="210" t="s">
        <v>105</v>
      </c>
      <c r="H28" s="210" t="s">
        <v>106</v>
      </c>
      <c r="I28" s="211">
        <v>44196</v>
      </c>
      <c r="J28" s="212">
        <v>1</v>
      </c>
      <c r="K28" s="213" t="s">
        <v>111</v>
      </c>
      <c r="L28" s="152" t="s">
        <v>15</v>
      </c>
      <c r="M28" s="211">
        <v>44196</v>
      </c>
      <c r="N28" s="260"/>
      <c r="O28" s="214" t="s">
        <v>221</v>
      </c>
      <c r="P28" s="136">
        <v>1</v>
      </c>
      <c r="Q28" s="215">
        <v>1</v>
      </c>
      <c r="R28" s="139">
        <f t="shared" si="0"/>
        <v>1</v>
      </c>
      <c r="S28" s="155">
        <f>+S27</f>
        <v>1</v>
      </c>
      <c r="T28" s="275">
        <v>1</v>
      </c>
      <c r="U28" s="156"/>
    </row>
    <row r="29" spans="2:21" s="84" customFormat="1" ht="108" x14ac:dyDescent="0.2">
      <c r="B29" s="125"/>
      <c r="C29" s="125"/>
      <c r="D29" s="125"/>
      <c r="E29" s="123"/>
      <c r="F29" s="208"/>
      <c r="G29" s="216" t="s">
        <v>222</v>
      </c>
      <c r="H29" s="38" t="s">
        <v>107</v>
      </c>
      <c r="I29" s="47">
        <v>44196</v>
      </c>
      <c r="J29" s="48">
        <v>0.4</v>
      </c>
      <c r="K29" s="129" t="s">
        <v>112</v>
      </c>
      <c r="L29" s="152" t="s">
        <v>15</v>
      </c>
      <c r="M29" s="211">
        <v>44196</v>
      </c>
      <c r="N29" s="260"/>
      <c r="O29" s="50" t="s">
        <v>178</v>
      </c>
      <c r="P29" s="88">
        <v>1</v>
      </c>
      <c r="Q29" s="91">
        <v>0.4</v>
      </c>
      <c r="R29" s="35">
        <f t="shared" si="0"/>
        <v>0.4</v>
      </c>
      <c r="S29" s="155">
        <f>+R29+R30</f>
        <v>1</v>
      </c>
      <c r="T29" s="275">
        <v>1</v>
      </c>
      <c r="U29" s="156"/>
    </row>
    <row r="30" spans="2:21" s="84" customFormat="1" ht="72" x14ac:dyDescent="0.2">
      <c r="B30" s="95"/>
      <c r="C30" s="95"/>
      <c r="D30" s="95"/>
      <c r="E30" s="124"/>
      <c r="F30" s="209"/>
      <c r="G30" s="217"/>
      <c r="H30" s="38" t="s">
        <v>108</v>
      </c>
      <c r="I30" s="47">
        <v>44196</v>
      </c>
      <c r="J30" s="48">
        <v>0.6</v>
      </c>
      <c r="K30" s="113"/>
      <c r="L30" s="99"/>
      <c r="M30" s="132"/>
      <c r="N30" s="259"/>
      <c r="O30" s="50" t="s">
        <v>179</v>
      </c>
      <c r="P30" s="108">
        <v>1</v>
      </c>
      <c r="Q30" s="91">
        <v>0.6</v>
      </c>
      <c r="R30" s="35">
        <f t="shared" si="0"/>
        <v>0.6</v>
      </c>
      <c r="S30" s="103"/>
      <c r="T30" s="274"/>
      <c r="U30" s="103"/>
    </row>
    <row r="31" spans="2:21" s="84" customFormat="1" ht="60" x14ac:dyDescent="0.2">
      <c r="B31" s="148">
        <v>1</v>
      </c>
      <c r="C31" s="148" t="s">
        <v>11</v>
      </c>
      <c r="D31" s="203" t="s">
        <v>28</v>
      </c>
      <c r="E31" s="149" t="s">
        <v>215</v>
      </c>
      <c r="F31" s="290" t="s">
        <v>113</v>
      </c>
      <c r="G31" s="290" t="s">
        <v>223</v>
      </c>
      <c r="H31" s="38" t="s">
        <v>114</v>
      </c>
      <c r="I31" s="47">
        <v>44104</v>
      </c>
      <c r="J31" s="48">
        <v>0.6</v>
      </c>
      <c r="K31" s="291" t="s">
        <v>224</v>
      </c>
      <c r="L31" s="152" t="s">
        <v>15</v>
      </c>
      <c r="M31" s="211">
        <v>44196</v>
      </c>
      <c r="N31" s="261"/>
      <c r="O31" s="287" t="s">
        <v>180</v>
      </c>
      <c r="P31" s="292">
        <v>1</v>
      </c>
      <c r="Q31" s="293">
        <v>0.6</v>
      </c>
      <c r="R31" s="139">
        <f t="shared" si="0"/>
        <v>0.6</v>
      </c>
      <c r="S31" s="155">
        <v>1</v>
      </c>
      <c r="T31" s="157">
        <v>1</v>
      </c>
      <c r="U31" s="156">
        <f>+AVERAGE(S31)</f>
        <v>1</v>
      </c>
    </row>
    <row r="32" spans="2:21" s="84" customFormat="1" ht="36" x14ac:dyDescent="0.2">
      <c r="B32" s="95"/>
      <c r="C32" s="95"/>
      <c r="D32" s="95"/>
      <c r="E32" s="124"/>
      <c r="F32" s="294"/>
      <c r="G32" s="294"/>
      <c r="H32" s="38" t="s">
        <v>115</v>
      </c>
      <c r="I32" s="47">
        <v>44196</v>
      </c>
      <c r="J32" s="295">
        <v>0.4</v>
      </c>
      <c r="K32" s="151"/>
      <c r="L32" s="124"/>
      <c r="M32" s="154"/>
      <c r="N32" s="261"/>
      <c r="O32" s="287" t="s">
        <v>180</v>
      </c>
      <c r="P32" s="100">
        <v>1</v>
      </c>
      <c r="Q32" s="296">
        <v>0.4</v>
      </c>
      <c r="R32" s="102">
        <f t="shared" si="0"/>
        <v>0.4</v>
      </c>
      <c r="S32" s="103"/>
      <c r="T32" s="151"/>
      <c r="U32" s="103"/>
    </row>
    <row r="33" spans="2:21" s="84" customFormat="1" ht="96" x14ac:dyDescent="0.2">
      <c r="B33" s="148">
        <v>1</v>
      </c>
      <c r="C33" s="148" t="s">
        <v>11</v>
      </c>
      <c r="D33" s="203" t="s">
        <v>29</v>
      </c>
      <c r="E33" s="149" t="s">
        <v>30</v>
      </c>
      <c r="F33" s="221" t="s">
        <v>225</v>
      </c>
      <c r="G33" s="221" t="s">
        <v>116</v>
      </c>
      <c r="H33" s="55" t="s">
        <v>117</v>
      </c>
      <c r="I33" s="47">
        <v>44196</v>
      </c>
      <c r="J33" s="48">
        <v>0.4</v>
      </c>
      <c r="K33" s="223" t="s">
        <v>119</v>
      </c>
      <c r="L33" s="152" t="s">
        <v>15</v>
      </c>
      <c r="M33" s="211">
        <v>44196</v>
      </c>
      <c r="N33" s="260"/>
      <c r="O33" s="56" t="s">
        <v>181</v>
      </c>
      <c r="P33" s="89">
        <v>1</v>
      </c>
      <c r="Q33" s="92">
        <v>0.4</v>
      </c>
      <c r="R33" s="35">
        <f t="shared" si="0"/>
        <v>0.4</v>
      </c>
      <c r="S33" s="155">
        <f>+R33+R34+R35</f>
        <v>1</v>
      </c>
      <c r="T33" s="157">
        <v>1</v>
      </c>
      <c r="U33" s="147">
        <f>+AVERAGE(S33)</f>
        <v>1</v>
      </c>
    </row>
    <row r="34" spans="2:21" s="84" customFormat="1" ht="84" x14ac:dyDescent="0.2">
      <c r="B34" s="125"/>
      <c r="C34" s="125"/>
      <c r="D34" s="219"/>
      <c r="E34" s="122"/>
      <c r="F34" s="222"/>
      <c r="G34" s="222"/>
      <c r="H34" s="51" t="s">
        <v>33</v>
      </c>
      <c r="I34" s="47">
        <v>44196</v>
      </c>
      <c r="J34" s="48">
        <v>0.2</v>
      </c>
      <c r="K34" s="224"/>
      <c r="L34" s="202"/>
      <c r="M34" s="153"/>
      <c r="N34" s="258"/>
      <c r="O34" s="56" t="s">
        <v>182</v>
      </c>
      <c r="P34" s="89">
        <v>1</v>
      </c>
      <c r="Q34" s="92">
        <v>0.2</v>
      </c>
      <c r="R34" s="35">
        <f t="shared" si="0"/>
        <v>0.2</v>
      </c>
      <c r="S34" s="156"/>
      <c r="T34" s="225"/>
      <c r="U34" s="107"/>
    </row>
    <row r="35" spans="2:21" s="84" customFormat="1" ht="36" x14ac:dyDescent="0.2">
      <c r="B35" s="218"/>
      <c r="C35" s="218"/>
      <c r="D35" s="220"/>
      <c r="E35" s="177"/>
      <c r="F35" s="166"/>
      <c r="G35" s="166"/>
      <c r="H35" s="51" t="s">
        <v>118</v>
      </c>
      <c r="I35" s="162">
        <v>44196</v>
      </c>
      <c r="J35" s="48">
        <v>0.4</v>
      </c>
      <c r="K35" s="99"/>
      <c r="L35" s="99"/>
      <c r="M35" s="154"/>
      <c r="N35" s="259"/>
      <c r="O35" s="56" t="s">
        <v>183</v>
      </c>
      <c r="P35" s="89">
        <v>1</v>
      </c>
      <c r="Q35" s="92">
        <v>0.4</v>
      </c>
      <c r="R35" s="35">
        <f t="shared" si="0"/>
        <v>0.4</v>
      </c>
      <c r="S35" s="103"/>
      <c r="T35" s="151"/>
      <c r="U35" s="107"/>
    </row>
    <row r="36" spans="2:21" s="84" customFormat="1" ht="84" x14ac:dyDescent="0.2">
      <c r="B36" s="148">
        <v>1</v>
      </c>
      <c r="C36" s="148" t="s">
        <v>11</v>
      </c>
      <c r="D36" s="203" t="s">
        <v>29</v>
      </c>
      <c r="E36" s="149" t="s">
        <v>32</v>
      </c>
      <c r="F36" s="226" t="s">
        <v>208</v>
      </c>
      <c r="G36" s="221" t="s">
        <v>120</v>
      </c>
      <c r="H36" s="58" t="s">
        <v>121</v>
      </c>
      <c r="I36" s="59">
        <v>44104</v>
      </c>
      <c r="J36" s="276">
        <v>0.4</v>
      </c>
      <c r="K36" s="223" t="s">
        <v>226</v>
      </c>
      <c r="L36" s="152" t="s">
        <v>15</v>
      </c>
      <c r="M36" s="229">
        <v>44196</v>
      </c>
      <c r="N36" s="260"/>
      <c r="O36" s="56" t="s">
        <v>184</v>
      </c>
      <c r="P36" s="89">
        <v>1</v>
      </c>
      <c r="Q36" s="92">
        <v>0.4</v>
      </c>
      <c r="R36" s="35">
        <f t="shared" si="0"/>
        <v>0.4</v>
      </c>
      <c r="S36" s="155">
        <f>+R36+R37+R38</f>
        <v>1</v>
      </c>
      <c r="T36" s="275">
        <v>1</v>
      </c>
      <c r="U36" s="155">
        <f>+AVERAGE(S36,S39)</f>
        <v>1</v>
      </c>
    </row>
    <row r="37" spans="2:21" s="84" customFormat="1" ht="72" x14ac:dyDescent="0.2">
      <c r="B37" s="125"/>
      <c r="C37" s="125"/>
      <c r="D37" s="125"/>
      <c r="E37" s="123"/>
      <c r="F37" s="227"/>
      <c r="G37" s="222"/>
      <c r="H37" s="63" t="s">
        <v>122</v>
      </c>
      <c r="I37" s="62">
        <v>44104</v>
      </c>
      <c r="J37" s="276">
        <v>0.4</v>
      </c>
      <c r="K37" s="230"/>
      <c r="L37" s="123"/>
      <c r="M37" s="231"/>
      <c r="N37" s="258"/>
      <c r="O37" s="56" t="s">
        <v>185</v>
      </c>
      <c r="P37" s="89">
        <v>1</v>
      </c>
      <c r="Q37" s="92">
        <v>0.4</v>
      </c>
      <c r="R37" s="35">
        <f t="shared" si="0"/>
        <v>0.4</v>
      </c>
      <c r="S37" s="156"/>
      <c r="T37" s="277"/>
      <c r="U37" s="156"/>
    </row>
    <row r="38" spans="2:21" s="84" customFormat="1" ht="60" x14ac:dyDescent="0.2">
      <c r="B38" s="125"/>
      <c r="C38" s="125"/>
      <c r="D38" s="125"/>
      <c r="E38" s="123"/>
      <c r="F38" s="227"/>
      <c r="G38" s="166"/>
      <c r="H38" s="63" t="s">
        <v>123</v>
      </c>
      <c r="I38" s="60">
        <v>44104</v>
      </c>
      <c r="J38" s="276">
        <v>0.2</v>
      </c>
      <c r="K38" s="169"/>
      <c r="L38" s="124"/>
      <c r="M38" s="164"/>
      <c r="N38" s="259"/>
      <c r="O38" s="56" t="s">
        <v>186</v>
      </c>
      <c r="P38" s="89">
        <v>1</v>
      </c>
      <c r="Q38" s="92">
        <v>0.2</v>
      </c>
      <c r="R38" s="35">
        <f t="shared" si="0"/>
        <v>0.2</v>
      </c>
      <c r="S38" s="103"/>
      <c r="T38" s="274"/>
      <c r="U38" s="156"/>
    </row>
    <row r="39" spans="2:21" s="84" customFormat="1" ht="72" x14ac:dyDescent="0.2">
      <c r="B39" s="125"/>
      <c r="C39" s="125"/>
      <c r="D39" s="125"/>
      <c r="E39" s="123"/>
      <c r="F39" s="227"/>
      <c r="G39" s="221" t="s">
        <v>124</v>
      </c>
      <c r="H39" s="54" t="s">
        <v>125</v>
      </c>
      <c r="I39" s="60">
        <v>44196</v>
      </c>
      <c r="J39" s="49">
        <v>0.5</v>
      </c>
      <c r="K39" s="223" t="s">
        <v>126</v>
      </c>
      <c r="L39" s="152" t="s">
        <v>15</v>
      </c>
      <c r="M39" s="229">
        <v>44196</v>
      </c>
      <c r="N39" s="262"/>
      <c r="O39" s="282" t="s">
        <v>238</v>
      </c>
      <c r="P39" s="89">
        <v>1</v>
      </c>
      <c r="Q39" s="92">
        <v>0.5</v>
      </c>
      <c r="R39" s="35">
        <f t="shared" si="0"/>
        <v>0.5</v>
      </c>
      <c r="S39" s="155">
        <f>+R39+R40</f>
        <v>1</v>
      </c>
      <c r="T39" s="278">
        <v>1</v>
      </c>
      <c r="U39" s="156"/>
    </row>
    <row r="40" spans="2:21" s="84" customFormat="1" ht="60" x14ac:dyDescent="0.2">
      <c r="B40" s="95"/>
      <c r="C40" s="95"/>
      <c r="D40" s="95"/>
      <c r="E40" s="124"/>
      <c r="F40" s="228"/>
      <c r="G40" s="166"/>
      <c r="H40" s="166" t="s">
        <v>227</v>
      </c>
      <c r="I40" s="60">
        <v>44196</v>
      </c>
      <c r="J40" s="49">
        <v>0.5</v>
      </c>
      <c r="K40" s="230"/>
      <c r="L40" s="124"/>
      <c r="M40" s="164"/>
      <c r="N40" s="262"/>
      <c r="O40" s="282" t="s">
        <v>239</v>
      </c>
      <c r="P40" s="89">
        <v>1</v>
      </c>
      <c r="Q40" s="92">
        <v>0.5</v>
      </c>
      <c r="R40" s="35">
        <f t="shared" si="0"/>
        <v>0.5</v>
      </c>
      <c r="S40" s="156"/>
      <c r="T40" s="277"/>
      <c r="U40" s="103"/>
    </row>
    <row r="41" spans="2:21" s="84" customFormat="1" ht="84" x14ac:dyDescent="0.2">
      <c r="B41" s="148">
        <v>1</v>
      </c>
      <c r="C41" s="148" t="s">
        <v>11</v>
      </c>
      <c r="D41" s="203" t="s">
        <v>31</v>
      </c>
      <c r="E41" s="149" t="s">
        <v>35</v>
      </c>
      <c r="F41" s="235" t="s">
        <v>209</v>
      </c>
      <c r="G41" s="221" t="s">
        <v>210</v>
      </c>
      <c r="H41" s="54" t="s">
        <v>127</v>
      </c>
      <c r="I41" s="60">
        <v>44104</v>
      </c>
      <c r="J41" s="237">
        <v>0.5</v>
      </c>
      <c r="K41" s="223" t="s">
        <v>130</v>
      </c>
      <c r="L41" s="238" t="s">
        <v>15</v>
      </c>
      <c r="M41" s="229">
        <v>44104</v>
      </c>
      <c r="N41" s="263"/>
      <c r="O41" s="65" t="s">
        <v>228</v>
      </c>
      <c r="P41" s="89">
        <v>1</v>
      </c>
      <c r="Q41" s="92">
        <v>0.25</v>
      </c>
      <c r="R41" s="241">
        <f t="shared" si="0"/>
        <v>0.25</v>
      </c>
      <c r="S41" s="190">
        <f>+R41+R42+R43</f>
        <v>1</v>
      </c>
      <c r="T41" s="191">
        <v>1</v>
      </c>
      <c r="U41" s="156">
        <f>+AVERAGE(S41)</f>
        <v>1</v>
      </c>
    </row>
    <row r="42" spans="2:21" s="84" customFormat="1" ht="36" x14ac:dyDescent="0.2">
      <c r="B42" s="232"/>
      <c r="C42" s="232"/>
      <c r="D42" s="233"/>
      <c r="E42" s="234"/>
      <c r="F42" s="230"/>
      <c r="G42" s="166"/>
      <c r="H42" s="54" t="s">
        <v>128</v>
      </c>
      <c r="I42" s="60">
        <v>44196</v>
      </c>
      <c r="J42" s="237">
        <v>0.5</v>
      </c>
      <c r="K42" s="240"/>
      <c r="L42" s="239"/>
      <c r="M42" s="163"/>
      <c r="N42" s="264"/>
      <c r="O42" s="65" t="s">
        <v>187</v>
      </c>
      <c r="P42" s="100">
        <v>1</v>
      </c>
      <c r="Q42" s="168">
        <v>0.25</v>
      </c>
      <c r="R42" s="241">
        <f t="shared" si="0"/>
        <v>0.25</v>
      </c>
      <c r="S42" s="242"/>
      <c r="T42" s="243"/>
      <c r="U42" s="156"/>
    </row>
    <row r="43" spans="2:21" s="84" customFormat="1" ht="108" x14ac:dyDescent="0.2">
      <c r="B43" s="218"/>
      <c r="C43" s="218"/>
      <c r="D43" s="220"/>
      <c r="E43" s="177"/>
      <c r="F43" s="169"/>
      <c r="G43" s="166" t="s">
        <v>211</v>
      </c>
      <c r="H43" s="67" t="s">
        <v>129</v>
      </c>
      <c r="I43" s="60">
        <v>44196</v>
      </c>
      <c r="J43" s="49">
        <v>1</v>
      </c>
      <c r="K43" s="164" t="s">
        <v>131</v>
      </c>
      <c r="L43" s="42" t="s">
        <v>15</v>
      </c>
      <c r="M43" s="60">
        <v>44196</v>
      </c>
      <c r="N43" s="265"/>
      <c r="O43" s="65" t="s">
        <v>188</v>
      </c>
      <c r="P43" s="89">
        <v>1</v>
      </c>
      <c r="Q43" s="92">
        <v>0.5</v>
      </c>
      <c r="R43" s="241">
        <f t="shared" si="0"/>
        <v>0.5</v>
      </c>
      <c r="S43" s="171"/>
      <c r="T43" s="236"/>
      <c r="U43" s="103"/>
    </row>
    <row r="44" spans="2:21" s="84" customFormat="1" ht="240" x14ac:dyDescent="0.2">
      <c r="B44" s="148">
        <v>1</v>
      </c>
      <c r="C44" s="148" t="s">
        <v>11</v>
      </c>
      <c r="D44" s="203" t="s">
        <v>34</v>
      </c>
      <c r="E44" s="149" t="s">
        <v>36</v>
      </c>
      <c r="F44" s="235" t="s">
        <v>212</v>
      </c>
      <c r="G44" s="221" t="s">
        <v>132</v>
      </c>
      <c r="H44" s="67" t="s">
        <v>133</v>
      </c>
      <c r="I44" s="68">
        <v>44196</v>
      </c>
      <c r="J44" s="49">
        <v>0.3</v>
      </c>
      <c r="K44" s="223" t="s">
        <v>136</v>
      </c>
      <c r="L44" s="152" t="s">
        <v>15</v>
      </c>
      <c r="M44" s="229">
        <v>44196</v>
      </c>
      <c r="N44" s="266"/>
      <c r="O44" s="65" t="s">
        <v>237</v>
      </c>
      <c r="P44" s="89">
        <v>1</v>
      </c>
      <c r="Q44" s="92">
        <v>0.3</v>
      </c>
      <c r="R44" s="35">
        <f t="shared" si="0"/>
        <v>0.3</v>
      </c>
      <c r="S44" s="141">
        <f>+R44+R45+R46</f>
        <v>1</v>
      </c>
      <c r="T44" s="144">
        <v>1</v>
      </c>
      <c r="U44" s="107">
        <f>+AVERAGE(S44)</f>
        <v>1</v>
      </c>
    </row>
    <row r="45" spans="2:21" s="84" customFormat="1" ht="192" x14ac:dyDescent="0.2">
      <c r="B45" s="125"/>
      <c r="C45" s="125"/>
      <c r="D45" s="219"/>
      <c r="E45" s="122"/>
      <c r="F45" s="230"/>
      <c r="G45" s="222"/>
      <c r="H45" s="200" t="s">
        <v>134</v>
      </c>
      <c r="I45" s="68">
        <v>44196</v>
      </c>
      <c r="J45" s="49">
        <v>0.3</v>
      </c>
      <c r="K45" s="202"/>
      <c r="L45" s="202"/>
      <c r="M45" s="153"/>
      <c r="N45" s="261"/>
      <c r="O45" s="65" t="s">
        <v>236</v>
      </c>
      <c r="P45" s="89">
        <v>1</v>
      </c>
      <c r="Q45" s="92">
        <v>0.3</v>
      </c>
      <c r="R45" s="35">
        <f t="shared" si="0"/>
        <v>0.3</v>
      </c>
      <c r="S45" s="142"/>
      <c r="T45" s="145"/>
      <c r="U45" s="107"/>
    </row>
    <row r="46" spans="2:21" s="84" customFormat="1" ht="60" x14ac:dyDescent="0.2">
      <c r="B46" s="95"/>
      <c r="C46" s="95"/>
      <c r="D46" s="158"/>
      <c r="E46" s="96"/>
      <c r="F46" s="169"/>
      <c r="G46" s="166"/>
      <c r="H46" s="105" t="s">
        <v>135</v>
      </c>
      <c r="I46" s="68">
        <v>44196</v>
      </c>
      <c r="J46" s="49">
        <v>0.4</v>
      </c>
      <c r="K46" s="99"/>
      <c r="L46" s="99"/>
      <c r="M46" s="154"/>
      <c r="N46" s="261"/>
      <c r="O46" s="65" t="s">
        <v>189</v>
      </c>
      <c r="P46" s="89">
        <v>1</v>
      </c>
      <c r="Q46" s="92">
        <v>0.4</v>
      </c>
      <c r="R46" s="35">
        <f t="shared" si="0"/>
        <v>0.4</v>
      </c>
      <c r="S46" s="143"/>
      <c r="T46" s="146"/>
      <c r="U46" s="107"/>
    </row>
    <row r="47" spans="2:21" s="84" customFormat="1" ht="48" x14ac:dyDescent="0.2">
      <c r="B47" s="244">
        <v>1</v>
      </c>
      <c r="C47" s="244" t="s">
        <v>11</v>
      </c>
      <c r="D47" s="245" t="s">
        <v>199</v>
      </c>
      <c r="E47" s="246" t="s">
        <v>214</v>
      </c>
      <c r="F47" s="235" t="s">
        <v>137</v>
      </c>
      <c r="G47" s="297" t="s">
        <v>138</v>
      </c>
      <c r="H47" s="38" t="s">
        <v>139</v>
      </c>
      <c r="I47" s="60">
        <v>44196</v>
      </c>
      <c r="J47" s="49">
        <v>1</v>
      </c>
      <c r="K47" s="223" t="s">
        <v>142</v>
      </c>
      <c r="L47" s="42" t="s">
        <v>15</v>
      </c>
      <c r="M47" s="60">
        <v>44196</v>
      </c>
      <c r="N47" s="260"/>
      <c r="O47" s="287" t="s">
        <v>180</v>
      </c>
      <c r="P47" s="90">
        <v>1</v>
      </c>
      <c r="Q47" s="92">
        <v>1</v>
      </c>
      <c r="R47" s="298">
        <f t="shared" si="0"/>
        <v>1</v>
      </c>
      <c r="S47" s="190">
        <v>1</v>
      </c>
      <c r="T47" s="191">
        <v>1</v>
      </c>
      <c r="U47" s="147">
        <f>+AVERAGE(S47)</f>
        <v>1</v>
      </c>
    </row>
    <row r="48" spans="2:21" s="84" customFormat="1" ht="36" x14ac:dyDescent="0.2">
      <c r="B48" s="174"/>
      <c r="C48" s="174"/>
      <c r="D48" s="174"/>
      <c r="E48" s="175"/>
      <c r="F48" s="169"/>
      <c r="G48" s="299" t="s">
        <v>140</v>
      </c>
      <c r="H48" s="38" t="s">
        <v>141</v>
      </c>
      <c r="I48" s="60">
        <v>44196</v>
      </c>
      <c r="J48" s="49">
        <v>1</v>
      </c>
      <c r="K48" s="164" t="s">
        <v>143</v>
      </c>
      <c r="L48" s="42" t="s">
        <v>15</v>
      </c>
      <c r="M48" s="60">
        <v>44196</v>
      </c>
      <c r="N48" s="259"/>
      <c r="O48" s="287" t="s">
        <v>180</v>
      </c>
      <c r="P48" s="90">
        <v>1</v>
      </c>
      <c r="Q48" s="92">
        <v>1</v>
      </c>
      <c r="R48" s="298">
        <f t="shared" si="0"/>
        <v>1</v>
      </c>
      <c r="S48" s="171"/>
      <c r="T48" s="172"/>
      <c r="U48" s="107"/>
    </row>
    <row r="49" spans="2:21" s="84" customFormat="1" ht="243.75" customHeight="1" x14ac:dyDescent="0.2">
      <c r="B49" s="244">
        <v>1</v>
      </c>
      <c r="C49" s="244" t="s">
        <v>11</v>
      </c>
      <c r="D49" s="245" t="s">
        <v>12</v>
      </c>
      <c r="E49" s="246" t="s">
        <v>59</v>
      </c>
      <c r="F49" s="249" t="s">
        <v>144</v>
      </c>
      <c r="G49" s="204" t="s">
        <v>145</v>
      </c>
      <c r="H49" s="39" t="s">
        <v>146</v>
      </c>
      <c r="I49" s="32">
        <v>43920</v>
      </c>
      <c r="J49" s="33">
        <v>0.4</v>
      </c>
      <c r="K49" s="205" t="s">
        <v>147</v>
      </c>
      <c r="L49" s="152" t="s">
        <v>15</v>
      </c>
      <c r="M49" s="229">
        <v>44196</v>
      </c>
      <c r="N49" s="266"/>
      <c r="O49" s="65" t="s">
        <v>190</v>
      </c>
      <c r="P49" s="93">
        <v>1</v>
      </c>
      <c r="Q49" s="92">
        <v>0.4</v>
      </c>
      <c r="R49" s="35">
        <f>+Q49*P49</f>
        <v>0.4</v>
      </c>
      <c r="S49" s="190">
        <f>+R49+R50+R51+R52</f>
        <v>0.92500000000000004</v>
      </c>
      <c r="T49" s="191">
        <v>1</v>
      </c>
      <c r="U49" s="147">
        <f>+AVERAGE(S49)</f>
        <v>0.92500000000000004</v>
      </c>
    </row>
    <row r="50" spans="2:21" s="84" customFormat="1" ht="36" x14ac:dyDescent="0.2">
      <c r="B50" s="247"/>
      <c r="C50" s="247"/>
      <c r="D50" s="247"/>
      <c r="E50" s="248"/>
      <c r="F50" s="120"/>
      <c r="G50" s="120"/>
      <c r="H50" s="39" t="s">
        <v>148</v>
      </c>
      <c r="I50" s="32">
        <v>44196</v>
      </c>
      <c r="J50" s="33">
        <v>0.2</v>
      </c>
      <c r="K50" s="112"/>
      <c r="L50" s="202"/>
      <c r="M50" s="153"/>
      <c r="N50" s="261"/>
      <c r="O50" s="65" t="s">
        <v>191</v>
      </c>
      <c r="P50" s="93">
        <v>1</v>
      </c>
      <c r="Q50" s="92">
        <v>0.2</v>
      </c>
      <c r="R50" s="35">
        <f>+Q50*P50</f>
        <v>0.2</v>
      </c>
      <c r="S50" s="242"/>
      <c r="T50" s="250"/>
      <c r="U50" s="107"/>
    </row>
    <row r="51" spans="2:21" s="84" customFormat="1" ht="36" x14ac:dyDescent="0.2">
      <c r="B51" s="247"/>
      <c r="C51" s="247"/>
      <c r="D51" s="247"/>
      <c r="E51" s="248"/>
      <c r="F51" s="120"/>
      <c r="G51" s="120"/>
      <c r="H51" s="39" t="s">
        <v>149</v>
      </c>
      <c r="I51" s="32">
        <v>44196</v>
      </c>
      <c r="J51" s="33">
        <v>0.2</v>
      </c>
      <c r="K51" s="112"/>
      <c r="L51" s="202"/>
      <c r="M51" s="153"/>
      <c r="N51" s="261"/>
      <c r="O51" s="65" t="s">
        <v>192</v>
      </c>
      <c r="P51" s="94">
        <v>0.625</v>
      </c>
      <c r="Q51" s="92">
        <v>0.2</v>
      </c>
      <c r="R51" s="35">
        <f>+Q51*P51</f>
        <v>0.125</v>
      </c>
      <c r="S51" s="242"/>
      <c r="T51" s="250"/>
      <c r="U51" s="107"/>
    </row>
    <row r="52" spans="2:21" s="84" customFormat="1" ht="72" x14ac:dyDescent="0.2">
      <c r="B52" s="174"/>
      <c r="C52" s="174"/>
      <c r="D52" s="174"/>
      <c r="E52" s="175"/>
      <c r="F52" s="159"/>
      <c r="G52" s="159"/>
      <c r="H52" s="39" t="s">
        <v>150</v>
      </c>
      <c r="I52" s="32">
        <v>44196</v>
      </c>
      <c r="J52" s="33">
        <v>0.2</v>
      </c>
      <c r="K52" s="160"/>
      <c r="L52" s="124"/>
      <c r="M52" s="154"/>
      <c r="N52" s="267"/>
      <c r="O52" s="65" t="s">
        <v>193</v>
      </c>
      <c r="P52" s="93">
        <v>1</v>
      </c>
      <c r="Q52" s="92">
        <v>0.2</v>
      </c>
      <c r="R52" s="35">
        <f>+Q52*P52</f>
        <v>0.2</v>
      </c>
      <c r="S52" s="171"/>
      <c r="T52" s="236"/>
      <c r="U52" s="109"/>
    </row>
    <row r="53" spans="2:21" s="84" customFormat="1" ht="120" x14ac:dyDescent="0.2">
      <c r="B53" s="176">
        <v>1</v>
      </c>
      <c r="C53" s="176" t="s">
        <v>11</v>
      </c>
      <c r="D53" s="176" t="s">
        <v>200</v>
      </c>
      <c r="E53" s="177" t="s">
        <v>60</v>
      </c>
      <c r="F53" s="167" t="s">
        <v>229</v>
      </c>
      <c r="G53" s="167" t="s">
        <v>230</v>
      </c>
      <c r="H53" s="167" t="s">
        <v>230</v>
      </c>
      <c r="I53" s="173">
        <v>43982</v>
      </c>
      <c r="J53" s="178">
        <v>1</v>
      </c>
      <c r="K53" s="179" t="s">
        <v>151</v>
      </c>
      <c r="L53" s="99" t="s">
        <v>15</v>
      </c>
      <c r="M53" s="180">
        <v>43982</v>
      </c>
      <c r="N53" s="259"/>
      <c r="O53" s="170" t="s">
        <v>194</v>
      </c>
      <c r="P53" s="101">
        <v>1</v>
      </c>
      <c r="Q53" s="101">
        <v>1</v>
      </c>
      <c r="R53" s="102">
        <f t="shared" si="0"/>
        <v>1</v>
      </c>
      <c r="S53" s="171">
        <v>1</v>
      </c>
      <c r="T53" s="172">
        <v>1</v>
      </c>
      <c r="U53" s="103">
        <f>+AVERAGE(S53)</f>
        <v>1</v>
      </c>
    </row>
    <row r="54" spans="2:21" s="84" customFormat="1" ht="60" x14ac:dyDescent="0.2">
      <c r="B54" s="69">
        <v>1</v>
      </c>
      <c r="C54" s="69" t="s">
        <v>11</v>
      </c>
      <c r="D54" s="69" t="s">
        <v>28</v>
      </c>
      <c r="E54" s="57" t="s">
        <v>61</v>
      </c>
      <c r="F54" s="55" t="s">
        <v>152</v>
      </c>
      <c r="G54" s="55" t="s">
        <v>153</v>
      </c>
      <c r="H54" s="55" t="s">
        <v>153</v>
      </c>
      <c r="I54" s="68">
        <v>43982</v>
      </c>
      <c r="J54" s="70">
        <v>1</v>
      </c>
      <c r="K54" s="61" t="s">
        <v>154</v>
      </c>
      <c r="L54" s="42" t="s">
        <v>15</v>
      </c>
      <c r="M54" s="71">
        <v>43982</v>
      </c>
      <c r="N54" s="257"/>
      <c r="O54" s="65" t="s">
        <v>195</v>
      </c>
      <c r="P54" s="90">
        <v>1</v>
      </c>
      <c r="Q54" s="90">
        <v>1</v>
      </c>
      <c r="R54" s="35">
        <f t="shared" si="0"/>
        <v>1</v>
      </c>
      <c r="S54" s="66">
        <v>1</v>
      </c>
      <c r="T54" s="64">
        <v>1</v>
      </c>
      <c r="U54" s="40">
        <f>+AVERAGE(S54)</f>
        <v>1</v>
      </c>
    </row>
    <row r="55" spans="2:21" s="84" customFormat="1" ht="96" x14ac:dyDescent="0.2">
      <c r="B55" s="69">
        <v>1</v>
      </c>
      <c r="C55" s="69" t="s">
        <v>11</v>
      </c>
      <c r="D55" s="69" t="s">
        <v>201</v>
      </c>
      <c r="E55" s="57" t="s">
        <v>62</v>
      </c>
      <c r="F55" s="55" t="s">
        <v>155</v>
      </c>
      <c r="G55" s="55" t="s">
        <v>156</v>
      </c>
      <c r="H55" s="55" t="s">
        <v>156</v>
      </c>
      <c r="I55" s="68">
        <v>44196</v>
      </c>
      <c r="J55" s="70">
        <v>1</v>
      </c>
      <c r="K55" s="72" t="s">
        <v>157</v>
      </c>
      <c r="L55" s="42" t="s">
        <v>15</v>
      </c>
      <c r="M55" s="71">
        <v>44196</v>
      </c>
      <c r="N55" s="257"/>
      <c r="O55" s="65" t="s">
        <v>196</v>
      </c>
      <c r="P55" s="90">
        <v>1</v>
      </c>
      <c r="Q55" s="90">
        <v>1</v>
      </c>
      <c r="R55" s="35">
        <f t="shared" si="0"/>
        <v>1</v>
      </c>
      <c r="S55" s="66">
        <v>1</v>
      </c>
      <c r="T55" s="64">
        <v>1</v>
      </c>
      <c r="U55" s="40">
        <f>+AVERAGE(S55)</f>
        <v>1</v>
      </c>
    </row>
    <row r="56" spans="2:21" s="84" customFormat="1" ht="84" x14ac:dyDescent="0.2">
      <c r="B56" s="69">
        <v>1</v>
      </c>
      <c r="C56" s="69" t="s">
        <v>11</v>
      </c>
      <c r="D56" s="69" t="s">
        <v>202</v>
      </c>
      <c r="E56" s="57" t="s">
        <v>63</v>
      </c>
      <c r="F56" s="55" t="s">
        <v>158</v>
      </c>
      <c r="G56" s="55" t="s">
        <v>159</v>
      </c>
      <c r="H56" s="55" t="s">
        <v>159</v>
      </c>
      <c r="I56" s="68">
        <v>44196</v>
      </c>
      <c r="J56" s="70">
        <v>1</v>
      </c>
      <c r="K56" s="61" t="s">
        <v>160</v>
      </c>
      <c r="L56" s="42" t="s">
        <v>15</v>
      </c>
      <c r="M56" s="71">
        <v>44196</v>
      </c>
      <c r="N56" s="257"/>
      <c r="O56" s="65" t="s">
        <v>197</v>
      </c>
      <c r="P56" s="189">
        <v>1</v>
      </c>
      <c r="Q56" s="189">
        <v>1</v>
      </c>
      <c r="R56" s="35">
        <f t="shared" si="0"/>
        <v>1</v>
      </c>
      <c r="S56" s="66">
        <v>1</v>
      </c>
      <c r="T56" s="64">
        <v>1</v>
      </c>
      <c r="U56" s="40">
        <f>+AVERAGE(S56)</f>
        <v>1</v>
      </c>
    </row>
    <row r="57" spans="2:21" s="84" customFormat="1" ht="96" x14ac:dyDescent="0.2">
      <c r="B57" s="181">
        <v>1</v>
      </c>
      <c r="C57" s="181" t="s">
        <v>11</v>
      </c>
      <c r="D57" s="181" t="s">
        <v>26</v>
      </c>
      <c r="E57" s="182" t="s">
        <v>64</v>
      </c>
      <c r="F57" s="183" t="s">
        <v>161</v>
      </c>
      <c r="G57" s="183" t="s">
        <v>162</v>
      </c>
      <c r="H57" s="183" t="s">
        <v>162</v>
      </c>
      <c r="I57" s="184">
        <v>44196</v>
      </c>
      <c r="J57" s="185">
        <v>1</v>
      </c>
      <c r="K57" s="186" t="s">
        <v>163</v>
      </c>
      <c r="L57" s="152" t="s">
        <v>15</v>
      </c>
      <c r="M57" s="187">
        <v>44196</v>
      </c>
      <c r="N57" s="260"/>
      <c r="O57" s="188" t="s">
        <v>198</v>
      </c>
      <c r="P57" s="189">
        <v>1</v>
      </c>
      <c r="Q57" s="189">
        <v>1</v>
      </c>
      <c r="R57" s="139">
        <f t="shared" si="0"/>
        <v>1</v>
      </c>
      <c r="S57" s="190">
        <v>1</v>
      </c>
      <c r="T57" s="191">
        <v>1</v>
      </c>
      <c r="U57" s="155">
        <f>+AVERAGE(S57)</f>
        <v>1</v>
      </c>
    </row>
    <row r="58" spans="2:21" x14ac:dyDescent="0.2">
      <c r="B58" s="192"/>
      <c r="C58" s="193"/>
      <c r="D58" s="193"/>
      <c r="E58" s="193"/>
      <c r="F58" s="194"/>
      <c r="G58" s="194"/>
      <c r="H58" s="193"/>
      <c r="I58" s="193"/>
      <c r="J58" s="193"/>
      <c r="K58" s="193"/>
      <c r="L58" s="193"/>
      <c r="M58" s="193"/>
      <c r="N58" s="193"/>
      <c r="O58" s="279" t="s">
        <v>57</v>
      </c>
      <c r="P58" s="195"/>
      <c r="Q58" s="195"/>
      <c r="R58" s="196"/>
      <c r="S58" s="197">
        <f>+AVERAGE(S5:S57)</f>
        <v>0.98557692307692313</v>
      </c>
      <c r="T58" s="197">
        <f>+AVERAGE(T5:T57)</f>
        <v>1</v>
      </c>
      <c r="U58" s="198">
        <f>+AVERAGE(U5:U57)</f>
        <v>0.98970588235294132</v>
      </c>
    </row>
  </sheetData>
  <dataValidations xWindow="691" yWindow="835" count="1">
    <dataValidation allowBlank="1" showInputMessage="1" showErrorMessage="1" prompt="ESTE CAMPO ES DE OBLIGATORIO DILIGENCIAMIENTO SI Y SOLO SI EL RESULTADO DEL INDICADOR ES MENOR AL RESULTADO ESPERADO PARA EL PERIODO. POR FAVOR NO SOLO REGISTRE EL RETRASO , IDENTIFIQUE Y REGISTRE POR LO MENOS UNA SOLUCIÓN." sqref="O41:Q41 P30:Q32 O3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zoomScale="70" zoomScaleNormal="70" workbookViewId="0"/>
  </sheetViews>
  <sheetFormatPr baseColWidth="10" defaultRowHeight="15" x14ac:dyDescent="0.25"/>
  <cols>
    <col min="1" max="1" width="11.42578125" style="6"/>
    <col min="2" max="2" width="25.140625" style="6" customWidth="1"/>
    <col min="3" max="3" width="15.7109375" style="6" customWidth="1"/>
    <col min="4" max="4" width="29.7109375" style="6" customWidth="1"/>
    <col min="5" max="5" width="38.28515625" style="6" customWidth="1"/>
    <col min="6" max="6" width="14.28515625" style="6" customWidth="1"/>
    <col min="7" max="7" width="11.42578125" style="6"/>
    <col min="8" max="8" width="15.85546875" style="6" customWidth="1"/>
    <col min="9" max="9" width="59.7109375" style="6" customWidth="1"/>
    <col min="10" max="10" width="15.5703125" style="6" customWidth="1"/>
    <col min="11" max="11" width="11.85546875" style="6" bestFit="1" customWidth="1"/>
    <col min="12" max="16384" width="11.42578125" style="6"/>
  </cols>
  <sheetData>
    <row r="1" spans="2:10" ht="9.75" customHeight="1" x14ac:dyDescent="0.25"/>
    <row r="2" spans="2:10" ht="23.25" x14ac:dyDescent="0.35">
      <c r="C2" s="26"/>
      <c r="D2" s="26" t="s">
        <v>58</v>
      </c>
      <c r="E2" s="26"/>
      <c r="F2" s="26"/>
      <c r="G2" s="26"/>
      <c r="H2" s="26"/>
      <c r="I2" s="26"/>
      <c r="J2" s="26"/>
    </row>
    <row r="3" spans="2:10" ht="15.75" thickBot="1" x14ac:dyDescent="0.3">
      <c r="B3" s="2"/>
      <c r="C3" s="3"/>
      <c r="D3" s="3"/>
      <c r="E3" s="2"/>
      <c r="F3" s="2"/>
      <c r="G3" s="3"/>
      <c r="H3" s="2"/>
      <c r="I3" s="2"/>
      <c r="J3" s="4"/>
    </row>
    <row r="4" spans="2:10" ht="39" thickBot="1" x14ac:dyDescent="0.3">
      <c r="B4" s="21" t="s">
        <v>39</v>
      </c>
      <c r="C4" s="22" t="s">
        <v>40</v>
      </c>
      <c r="D4" s="22" t="s">
        <v>41</v>
      </c>
      <c r="E4" s="22" t="s">
        <v>42</v>
      </c>
      <c r="F4" s="22" t="s">
        <v>43</v>
      </c>
      <c r="G4" s="22" t="s">
        <v>44</v>
      </c>
      <c r="H4" s="22" t="s">
        <v>45</v>
      </c>
      <c r="I4" s="22" t="s">
        <v>46</v>
      </c>
      <c r="J4" s="23" t="s">
        <v>47</v>
      </c>
    </row>
    <row r="5" spans="2:10" ht="76.5" x14ac:dyDescent="0.25">
      <c r="B5" s="14" t="s">
        <v>38</v>
      </c>
      <c r="C5" s="15" t="s">
        <v>51</v>
      </c>
      <c r="D5" s="15" t="s">
        <v>48</v>
      </c>
      <c r="E5" s="16" t="s">
        <v>49</v>
      </c>
      <c r="F5" s="15" t="s">
        <v>50</v>
      </c>
      <c r="G5" s="17">
        <v>0.9</v>
      </c>
      <c r="H5" s="18">
        <v>1</v>
      </c>
      <c r="I5" s="19" t="s">
        <v>205</v>
      </c>
      <c r="J5" s="20">
        <v>0.96989999999999998</v>
      </c>
    </row>
    <row r="6" spans="2:10" ht="77.25" thickBot="1" x14ac:dyDescent="0.3">
      <c r="B6" s="5" t="s">
        <v>37</v>
      </c>
      <c r="C6" s="8" t="s">
        <v>51</v>
      </c>
      <c r="D6" s="8" t="s">
        <v>52</v>
      </c>
      <c r="E6" s="9" t="s">
        <v>53</v>
      </c>
      <c r="F6" s="8" t="s">
        <v>50</v>
      </c>
      <c r="G6" s="10">
        <v>0.7</v>
      </c>
      <c r="H6" s="11" t="s">
        <v>54</v>
      </c>
      <c r="I6" s="12" t="s">
        <v>206</v>
      </c>
      <c r="J6" s="13">
        <v>0.97</v>
      </c>
    </row>
    <row r="7" spans="2:10" ht="15.75" thickBot="1" x14ac:dyDescent="0.3">
      <c r="I7" s="24" t="s">
        <v>57</v>
      </c>
      <c r="J7" s="25">
        <f>J6</f>
        <v>0.97</v>
      </c>
    </row>
    <row r="9" spans="2:10" x14ac:dyDescent="0.25">
      <c r="J9"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Plan de Acción DTS</vt:lpstr>
      <vt:lpstr>Anexo No.2 Cuadro de Mando DTS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Herlay Hurtado Ortiz</dc:creator>
  <cp:lastModifiedBy>Lina Maria Amaya</cp:lastModifiedBy>
  <dcterms:created xsi:type="dcterms:W3CDTF">2020-01-20T15:24:58Z</dcterms:created>
  <dcterms:modified xsi:type="dcterms:W3CDTF">2021-01-28T14:53:12Z</dcterms:modified>
</cp:coreProperties>
</file>

<file path=docProps/custom.xml><?xml version="1.0" encoding="utf-8"?>
<op:Properties xmlns:op="http://schemas.openxmlformats.org/officeDocument/2006/custom-properties">
  <op:property fmtid="{D5CDD505-2E9C-101B-9397-08002B2CF9AE}" pid="2" name="aboxGuid">
    <vt:lpwstr xmlns:vt="http://schemas.openxmlformats.org/officeDocument/2006/docPropsVTypes">1b713e99-a83f-4b88-ac8b-acbf01274fdb</vt:lpwstr>
  </op:property>
  <op:property fmtid="{D5CDD505-2E9C-101B-9397-08002B2CF9AE}" pid="3" name="aboxVersion">
    <vt:lpwstr xmlns:vt="http://schemas.openxmlformats.org/officeDocument/2006/docPropsVTypes">1.0</vt:lpwstr>
  </op:property>
  <op:property fmtid="{D5CDD505-2E9C-101B-9397-08002B2CF9AE}" pid="4" name="aboxUrl">
    <vt:lpwstr xmlns:vt="http://schemas.openxmlformats.org/officeDocument/2006/docPropsVTypes">https://tdoc.transmilenio.gov.co</vt:lpwstr>
  </op:property>
  <op:property fmtid="{D5CDD505-2E9C-101B-9397-08002B2CF9AE}" pid="5" name="dateUploaded">
    <vt:lpwstr xmlns:vt="http://schemas.openxmlformats.org/officeDocument/2006/docPropsVTypes">29/01/2021 22:55:12</vt:lpwstr>
  </op:property>
  <op:property fmtid="{D5CDD505-2E9C-101B-9397-08002B2CF9AE}" pid="6" name="https://tdoc.transmilenio.gov.co">
    <vt:lpwstr xmlns:vt="http://schemas.openxmlformats.org/officeDocument/2006/docPropsVTypes">1b713e99-a83f-4b88-ac8b-acbf01274fdb</vt:lpwstr>
  </op:property>
  <op:property fmtid="{D5CDD505-2E9C-101B-9397-08002B2CF9AE}" pid="7" name="aboxCode">
    <vt:lpwstr xmlns:vt="http://schemas.openxmlformats.org/officeDocument/2006/docPropsVTypes">2021-80101-CI-05334</vt:lpwstr>
  </op:property>
</op:Properties>
</file>