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defaultThemeVersion="166925"/>
  <mc:AlternateContent xmlns:mc="http://schemas.openxmlformats.org/markup-compatibility/2006">
    <mc:Choice Requires="x15">
      <x15ac:absPath xmlns:x15ac="http://schemas.microsoft.com/office/spreadsheetml/2010/11/ac" url="C:\Users\santo\Downloads\TRANSMILENIO S.A\Accesibilidad\Informe No. OCI-2021-007\"/>
    </mc:Choice>
  </mc:AlternateContent>
  <xr:revisionPtr revIDLastSave="0" documentId="8_{80FF8C50-33B5-4A12-95FA-C994B3D67DF3}" xr6:coauthVersionLast="46" xr6:coauthVersionMax="46" xr10:uidLastSave="{00000000-0000-0000-0000-000000000000}"/>
  <bookViews>
    <workbookView xWindow="-120" yWindow="-120" windowWidth="20730" windowHeight="11160" tabRatio="630" firstSheet="1" activeTab="1" xr2:uid="{00000000-000D-0000-FFFF-FFFF00000000}"/>
  </bookViews>
  <sheets>
    <sheet name="Acerno_Cache_XXXXX" sheetId="10" state="veryHidden" r:id="rId1"/>
    <sheet name="Anexo 1.2020" sheetId="16" r:id="rId2"/>
    <sheet name="Anexo 2.2020" sheetId="9" r:id="rId3"/>
  </sheets>
  <definedNames>
    <definedName name="_xlnm._FilterDatabase" localSheetId="2" hidden="1">'Anexo 2.2020'!$A$2:$V$45</definedName>
    <definedName name="_xlnm.Print_Area" localSheetId="1">'Anexo 1.2020'!$A$1:$M$9</definedName>
    <definedName name="_xlnm.Print_Area" localSheetId="2">'Anexo 2.2020'!$A$1:$X$45</definedName>
    <definedName name="_xlnm.Print_Titles" localSheetId="1">'Anexo 1.2020'!$1:$2</definedName>
    <definedName name="_xlnm.Print_Titles" localSheetId="2">'Anexo 2.2020'!$1:$2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5" i="9" l="1"/>
  <c r="L7" i="16" l="1"/>
  <c r="J7" i="16"/>
  <c r="V25" i="9" l="1"/>
  <c r="V23" i="9"/>
  <c r="V22" i="9"/>
  <c r="V44" i="9"/>
  <c r="V43" i="9"/>
  <c r="V42" i="9"/>
  <c r="V41" i="9"/>
  <c r="V40" i="9"/>
  <c r="V39" i="9"/>
  <c r="V38" i="9"/>
  <c r="V36" i="9"/>
  <c r="W36" i="9" s="1"/>
  <c r="V35" i="9"/>
  <c r="W35" i="9" s="1"/>
  <c r="V34" i="9"/>
  <c r="V33" i="9"/>
  <c r="V32" i="9"/>
  <c r="W32" i="9" s="1"/>
  <c r="V31" i="9"/>
  <c r="V30" i="9"/>
  <c r="V29" i="9"/>
  <c r="V28" i="9"/>
  <c r="V27" i="9"/>
  <c r="V26" i="9"/>
  <c r="V24" i="9"/>
  <c r="V37" i="9"/>
  <c r="V21" i="9"/>
  <c r="V20" i="9"/>
  <c r="V19" i="9"/>
  <c r="V18" i="9"/>
  <c r="V17" i="9"/>
  <c r="V16" i="9"/>
  <c r="V15" i="9"/>
  <c r="V14" i="9"/>
  <c r="V13" i="9"/>
  <c r="V12" i="9"/>
  <c r="V11" i="9"/>
  <c r="V10" i="9"/>
  <c r="V9" i="9"/>
  <c r="V4" i="9"/>
  <c r="V5" i="9"/>
  <c r="V6" i="9"/>
  <c r="V7" i="9"/>
  <c r="V8" i="9"/>
  <c r="V3" i="9"/>
  <c r="W41" i="9" l="1"/>
  <c r="W19" i="9"/>
  <c r="W37" i="9"/>
  <c r="W16" i="9"/>
  <c r="W9" i="9"/>
  <c r="W12" i="9"/>
  <c r="W33" i="9"/>
  <c r="W29" i="9"/>
  <c r="W26" i="9"/>
  <c r="W22" i="9"/>
  <c r="W3" i="9"/>
  <c r="W6" i="9"/>
  <c r="W45" i="9" l="1"/>
</calcChain>
</file>

<file path=xl/sharedStrings.xml><?xml version="1.0" encoding="utf-8"?>
<sst xmlns="http://schemas.openxmlformats.org/spreadsheetml/2006/main" count="608" uniqueCount="267">
  <si>
    <t>Compromiso</t>
  </si>
  <si>
    <t>Producto  y/o  Meta</t>
  </si>
  <si>
    <t>Fecha de Inicio</t>
  </si>
  <si>
    <t>Fecha final de Ejecución</t>
  </si>
  <si>
    <t>Nombre del Indicador</t>
  </si>
  <si>
    <t>Tipo de Indicador</t>
  </si>
  <si>
    <t>Formula</t>
  </si>
  <si>
    <t>Objetivo</t>
  </si>
  <si>
    <t>Periodicidad</t>
  </si>
  <si>
    <t>Meta a Logar</t>
  </si>
  <si>
    <t>Fuente de Información</t>
  </si>
  <si>
    <t>Resultado Reportado</t>
  </si>
  <si>
    <t>Observaciones OCI</t>
  </si>
  <si>
    <t>Eficiencia</t>
  </si>
  <si>
    <t>Trimestral</t>
  </si>
  <si>
    <t>Matriz de Análisis de Indicadores de Gestión Cuadro de Mando Integral</t>
  </si>
  <si>
    <t>TOTAL</t>
  </si>
  <si>
    <t>Listado de Actividades Necesarias para el Logro del Producto</t>
  </si>
  <si>
    <t>Fecha de Entrega Final de la Actividad</t>
  </si>
  <si>
    <t>Ponderación en el Logro del Producto</t>
  </si>
  <si>
    <t>Programación Porcentual Esperado con corte  31/12/19</t>
  </si>
  <si>
    <t>Cuenta con soporte?</t>
  </si>
  <si>
    <t>a</t>
  </si>
  <si>
    <t>Lineamiento
Corporativo</t>
  </si>
  <si>
    <t>Objetivo Específico</t>
  </si>
  <si>
    <t>Estrategia</t>
  </si>
  <si>
    <t>Código</t>
  </si>
  <si>
    <t>Indicador</t>
  </si>
  <si>
    <t>Avance Porcentual Obtenido reportado por el dependencia</t>
  </si>
  <si>
    <t>N° de producto o meta</t>
  </si>
  <si>
    <t>1.1.</t>
  </si>
  <si>
    <t>Matriz de Análisis de Indicadores del Plan de Acción Institucional</t>
  </si>
  <si>
    <t>Calificación OCI Actividades</t>
  </si>
  <si>
    <t>Calificación OCI Productos</t>
  </si>
  <si>
    <t xml:space="preserve">% de cumplimiento OCI </t>
  </si>
  <si>
    <t>1.1.4.</t>
  </si>
  <si>
    <t>DTBP1</t>
  </si>
  <si>
    <t>Supervisar aleatoriamente la gestión de mantenimiento que realizan los Concesionarios para cumplir con el buen estado de los vehículos y mejorar la disponibilidad de su flota operativa, al igual que gestionar de forma integral las acciones necesarias para la incorporación y control documental de conductores y vehículos dispuestos por los concesionarios de operación del componente Zonal del Sistema.</t>
  </si>
  <si>
    <t>DTBP3M1</t>
  </si>
  <si>
    <t>Informe mensual de seguimiento a la flota operada por tipología para cada concesionario Vs flota programada</t>
  </si>
  <si>
    <t>DTBP3M1A1</t>
  </si>
  <si>
    <t>DTBP1M1</t>
  </si>
  <si>
    <t>DTBP1M1A1</t>
  </si>
  <si>
    <t>DTBP1M1A2</t>
  </si>
  <si>
    <t>DTBP1M1A3</t>
  </si>
  <si>
    <t>1. Recolección de información</t>
  </si>
  <si>
    <t>2. Procesamiento, construcción de bases de datos y análisis de la información</t>
  </si>
  <si>
    <t>3. Estructuración del informe</t>
  </si>
  <si>
    <t>{(Procesos de recolección mensuales de Información adelantados /12)*0,40</t>
  </si>
  <si>
    <t>(Procesos de procesamiento, construcción y análisis de información mensuales adelantados / 12)*0,40</t>
  </si>
  <si>
    <t>(Informes mensuales elaborados y entregados /12)*0,20}</t>
  </si>
  <si>
    <t>Observaciones (Auditor)</t>
  </si>
  <si>
    <t>Compromiso evaluado por la Oficina Asesora de Planeación</t>
  </si>
  <si>
    <t>Se presenta el comportamiento de las cantidades de flota operada, discriminando su tipología, frente al número de flota programada. Esto hace posible describir la tendencia de las cifras de flota operada para cada uno de los concesionarios y advertir, por esta vía, la condición de los concesionarios que ameritan un seguimiento específico. Se logró recolectar, procesar y analizar la información de la flota efectivamente operada  y estructurar los tres informes mensuales con un enfoque de mes vencido.</t>
  </si>
  <si>
    <t>En los comités que se llevan acabo de manera semanal  se han presentado las propuestas de modificación de rutas  para los casos en que se ha requerido  realizar ajustes  para prestas un servicio mas eficiente.</t>
  </si>
  <si>
    <t>Calificación Dependencia Productos</t>
  </si>
  <si>
    <t xml:space="preserve">Realizar mesa de trabajo mensual sobre la gestión de mantenimiento con cada concesionario de operación </t>
  </si>
  <si>
    <t>DTBP1M2</t>
  </si>
  <si>
    <t>DTBP1M2A1</t>
  </si>
  <si>
    <t>DTBP1M2A2</t>
  </si>
  <si>
    <t>DTBP1M2A3</t>
  </si>
  <si>
    <t>1. Citar  la Socialización</t>
  </si>
  <si>
    <t>2. Desarrollar (adelantar) la Socialización</t>
  </si>
  <si>
    <t>3. Elaborar y archivar el Acta o listado de asistencia</t>
  </si>
  <si>
    <t>{(Citaciones a socializaciones trimestrales efectuadas /2)*0,40</t>
  </si>
  <si>
    <t>(Socializaciones  trimestrales adelantadas / 2)*0,40</t>
  </si>
  <si>
    <t xml:space="preserve">Actas o listados de asistencia trimestrales elaboradas y archivadas /2)*0,20}
</t>
  </si>
  <si>
    <t>1. Citar  la Mesa de Trabajo (40%)</t>
  </si>
  <si>
    <t>3. Elaborar y archivar el Acta de seguimiento de la mesa de trabajo</t>
  </si>
  <si>
    <t>(Citaciones a mesas de trabajo mensuales efectuadas /12)*0,40</t>
  </si>
  <si>
    <t xml:space="preserve"> (Socializaciones  mensuales adelantadas / 12)*0,40</t>
  </si>
  <si>
    <t xml:space="preserve">Actas o listados de asistencia trimestrales elaboradas y archivadas /2)*0,20
</t>
  </si>
  <si>
    <t>DTBP1M3</t>
  </si>
  <si>
    <t xml:space="preserve">Socialización semestral de las experiencias de los líderes de capacitación de cada concesionario </t>
  </si>
  <si>
    <t>DTBP1M3A1</t>
  </si>
  <si>
    <t>DTBP1M3A2</t>
  </si>
  <si>
    <t>DTBP1M3A3</t>
  </si>
  <si>
    <t>Los directores de mantenimiento de los diferentes concesionarios de operación atendieron, de manera  virtual, a todas las mesas de mantenimiento citadas por el Ente Gestor  permitiendo intercambiar la información necesaria para revisar el estado de los compromisos asumidos.</t>
  </si>
  <si>
    <t>Se realizan  reuniones de seguimiento en las que se comparten las experiencias de los concesionarios en la formación de operadores, su gestión en medio de la pandemia COVID 19,  la exploración de acciones para incentivar la refrendación de documentos para los operadores, los casos de éxito en el proceso de capacitación y la condición de aval a capacitadores de operadores</t>
  </si>
  <si>
    <t>DTBP2</t>
  </si>
  <si>
    <t>Evaluar las condiciones técnicas y operativas de las rutas que se encuentran en funcionamiento en el componente zonal del Sistema, para definir las acciones y modificaciones que se requieran en pro de la mejora del servicio a los usuarios del transporte público de la ciudad</t>
  </si>
  <si>
    <t>Informe trimestral de propuestas de modificación de rutas (ajustes de trazados,  individualización de rutas, ajustes de horarios, ajustes de cabeceras, ajustes de programación)</t>
  </si>
  <si>
    <t>DTBP2M1</t>
  </si>
  <si>
    <t>DTBP2M2</t>
  </si>
  <si>
    <t>DTBP2M3</t>
  </si>
  <si>
    <t>1. Recopilación, procesamiento y análisis de información primaria y secundaria</t>
  </si>
  <si>
    <t>2. Estructuración de propuestas de modificación de rutas  y generación de informe.</t>
  </si>
  <si>
    <t>3. Presentación propuestas al comité de kilómetros eficientes.</t>
  </si>
  <si>
    <t>4. Puesta en operación.</t>
  </si>
  <si>
    <t xml:space="preserve">1. Recopilación, procesamiento y análisis de información. </t>
  </si>
  <si>
    <t xml:space="preserve">2. Elaboración de informe </t>
  </si>
  <si>
    <t xml:space="preserve">3. Presentar el informe al comité de kilómetros eficientes </t>
  </si>
  <si>
    <t xml:space="preserve">1. Configuración nodos "lugar" y "Parada" </t>
  </si>
  <si>
    <t xml:space="preserve">2. Configuración nodos "Cochera" y "Velocidades" </t>
  </si>
  <si>
    <t xml:space="preserve">3. Socialización y entrega a concesionarios para explotación. </t>
  </si>
  <si>
    <t>DTBP2M1A1</t>
  </si>
  <si>
    <t>DTBP2M1A2</t>
  </si>
  <si>
    <t>DTBP2M1A3</t>
  </si>
  <si>
    <t>DTBP2M1A4</t>
  </si>
  <si>
    <t>Informe trimestral de seguimiento al impacto de los cambios realizados a las rutas</t>
  </si>
  <si>
    <t>DTBP2M2A1</t>
  </si>
  <si>
    <t>DTBP2M2A2</t>
  </si>
  <si>
    <t>DTBP2M2A3</t>
  </si>
  <si>
    <t>DTBP2M3A1</t>
  </si>
  <si>
    <t>DTBP2M3A2</t>
  </si>
  <si>
    <t>DTBP2M3A3</t>
  </si>
  <si>
    <t>{(Procesos trimestrales de recopilación procesamiento y análisis de información primaria y secundaria adelantados /4)*0,30</t>
  </si>
  <si>
    <t>(Procesos de estructuración de propuestas y generación de informes trimestrales efectuados/4)*0,60</t>
  </si>
  <si>
    <t>(Presentación de propuestas de modificación de rutas hechas en comité de kilómetros eficientes /4)*0,05</t>
  </si>
  <si>
    <t>(Socialización de informes trimestrales a concesionarios efectuadas /4)*0,05}</t>
  </si>
  <si>
    <t>{(Procesos trimestrales de recopilación , procesamiento y análisis de información  adelantados /4)*0,5</t>
  </si>
  <si>
    <t>(Informes trimestrales de seguimiento al impacto de cambios realizados a las rutas elaborados /4)*0,45)</t>
  </si>
  <si>
    <t>(Presentaciones de informes trimestrales de seguimiento al impacto de cambios realizados a las rutas efectuadas /4)*0,05}</t>
  </si>
  <si>
    <t>{ (Configuración de nodos "lugar" y "parada" efectuada / 1)*0,80</t>
  </si>
  <si>
    <t>(Configuración de nodos "cochera" y "velocidades" efectuada / 1)*0,10</t>
  </si>
  <si>
    <t>(Socialización a concesionarios efectuada / 1)*0,10}</t>
  </si>
  <si>
    <t>Los informes de seguimiento  de los cambios realizados se han presentado en los comités de kilómetros eficientes .</t>
  </si>
  <si>
    <t>1.1.3.</t>
  </si>
  <si>
    <t>DTBP3</t>
  </si>
  <si>
    <t>Realizar la supervisión al desempeño y cumplimiento operativo de los Concesionarios de Operación en las rutas zonales del Sistema, y en los esquemas alternativos de operación que se establezcan,  en función de la adecuada prestación del servicio a los usuarios del transporte público de la ciudad</t>
  </si>
  <si>
    <t>DTBP3M2</t>
  </si>
  <si>
    <t>DTBP3M3</t>
  </si>
  <si>
    <t>DTBP3M4</t>
  </si>
  <si>
    <t>DTBP3M5</t>
  </si>
  <si>
    <t>DTBP3M6</t>
  </si>
  <si>
    <t xml:space="preserve">1. Realización de estudios de campo de Frecuencia y Ocupación Visual, hábitos de conducción, Levantamiento de trazados y estudios Ascenso - Descenso. </t>
  </si>
  <si>
    <t xml:space="preserve">2. Procesamiento y análisis de la información primaria obtenida en estudios de campo. </t>
  </si>
  <si>
    <t xml:space="preserve">3. Estructuración del informe. </t>
  </si>
  <si>
    <t xml:space="preserve">4. Aprobación y entrega del informe a la Subgerencia Técnica y de Servicios. </t>
  </si>
  <si>
    <t xml:space="preserve">1.  Citar  la socialización Trimestral. </t>
  </si>
  <si>
    <t>2. Desarrollar (adelantar) la socialización trimestral.</t>
  </si>
  <si>
    <t>1. Citar  la Mesa de Trabajo</t>
  </si>
  <si>
    <t xml:space="preserve">2. Desarrollar (adelantar) la mesa de trabajo </t>
  </si>
  <si>
    <t>Con referencia a los indicadores de los servicios urbano, complementario y especial que conforman la EIC:
·         Tramitar y garantizar el debido proceso de la información base de los indicadores.
·         Consolidar, calcular y validar los resultados mensuales de los indicadores
·         Tramitar y validar las respuestas a las observaciones presentadas por los concesionarios sobre los resultados de los indicadores notificados.
·         Consolidar, calcular y validar los resultados mensuales de los indicadores teniendo en cuenta las observaciones presentadas por los concesionario para recalcular o ratificar los resultados notificados.
 ·         Acompañar posibles audiencias de debido proceso en casos de objeción por parte de algún concesionario.
Nota: Teniendo en cuenta los tiempos del procedimiento de debido proceso establecido contractualmente, la fechas de corte y presentación de los reportes son:
Del periodo de noviembre 2019: 20 de enero de 2020
Del periodo de diciembre 2019: 20 de febrero de 2020
Del periodo de enero 2020: 20 de marzo de 2020
Del periodo de febrero 2020: 20 de abril de 2020
Del periodo de marzo 2020: 20 de mayo de 2020
Del periodo de abril 2020: 20 de junio de 2020
Del periodo de mayo 2020: 20 de julio de 2020
Del periodo de junio 2020: 20 de agosto de 2020
Del periodo de julio 2020: 20 de septiembre de 2020
Del periodo de agosto 2020: 20 de octubre de 2020
Del periodo de septiembre 2020: 20 de noviembre de 2020
Del periodo de octubre 2020: 20 de diciembre de 2020</t>
  </si>
  <si>
    <t>NUMERO DE OPRATIVOS REALIZADOS 
(150 operativos)</t>
  </si>
  <si>
    <t>2. Realizar 12 mesas de seguimiento a planes de mejoramiento resultantes de los operativos realizados)</t>
  </si>
  <si>
    <t>Realizar a través de la Interventoría una mesa de trabajo mensual sobre el desempeño operacional con cada concesionario de operación.</t>
  </si>
  <si>
    <t>DTBP3M1A4</t>
  </si>
  <si>
    <t>DTBP3M1A2</t>
  </si>
  <si>
    <t>DTBP3M1A3</t>
  </si>
  <si>
    <t>Establecer los indicadores de eficiencia de las rutas del SITP Provisional a partir de información primaria y secundaria remitida por las empresas operadoras y generar 4 informes con los resultados de desempeño y eficiencia de las rutas vigentes en el SITP Provisional</t>
  </si>
  <si>
    <t>DTBP3M2A1</t>
  </si>
  <si>
    <t>DTBP3M2A2</t>
  </si>
  <si>
    <t>DTBP3M2A3</t>
  </si>
  <si>
    <t>Fortalecer las relaciones con las empresas operadoras, mediante la realización de mesas trimestrales de socialización de experiencias, lecciones aprendidas y demás actividades realizadas en conjunto con los concesionarios</t>
  </si>
  <si>
    <t>DTBP3M3A1</t>
  </si>
  <si>
    <t>DTBP3M3A2</t>
  </si>
  <si>
    <t>DTBP3M3A3</t>
  </si>
  <si>
    <t>Socializar Trimestralmente con los Centros de Control Zonales; las mejoras, planes de trabajo y estrategias, aplicadas para la corrección de  prácticas operativas no adecuadas identificadas por los equipos especializados del Centro de Control del Ente Gestor.</t>
  </si>
  <si>
    <t>Un (1) reporte mensual de los resultados por concesionario de los siguientes indicadores que conforman la EIC, referentes a los servicios urbano, complementario y especial.
 - Distancia Promedio entre Varados UCE
- Cumplimiento de Servicios UCE
- Regularidad del Intervalo UCE
- Conductas Operacionales UCE</t>
  </si>
  <si>
    <t>DTBP3M4A1</t>
  </si>
  <si>
    <t>DTBP3M5A1</t>
  </si>
  <si>
    <t>DTBP3M6A1</t>
  </si>
  <si>
    <t>150 operativos en el año, a través de la Interventoría enmarcados en temas tales como: Intervalos de paso, omisión de paradas, comportamientos de conductores,  afectación ambiental (ruidos-contaminación), afectación infraestructura, estacionamiento indebido, entre otros; con el objeto de solicitar y hacer seguimiento a los planes de mejora por parte de los Concesionarios</t>
  </si>
  <si>
    <t>DTBP3M5A2</t>
  </si>
  <si>
    <t>Una mesa de trabajo mensual sobre el desempeño operacional con cada concesionario de operación.</t>
  </si>
  <si>
    <t>(Procesos de realización de estudios de campo trimestral adelantados /4)*0,3</t>
  </si>
  <si>
    <t xml:space="preserve"> (Procesos de procesamiento  y análisis de información trimestral adelantados / 4)*0,3</t>
  </si>
  <si>
    <t>(Informes trimestrales  elaborados /4)*0,3)</t>
  </si>
  <si>
    <t>(Aprobaciones y entrega del informe trimestral efectuadas  /4)*0,10</t>
  </si>
  <si>
    <t>(Citaciones a mesas Trimestrales efectuadas /4)*0,4</t>
  </si>
  <si>
    <t xml:space="preserve"> (Mesas trimestrales  adelantadas / 4)*0,4</t>
  </si>
  <si>
    <t>(Actas o listados de asistencia  Trimestrales elaboradas y archivadas /4)*0,2)</t>
  </si>
  <si>
    <t>(Citaciones a mesa trimestral efectuadas /4)*0,4</t>
  </si>
  <si>
    <t xml:space="preserve"> (Mesas de trabajo trimestral adelantadas / 4)*0,4</t>
  </si>
  <si>
    <t>(Actas o listados de asistencia  a las mesas de trabajo elaboradas y archivadas /4)*0,2)</t>
  </si>
  <si>
    <t>(Número de Reportes Presentados /12*100)</t>
  </si>
  <si>
    <t xml:space="preserve">(Número de Operativos realizados/150)*0,70 </t>
  </si>
  <si>
    <t>(Mesas de Seguimiento a planes de mejoramiento realizadas / 12)*0,3</t>
  </si>
  <si>
    <t>(Número de mesas de trabajo mensuales/108)*100</t>
  </si>
  <si>
    <t>Elaborar  Informes  trimestrales de los resultados obtenidos, las soluciones desarrolladas y los impactos en los procesos de la Dirección.</t>
  </si>
  <si>
    <t xml:space="preserve">1. Adelantar 2 Mesas de trabajo  con los responsables de cada área. </t>
  </si>
  <si>
    <t>2. Proyectar la presentación, documento y los diagramas de flujos, del nuevo esquema de supervisión y control</t>
  </si>
  <si>
    <t>3.Capacitación al personal de la DTB sobre el  nuevo esquema de supervisión y control</t>
  </si>
  <si>
    <t>4. Implementación del nuevo esquema  de supervisión y control</t>
  </si>
  <si>
    <t>1. Levantamiento y revisión de las actividades por proceso.</t>
  </si>
  <si>
    <t>2. Generar las fichas técnicas por proceso</t>
  </si>
  <si>
    <t>3. Elaboración del Manual de procedimientos del Centro de control del SITP</t>
  </si>
  <si>
    <t>4. Socialización e implementación del Manual.</t>
  </si>
  <si>
    <t>1.1.2.</t>
  </si>
  <si>
    <t>DTBP4</t>
  </si>
  <si>
    <t>Adelantar actividades basadas en el análisis de datos que permitan mejorar, optimizar y fortalecer los procesos a cargo de la Dirección</t>
  </si>
  <si>
    <t>DTBP4M1</t>
  </si>
  <si>
    <t>DTBP4M2</t>
  </si>
  <si>
    <t>DTBP4M3</t>
  </si>
  <si>
    <t>Generar herramientas, procedimientos, análisis  y demás soluciones que peritan la mejora de los procesos internos de la Dirección</t>
  </si>
  <si>
    <t>Diseñar y Estructurar un nuevo esquema de supervisión y control, con el objetivo de fortalecer la operación del componente zonal y la nueva operación de la Fase “V” (Regulación y control por parte del TMSA).</t>
  </si>
  <si>
    <t>Diseñar el manual de Supervisión del Centro de Control del SITP Provisional, y generación de fichas técnicas por procesos.</t>
  </si>
  <si>
    <t>DTBP4M1A1</t>
  </si>
  <si>
    <t>DTBP4M2A1</t>
  </si>
  <si>
    <t>DTBP4M3A1</t>
  </si>
  <si>
    <t>DTBP4M2A2</t>
  </si>
  <si>
    <t>DTBP4M2A3</t>
  </si>
  <si>
    <t>DTBP4M2A4</t>
  </si>
  <si>
    <t>DTBP4M3A2</t>
  </si>
  <si>
    <t>DTBP4M3A3</t>
  </si>
  <si>
    <t>DTBP4M3A4</t>
  </si>
  <si>
    <t>(Informes  trimestrales  realizados / 4)*100</t>
  </si>
  <si>
    <t>(Mesas de trabajo adelantadas /2)*0,4</t>
  </si>
  <si>
    <t>(Documentos desarrollados / 1)*0,4</t>
  </si>
  <si>
    <t>(Capacitación sobre el  nuevo esquema de supervisión y control /1)*0,1)</t>
  </si>
  <si>
    <t>(Implementación del nuevo esquema  de supervisión y control /1)*0,1)</t>
  </si>
  <si>
    <t>(Proceso de levantamiento y revisión /1)*0,3</t>
  </si>
  <si>
    <t>(Generación de fichas / 1)*0,5</t>
  </si>
  <si>
    <t>(Elaboración del Manual /1)*0,15)</t>
  </si>
  <si>
    <t>(Socialización e implementación /1)*0,05}</t>
  </si>
  <si>
    <t>Ajustes de tiempo (AT)</t>
  </si>
  <si>
    <t>Inspección estado de vehículos (IEV)</t>
  </si>
  <si>
    <t>Ajustes a Rutas Zonales (ARZ)</t>
  </si>
  <si>
    <t>Indicador Evaluación de Rutas SITP Provisional (IP)</t>
  </si>
  <si>
    <t>Eficacia</t>
  </si>
  <si>
    <t>(Número de rutas con ajustes de programación /  No de rutas 
en operación )*100</t>
  </si>
  <si>
    <t>Vehículos inspeccionados /Máximo numero de vehículos vinculados en el período*0,95</t>
  </si>
  <si>
    <t xml:space="preserve">(Números de rutas con ajustes implementados/ Número de rutas en funcionamiento)*100 </t>
  </si>
  <si>
    <t>(Rutas evaluadas/Total de rutas habilitadas en el SITP provisional)*100</t>
  </si>
  <si>
    <t>Evaluar la eficacia de la Dirección Técnica de Buses, en cuanto a la implementación de ajustes para la mejora en el servicio (tiempos de recorrido, puntos de control), a las rutas zonales que se encuentran en operación</t>
  </si>
  <si>
    <t>Realizar el seguimiento a las inspecciones de la flota vinculada al componente zonal del SITP en los servicios urbano, complementario y especial. Corroborando que se inspeccione, por lo menos una vez al trimestre, el 95 por ciento de la flota que ha estado vinculada al componente zonal durante el periodo trimestral evaluado.</t>
  </si>
  <si>
    <t>Evaluar la eficacia de la Dirección Técnica de Buses, en cuanto a la implementación de ajustes tendientes a la optimización del servicio (oferta, ajustes de trazado, horarios, etc.), a las rutas zonales que se encuentran en funcionamiento.</t>
  </si>
  <si>
    <t>Evaluar la eficacia de las rutas en operación del Esquema Provisional, resaltando factores como: Flota, Trazados, Tiempo de recorrido y Condiciones Operacionales.</t>
  </si>
  <si>
    <t>Reuniones realizadas mensualmente con las Empresas Operadoras del SITP Provisional. Dirección Técnica de Buses.</t>
  </si>
  <si>
    <t>Profesional Especializado de Flota</t>
  </si>
  <si>
    <t>Valor mínimo aceptado Aceptado</t>
  </si>
  <si>
    <t xml:space="preserve">Trimestral </t>
  </si>
  <si>
    <t>Bases de Datos Dirección Técnica de Buses</t>
  </si>
  <si>
    <t>Profesional Especializado Grado 6 de Supervisión y Control</t>
  </si>
  <si>
    <t>Observaciones a los Resultados del Avance Porcentual Obtenido (Auditor)</t>
  </si>
  <si>
    <t>Principales Logros (Dependencia)</t>
  </si>
  <si>
    <t>Se observaron le estudios de Frecuencia y Ocupación visual de los cuatro trimestres de la vigencia 2020, con los archivos denominados por el área:
•	1 ARCHIVO PLANO FOV DIC 2019_ENE_FEB_2020.xlsx
•	1-ARCHIVO PLANO FOV _OCT-NOV_2020.xlsx
•	ARCHIVO PLANO FOV JUL_AGO_SEP_2020.xlsx
•	1 ARCHIVO PLANO FOV MAR_ABR_MAY_2020.xlsx
En los cuales se evidencia la información de ocupación, visual de los vehículos y tiempo de paso para una serie de rutas del SITP en diferentes puntos de la ciudad.</t>
  </si>
  <si>
    <t>Se observaron le estudios de Frecuencia y Ocupación visual de los cuatro trimestres de la vigencia 2020, con los archivos denominados por el área:
•	2-FOV_HABITUAL_TRIM _OCTUBRE_NOVIEMBRE_SIN TABLAS.xlsx
•	3.2 FOV_HABITUAL_TRIM DIC19_ENE_FEB_20 CON TABLAS.xlsx
•	4 MATRIZ TRIMESTRAL DIC19_ENE19_FEB_2020.xlsx
•	3 FOV_HABITUAL_TRIM MAR_ABR_MAY_2020_v3 CON TABLAS.xlsx
•	2 FOV_HABITUAL_TRIM MAR_ABR_MAY_2020_v3 SIN TABLAS.xlsx
•	FOV_HABITUAL_TRIM JUL_AGO_SEP_SIN TABLAS.xlsx
•	FOV_HABITUAL_TRIM JUL_AGO_SEP_CON TABLAS.xlsx
•	3-FOV_HABITUAL_TRIM _OCTUBRE_NOVIEMBRE_CON TABLAS.xlsx
En los cuales se evidencia la información de ocupación, visual de los vehículos y tiempo de paso para una serie de rutas del SITP en diferentes puntos de la ciudad y el cálculo de la ocupación promedio de cada ruta en periodos de pico de la mañana, valle y pico de la tarde.</t>
  </si>
  <si>
    <t>Se observaron la elaboración de los informes de estudios de Frecuencia y Ocupación visual de los cuatro trimestres de la vigencia 2020. con los archivos denominados por el área:
•	INFORME DIC2019 - FEB20 SITP PROVISIONAL V1.docx
•	INFORME SITP PROVISIONAL OCT-DIC2020.docx
•	11-ANEXO 1 INFORME OCT_DIC_2020 SITP PROVISIONAL_V1.xlsx
•	INFORME SITP PROVISIONAL JUL-SEP 2020 V0.docx
•	INFORME SITP PROVISIONAL MAR-JUNIO 2020.docx
Dichos informes se evidencia la consolidación de la información recolectada en campo, y reportada como oferta del sistema, cobertura, promedio de ocupación, estudios de seguimiento a hábitos de conducción, estudios de ascensos y descensos, accidentalidad, gestión de PQRS y conclusiones.</t>
  </si>
  <si>
    <t>Producto terminado en el segundo Trimestre</t>
  </si>
  <si>
    <t>Se observaron las citaciones a las reuniones para realizar la supervisión al desempeño y cumplimiento operativo de los concesionarios de operación de rutas en el sistema zonal realizadas trimestralmente en la vigencia 2020, en total se evidenció la citación a 127 reuniones.</t>
  </si>
  <si>
    <t>Se observaron los listados de asistencias de las reuniones realizadas a la supervisión  del desempeño y cumplimiento operativo de los concesionarios de operación de rutas zonales del sistema para los trimestres I, II, III y IV.</t>
  </si>
  <si>
    <t>La dependencia anexa las comunicaciones mes a mes derivadas de la supervisión al desempeño y cumplimiento operativo de los concesionarios de Operación del sistema zonal de TransMilenio, para la vigencia 2020.</t>
  </si>
  <si>
    <t>La dependencia anexa las actas de seguimientos realizados por la interventoría a los planes de mejoramiento derivados de los operativos a la operación del SITP zonal realizados por la interventoría  mes a mes para la vigencia 2020.</t>
  </si>
  <si>
    <t>El área comparte los memorandos de los estudios realizados al SITP durante el primero, segundo, tercero y cuarto semestre, con los anexos técnicos correspondientes.</t>
  </si>
  <si>
    <t>Se observaron la elaboración de los memorandos para el segundo, tercero y cuarto semestre, en el cual la Dirección Técnica de Buses comparte oficialmente los resultados de los estudios realizados a la Subgerencia Técnica y de Servicios, con sus correspondientes anexos. A continuación, se relaciona los archivos verificados:
Primer trimestre:
•	9 MEMO A TECNICA_Remisión informe Dic 2019 - Ene y Feb 2020
Segundo trimestre:
•	9 MEMO A TECNICA_Remisión informe Marzo 2020 - Junio 2020.docx
•	ANEXO 1 INFORME JUNIO_2020 SITP PROVISIONAL.xlsx
•	ANEXO 2 ASC-DESC MAR20.xlsx
•	INFORME  SITP PROVISIONAL MAR-JUNIO 2020.docx
Tercer trimestre:
•	11-ANEXO 1 INFORME JUL_AGO_SEP_2020 SITP PROVISIONAL_V1.xlsx
•	13 MEMO A TECNICA_Remisión informe Julio 2020 - Septiembre 2020.docx
•	INFORME  SITP PROVISIONAL JUL-SEP 2020 V1.docx
Cuarto trimestre:
•	10-MEMO A TECNICA_Remisión informe Octubre 2020 - Diciembre 2020.docx
•	ANEXO 1 INFORME SITP PROVISIONAL OCT_DIC2020.xlsx
•	INFORME  SITP PROVISIONAL OCT-DIC2020.docx</t>
  </si>
  <si>
    <t>La dependencia anexa los soportes de las reuniones de mesas de trabajo realizadas con los concesionarios del componente zonal para la vigencia 2020</t>
  </si>
  <si>
    <t>Se evidencias el desarrollo de las reuniones de mesas de trabajo realizadas con los concesionarios del componente zonal para la vigencia 2020. Para mayor detalle consultar los soportes DTB3M2A1</t>
  </si>
  <si>
    <t>La dependencia anexa los soportes de las reuniones realizadas en la vigencia 2020, para los trimestres I, II, III y IV</t>
  </si>
  <si>
    <t>La dependencia anexa los soportes y listados de asistencia para los trimestres  para los trimestres I, II, III y IV</t>
  </si>
  <si>
    <t>N° Actividad</t>
  </si>
  <si>
    <t>Numero de soportes revisados para calcular el cumplimiento del indicador</t>
  </si>
  <si>
    <t>Ramales y nodos estructurales del Sistema zonal parametrizados en la Macro línea o esquema administrado por TMSA.</t>
  </si>
  <si>
    <t>Las actividades de Ramales y nodos estructurales del Sistema zonal parametrizados en la Macro línea o esquema administrado por TMSA.</t>
  </si>
  <si>
    <t>El área comparte los soportes de estudios de Frecuencia y Ocupación Visual realizados para los trimestres de ene-mar, abr-jun, jul-sep. y de oct-dic de la vigencia 2020.</t>
  </si>
  <si>
    <t>Caracterización de los parámetros operacionales de las 121 rutas del SITP Provisional y de las 52 Empresas que actualmente están autorizadas para operar estas rutas. Se realizaron estudios de Frecuencia y ocupación visual y hábitos de conducción.     se adjunta enlace reportando las evidencias.</t>
  </si>
  <si>
    <t>El área comparte los soportes de estudios de Frecuencia y Ocupación Visual realizados, procesados y analizados para los trimestres de ene-mar, abr-jun, jul-sep. y de oct-dic de la vigencia 2020.</t>
  </si>
  <si>
    <t>El área comparte la proyección de los estudios de Frecuencia y Ocupación Visual realizados, para los trimestres de ene-mar, abr-jun, jul-sep. y de oct-dic de la vigencia 2020.</t>
  </si>
  <si>
    <t>Para este periodo se desarrollo, como en trimestres anteriores, el comité de operadores zonales, espacio dentro del cual se trataron diferentes temas de propuestos tanto por el ente gestor como por los concesionarios y se socializaron temas del interés y aplicación de las partes, de igual manera se desarrollaron reuniones para revisión de temas relacionados con la plataforma EIC y el procesamiento de la información.</t>
  </si>
  <si>
    <t>Se evidencia el desarrollo de las reuniones programadas para los trimestres I, II, III y IV de la vigencia 2020, mediante grabaciones almacenadas en la plataforma de Microsoft stream. Para mayor detalle de las reuniones realizadas entre la Entidad y los concesionarios del componente zonal de SITP consultar el soporte DTBM2A2</t>
  </si>
  <si>
    <t>Se evidencia el desarrollo, actas y listados de asistencia para las reuniones programadas para los  trimestres  para los trimestres I, II, III y IV de la vigencia 2020, mediante actas y listados de asistencias. Para mayor detalle de las reuniones realizadas entre la Entidad y los concesionarios del componente zonal de SITP y sus respectivas actas consultar el soporte DTBM2A3</t>
  </si>
  <si>
    <t>La dependencia anexa los soportes de las citaciones a las reuniones  de socialización con los centros de control zonal de mejoras operativas realizadas en la vigencia 2020</t>
  </si>
  <si>
    <t xml:space="preserve">Se han desarrollado las diferentes reuniones con los concesionarios, con el fin de socializar las diferentes novedades operativas, identificando con la Interventoría Integral y la Dirección Técnica de Buses  las diferentes variables e indicadores que son importantes en la operación y en los cuales el concesionario debe aplicar planes  de acción, los cuales contribuyen al fortalecimiento y mejoramiento a la prestación del servicio.  Para el IV trimestre, se realizaron reuniones mensuales con los concesionarios en Diciembre, desaprovechando dichas mesas para tratar todo lo relacionado con la operación y con los Centros de Control Zonales; para continuar fortaleciendo la calidad del servicio a los Usuarios, mediante las buenas prácticas de todos los Agentes del Sistema. </t>
  </si>
  <si>
    <t>La dependencia anexa los soportes en formato presentación de Microsoft PowerPoint de los temas desarrollados en las reuniones trimestrales de socialización con los centros de control zonal de mejoras operativas realizadas en la vigencia 2020</t>
  </si>
  <si>
    <t>Se observaron en archivos de Microsoft PowerPoint los contenidos desarrollados en las reuniones para realizar la supervisión al desempeño y cumplimiento operativo de los concesionarios de operación de rutas zonales del sistema, para los trimestres I, II, III y IV.</t>
  </si>
  <si>
    <t>La dependencia anexa los listados de asistencias de las reuniones trimestrales de socialización con los centros de control zonal de mejoras operativas realizadas en la vigencia 2020</t>
  </si>
  <si>
    <t>Se observaron los memorando (comunicaciones externas) con los cocesionarios operadores del sistema zonal de TransMilenio, en los cuales se notificación de la Evaluación Mensual Integral de la Calidad (EMIC), para los meses de enero a diciembre de 2020,  en la cual se incluyen los índices de seguridad vial, cumplimiento de servicios, mantenimiento, regularidad de servicios y conducta operacional.</t>
  </si>
  <si>
    <t>Primer Corte (Ene- Mar 2020): Se ha dado cumplimiento al procedimiento contractual y han quedado en firme las mediciones EIC Zonal de los meses noviembre y diciembre de 2019 y enero de 2020, conforme al MNS.
 Segundo Corte (Abril- Jun 2020): Se ha dado cumplimiento al procedimiento contractual y han quedado en firme las mediciones EIC Zonal de los meses febrero, marzo y abril de 2020, conforme al MNS.
 Tercer Corte (Jul- Sep. 2020): Se ha dado cumplimiento al procedimiento contractual y han quedado en firme las mediciones EIC Zonal de los meses mayo, junio y julio de 2020, conforme al MNS.
 Cuarto Corte (Oct- Dic 2020): Se ha dado cumplimiento al procedimiento contractual y han quedado en firme las mediciones EIC Zonal de los meses agosto, septiembre y octubre de 2020, conforme al MNS.</t>
  </si>
  <si>
    <t>La dependencia anexa los informes técnicos de los operativos realizados por la interventoría a las operaciones de los concesionarios del componente zonal de TransMilenio mes a mes para la vigencia 2020.</t>
  </si>
  <si>
    <t>Durante el período comprendido entre el 1 de abril y el 30 de junio de 2020, se realizaron un total de 35 operativos, los cuales se dividen así: Estacionamientos indebidos 8 Operativos - Intervalos de Paso y Omisión de Parada 24 Operativos - Verificación del Trazado de Ruta 2 Operativos - Desvíos 1 Operativo. Así mismo se realizaron las mesas de seguimiento a los planes de mejoramiento correspondientes a los meses de abril y mayo (1 mesa de seguimiento para cada concesionario).
Durante el período comprendido entre el 1 de julio y el 9 de agosto de 2020 los operativos y seguimientos a la operación se llevaron a cabo desde el Centro de Control, esto como medida ante la ausencia de contrato de interventoría integral al SITP; a partir del 10 de agosto hasta el 30 de septiembre de 2020, se realizaron un total de 16 operativos. Así mismo se realizaron las mesas de seguimiento a los planes de mejoramiento correspondientes a los meses de abril y mayo (1 mesa de seguimiento para cada concesionario).
Durante el período comprendido entre el 1 de octubre y el 31 de diciembre de 2020 los operativos y seguimientos a la operación y al cumplimiento de las obligaciones contractuales de los concesionarios fueron llevados a cabo por el contratista encargado de la interventoría integral al SITP (Consorcio Interventor JM 02-2020) entre los cuales se encuentras: 22 operativos de estacionamiento indebido y malas conductas o hábitos de los operadores, 53 operativos relacionados con la frecuencia e intervalos de paso de los servicios, 6 operativos sobre desvíos y verificación de recorridos, entre otros. Adicional a lo anterior se realización las mesas de seguimiento a los planes de mejoramiento correspondientes a los meses de octubre, noviembre y diciembre con cada uno de los concesionarios.</t>
  </si>
  <si>
    <t>Se observa los seguimientos realizados por la interventoría  a los planes de mejoramiento derivados de los operativos a la operación, en los cuales se evidencia las actas para los meses de enero, febrero, marzo, octubre, noviembre y diciembre. No se evidencian las actas para los meses de abril a junio. Para mayor detalle de las actas consultar el los soportes DTBP3M5A2.</t>
  </si>
  <si>
    <t>Se observa las mesas de trabajo realizadas por la interventoría sobre el desempeño operacional con cada concesionario de operación, se evidenció un total de 99 mesas de trabajo, en las cuales se tratan temas de socializar los resultados de seguimientos a los compromisos, cumplimiento de servicio, resultados EMIC, causales de no prestación del servicios, planes de mejoramiento abiertos, infracciones, recomendaciones y otros.  Para el mes de Junio  no se evidencio soporte de las mesas de trabajo realizadas</t>
  </si>
  <si>
    <t>Se llevaron a cabo las mesas de trabajo mensuales correspondientes a los resultados de la operación de los concesionarios de diciembre de 2019, enero y febrero de 2020, estas mesas se llevaron a cabo entre personal de la interventoría, los concesionarios y TMSA.  
Se llevaron a cabo las mesas de trabajo mensuales correspondientes a los meses de marzo y abril de 2020. Por ausencia de contrato de interventoría integral al SITP, la socialización de resultados correspondiente al mes de julio se llevó a cabo por parte del personal de Transmilenio S.A, en atención a la suscripción del contrato de interventoría con el Consorcio JM 02-2020, se llevaron a cabo las socializaciones de resultados de los meses de agosto y  primeros días del mes de septiembre de 2020.
Durante los meses de octubre, noviembre y diciembre se llevaron a cabo las mesas de trabajo mensuales o socializaciones de resultados con el fin de verificar el desempeño operacional de los concesionarios.</t>
  </si>
  <si>
    <t>En el  periodo, la DTB ha liderado diferentes iniciativas en pro de mejorar los procesos y el servicios prestado en el componente zonal de SITP, entre ellas se puede destacar: 
Plataforma EIC
* Unificación de indicadores ICK e ICD en ICS
* Implementación Etapa III Fase III Debido Proceso.
* Implementación Etapa I Fase V Debido Proceso.
Optimización modelos de programación
*Explotación y retroalimentación en el uso de tableros de curvas oferta - Demanda 
*Definición de algoritmo base para implementar el procesamiento de validaciones por despacho, i
Análisis de red de transporte
*Identificación de reportes de velocidades generados por los diferentes grupos de trabajo al interior de la Dirección Técnica de Buses 
DTB Toolkit - Mejoras Técnicas de herramientas DTB</t>
  </si>
  <si>
    <t xml:space="preserve">Desde la supervisión operativa de la operación se ha trabajo en la definición de un esquema de operación estableciendo perfiles y cantidades de recurso necesarios, así mismo se estableció un equipo interno encargado de liderar las diferentes actividades y preparativos propios el inicio del esquema de supervisión a aplicar para fase III y fase V </t>
  </si>
  <si>
    <t>Se observaron las comunicaciones de 165 operativos realizados y seguimientos a la operación de los concesionarios del componente zonal de sistema TransMilenio S.A., no obstante para el cálculo del indicador de cumple con los 150 operativos proyectados. Los informes técnicos los realizó el consorcio Interventoría JM y C&amp;M, en los cuales menciona la justificación del operativo, la metodología adoptada, la georreferenciación de los puntos tomados, la descripción del operativo en campo, las infracciones cometidas, conclusiones  recomendaciones.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</si>
</sst>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m\-yyyy"/>
    <numFmt numFmtId="165" formatCode="dd\-mmm\-yyyy"/>
    <numFmt numFmtId="166" formatCode="0.0%"/>
  </numFmts>
  <fonts count="21" x14ac:knownFonts="1">
    <font>
      <sz val="12"/>
      <color theme="1"/>
      <name val="Arial"/>
      <family val="2"/>
    </font>
    <font>
      <sz val="11"/>
      <color theme="1"/>
      <name val="Calibri"/>
      <family val="2"/>
      <scheme val="minor"/>
    </font>
    <font>
      <sz val="11"/>
      <color theme="1"/>
      <name val="Calibri"/>
      <family val="2"/>
      <scheme val="minor"/>
    </font>
    <font>
      <b/>
      <sz val="10"/>
      <color theme="1"/>
      <name val="Arial"/>
      <family val="2"/>
    </font>
    <font>
      <sz val="12"/>
      <color theme="1"/>
      <name val="Arial"/>
      <family val="2"/>
    </font>
    <font>
      <sz val="11"/>
      <color theme="1"/>
      <name val="Arial"/>
      <family val="2"/>
    </font>
    <font>
      <sz val="10"/>
      <color theme="1"/>
      <name val="Arial"/>
      <family val="2"/>
    </font>
    <font>
      <b/>
      <sz val="18"/>
      <name val="Arial"/>
      <family val="2"/>
    </font>
    <font>
      <sz val="10"/>
      <name val="Bahnschrift Light Condensed"/>
      <family val="2"/>
    </font>
    <font>
      <sz val="12"/>
      <color theme="1"/>
      <name val="Bahnschrift Light Condensed"/>
      <family val="2"/>
    </font>
    <font>
      <b/>
      <sz val="12"/>
      <color theme="1"/>
      <name val="Bahnschrift Light Condensed"/>
      <family val="2"/>
    </font>
    <font>
      <sz val="14"/>
      <color theme="1"/>
      <name val="Marlett"/>
      <charset val="2"/>
    </font>
    <font>
      <sz val="11"/>
      <color indexed="8"/>
      <name val="Calibri"/>
      <family val="2"/>
      <scheme val="minor"/>
    </font>
    <font>
      <b/>
      <sz val="10"/>
      <name val="Bahnschrift Light Condensed"/>
      <family val="2"/>
    </font>
    <font>
      <b/>
      <sz val="28"/>
      <color theme="1"/>
      <name val="Bahnschrift Light Condensed"/>
      <family val="2"/>
    </font>
    <font>
      <b/>
      <sz val="12"/>
      <color theme="1"/>
      <name val="Cambria"/>
      <family val="1"/>
    </font>
    <font>
      <sz val="12"/>
      <color theme="1"/>
      <name val="Cambria"/>
      <family val="1"/>
    </font>
    <font>
      <b/>
      <sz val="12"/>
      <name val="Cambria"/>
      <family val="1"/>
    </font>
    <font>
      <b/>
      <sz val="14"/>
      <color theme="1"/>
      <name val="Bahnschrift Light Condensed"/>
      <family val="2"/>
    </font>
    <font>
      <b/>
      <sz val="22"/>
      <color theme="0"/>
      <name val="Bahnschrift Light Condensed"/>
      <family val="2"/>
    </font>
    <font>
      <sz val="8"/>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FEF5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0">
    <xf numFmtId="0" fontId="0" fillId="0" borderId="0"/>
    <xf numFmtId="0" fontId="2" fillId="0" borderId="0"/>
    <xf numFmtId="9" fontId="2"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1" fillId="0" borderId="0"/>
    <xf numFmtId="9" fontId="1" fillId="0" borderId="0" applyFont="0" applyFill="0" applyBorder="0" applyAlignment="0" applyProtection="0"/>
    <xf numFmtId="0" fontId="12" fillId="0" borderId="0"/>
    <xf numFmtId="9" fontId="12" fillId="0" borderId="0" applyFont="0" applyFill="0" applyBorder="0" applyAlignment="0" applyProtection="0"/>
  </cellStyleXfs>
  <cellXfs count="54">
    <xf numFmtId="0" fontId="0" fillId="0" borderId="0" xfId="0"/>
    <xf numFmtId="0" fontId="5" fillId="2" borderId="0" xfId="3" applyFont="1" applyFill="1" applyAlignment="1">
      <alignment vertical="center"/>
    </xf>
    <xf numFmtId="0" fontId="3" fillId="2" borderId="0" xfId="3" applyFont="1" applyFill="1" applyAlignment="1">
      <alignment horizontal="center" vertical="center"/>
    </xf>
    <xf numFmtId="0" fontId="6" fillId="2" borderId="0" xfId="3" applyFont="1" applyFill="1" applyAlignment="1">
      <alignment vertical="center"/>
    </xf>
    <xf numFmtId="0" fontId="9" fillId="0" borderId="0" xfId="0" applyFont="1" applyAlignment="1">
      <alignment horizontal="justify" vertical="center"/>
    </xf>
    <xf numFmtId="0" fontId="0" fillId="0" borderId="0" xfId="0" applyAlignment="1">
      <alignment shrinkToFit="1"/>
    </xf>
    <xf numFmtId="0" fontId="6" fillId="2" borderId="0" xfId="3" applyFont="1" applyFill="1" applyAlignment="1">
      <alignment horizontal="center" vertical="center"/>
    </xf>
    <xf numFmtId="0" fontId="8" fillId="0" borderId="1" xfId="1" applyFont="1" applyFill="1" applyBorder="1" applyAlignment="1" applyProtection="1">
      <alignment horizontal="justify" vertical="center" wrapText="1"/>
    </xf>
    <xf numFmtId="0" fontId="8" fillId="0" borderId="1" xfId="1" applyFont="1" applyFill="1" applyBorder="1" applyAlignment="1" applyProtection="1">
      <alignment horizontal="justify" vertical="center" wrapText="1"/>
    </xf>
    <xf numFmtId="0" fontId="0" fillId="0" borderId="1" xfId="0" applyBorder="1"/>
    <xf numFmtId="0" fontId="13" fillId="0" borderId="1" xfId="1" applyFont="1" applyFill="1" applyBorder="1" applyAlignment="1" applyProtection="1">
      <alignment horizontal="justify" vertical="center" wrapText="1"/>
    </xf>
    <xf numFmtId="0" fontId="5" fillId="2" borderId="0" xfId="3" applyFont="1" applyFill="1" applyBorder="1" applyAlignment="1">
      <alignment vertical="center"/>
    </xf>
    <xf numFmtId="0" fontId="7" fillId="2" borderId="0" xfId="3" applyFont="1" applyFill="1" applyBorder="1" applyAlignment="1"/>
    <xf numFmtId="0" fontId="14" fillId="0" borderId="3" xfId="0" applyFont="1" applyBorder="1" applyAlignment="1">
      <alignment vertical="center"/>
    </xf>
    <xf numFmtId="165" fontId="11" fillId="2" borderId="1" xfId="0" applyNumberFormat="1" applyFont="1" applyFill="1" applyBorder="1" applyAlignment="1">
      <alignment horizontal="center" vertical="center"/>
    </xf>
    <xf numFmtId="0" fontId="9" fillId="2" borderId="0" xfId="0" applyFont="1" applyFill="1" applyAlignment="1">
      <alignment horizontal="justify" vertical="center"/>
    </xf>
    <xf numFmtId="165" fontId="11" fillId="2" borderId="1" xfId="0" applyNumberFormat="1" applyFont="1" applyFill="1" applyBorder="1" applyAlignment="1">
      <alignment horizontal="center" vertical="center" wrapText="1"/>
    </xf>
    <xf numFmtId="166" fontId="10" fillId="2" borderId="0" xfId="0" applyNumberFormat="1" applyFont="1" applyFill="1" applyAlignment="1">
      <alignment horizontal="justify" vertical="center"/>
    </xf>
    <xf numFmtId="0" fontId="10" fillId="2" borderId="0" xfId="0" applyFont="1" applyFill="1" applyAlignment="1">
      <alignment horizontal="justify" vertical="center"/>
    </xf>
    <xf numFmtId="0" fontId="15" fillId="2" borderId="1" xfId="0" applyFont="1" applyFill="1" applyBorder="1" applyAlignment="1">
      <alignment horizontal="justify" vertical="center"/>
    </xf>
    <xf numFmtId="0" fontId="16" fillId="2" borderId="1" xfId="0" applyFont="1" applyFill="1" applyBorder="1" applyAlignment="1">
      <alignment horizontal="justify" vertical="center"/>
    </xf>
    <xf numFmtId="164" fontId="16" fillId="2" borderId="1" xfId="0" applyNumberFormat="1" applyFont="1" applyFill="1" applyBorder="1" applyAlignment="1">
      <alignment horizontal="justify" vertical="center"/>
    </xf>
    <xf numFmtId="9" fontId="16" fillId="2" borderId="1" xfId="5" applyFont="1" applyFill="1" applyBorder="1" applyAlignment="1">
      <alignment horizontal="justify" vertical="center"/>
    </xf>
    <xf numFmtId="0" fontId="16" fillId="2" borderId="1" xfId="0" applyFont="1" applyFill="1" applyBorder="1" applyAlignment="1">
      <alignment horizontal="justify" vertical="center" wrapText="1"/>
    </xf>
    <xf numFmtId="166" fontId="16" fillId="2" borderId="1" xfId="5" applyNumberFormat="1" applyFont="1" applyFill="1" applyBorder="1" applyAlignment="1" applyProtection="1">
      <alignment horizontal="center" vertical="center"/>
      <protection locked="0"/>
    </xf>
    <xf numFmtId="0" fontId="16" fillId="2" borderId="1" xfId="6" applyFont="1" applyFill="1" applyBorder="1" applyAlignment="1" applyProtection="1">
      <alignment horizontal="justify" vertical="center"/>
      <protection locked="0"/>
    </xf>
    <xf numFmtId="166" fontId="16" fillId="2" borderId="1" xfId="5" applyNumberFormat="1" applyFont="1" applyFill="1" applyBorder="1" applyAlignment="1">
      <alignment horizontal="justify" vertical="center"/>
    </xf>
    <xf numFmtId="166" fontId="16" fillId="2" borderId="1" xfId="0" applyNumberFormat="1" applyFont="1" applyFill="1" applyBorder="1" applyAlignment="1">
      <alignment horizontal="justify" vertical="center"/>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4" fillId="0" borderId="3" xfId="0" applyFont="1" applyBorder="1" applyAlignment="1">
      <alignment horizontal="justify" vertical="center"/>
    </xf>
    <xf numFmtId="166" fontId="19" fillId="4" borderId="0" xfId="0" applyNumberFormat="1" applyFont="1" applyFill="1" applyAlignment="1">
      <alignment horizontal="justify" vertical="center"/>
    </xf>
    <xf numFmtId="9" fontId="16" fillId="2" borderId="1" xfId="5" applyFont="1" applyFill="1" applyBorder="1" applyAlignment="1">
      <alignment horizontal="justify" vertical="center" wrapText="1"/>
    </xf>
    <xf numFmtId="0" fontId="14" fillId="0" borderId="3" xfId="0" applyFont="1" applyBorder="1" applyAlignment="1">
      <alignment horizontal="center" vertical="center"/>
    </xf>
    <xf numFmtId="0" fontId="17" fillId="2" borderId="1" xfId="0" applyFont="1" applyFill="1" applyBorder="1" applyAlignment="1">
      <alignment horizontal="center" vertical="center"/>
    </xf>
    <xf numFmtId="0" fontId="9" fillId="2" borderId="0" xfId="0" applyFont="1" applyFill="1" applyAlignment="1">
      <alignment horizontal="center" vertical="center"/>
    </xf>
    <xf numFmtId="0" fontId="9" fillId="0" borderId="0" xfId="0" applyFont="1" applyAlignment="1">
      <alignment horizontal="center" vertical="center"/>
    </xf>
    <xf numFmtId="0" fontId="16" fillId="5" borderId="1" xfId="0" applyFont="1" applyFill="1" applyBorder="1" applyAlignment="1">
      <alignment horizontal="justify" vertical="center"/>
    </xf>
    <xf numFmtId="0" fontId="15" fillId="5" borderId="1" xfId="0" applyFont="1" applyFill="1" applyBorder="1" applyAlignment="1">
      <alignment horizontal="justify" vertical="center"/>
    </xf>
    <xf numFmtId="164" fontId="16" fillId="5" borderId="1" xfId="0" applyNumberFormat="1" applyFont="1" applyFill="1" applyBorder="1" applyAlignment="1">
      <alignment horizontal="justify" vertical="center"/>
    </xf>
    <xf numFmtId="9" fontId="16" fillId="5" borderId="1" xfId="5" applyFont="1" applyFill="1" applyBorder="1" applyAlignment="1">
      <alignment horizontal="justify" vertical="center"/>
    </xf>
    <xf numFmtId="9" fontId="16" fillId="5" borderId="1" xfId="5" applyFont="1" applyFill="1" applyBorder="1" applyAlignment="1">
      <alignment horizontal="justify" vertical="center" wrapText="1"/>
    </xf>
    <xf numFmtId="165" fontId="11" fillId="5" borderId="1" xfId="0" applyNumberFormat="1" applyFont="1" applyFill="1" applyBorder="1" applyAlignment="1">
      <alignment horizontal="center" vertical="center" wrapText="1"/>
    </xf>
    <xf numFmtId="0" fontId="17" fillId="5" borderId="1" xfId="0" applyFont="1" applyFill="1" applyBorder="1" applyAlignment="1">
      <alignment horizontal="center" vertical="center"/>
    </xf>
    <xf numFmtId="166" fontId="16" fillId="5" borderId="1" xfId="5" applyNumberFormat="1" applyFont="1" applyFill="1" applyBorder="1" applyAlignment="1" applyProtection="1">
      <alignment horizontal="center" vertical="center"/>
      <protection locked="0"/>
    </xf>
    <xf numFmtId="0" fontId="16" fillId="5" borderId="1" xfId="6" applyFont="1" applyFill="1" applyBorder="1" applyAlignment="1" applyProtection="1">
      <alignment horizontal="justify" vertical="center"/>
      <protection locked="0"/>
    </xf>
    <xf numFmtId="166" fontId="16" fillId="5" borderId="1" xfId="5" applyNumberFormat="1" applyFont="1" applyFill="1" applyBorder="1" applyAlignment="1">
      <alignment horizontal="justify" vertical="center"/>
    </xf>
    <xf numFmtId="166" fontId="16" fillId="5" borderId="1" xfId="0" applyNumberFormat="1" applyFont="1" applyFill="1" applyBorder="1" applyAlignment="1">
      <alignment horizontal="justify" vertical="center"/>
    </xf>
    <xf numFmtId="0" fontId="16" fillId="5" borderId="1" xfId="0" applyFont="1" applyFill="1" applyBorder="1" applyAlignment="1">
      <alignment horizontal="justify" vertical="center" wrapText="1"/>
    </xf>
    <xf numFmtId="0" fontId="16" fillId="5" borderId="1" xfId="6" applyFont="1" applyFill="1" applyBorder="1" applyAlignment="1" applyProtection="1">
      <alignment horizontal="justify" vertical="center" wrapText="1"/>
      <protection locked="0"/>
    </xf>
    <xf numFmtId="0" fontId="16" fillId="5" borderId="1" xfId="6" applyFont="1" applyFill="1" applyBorder="1" applyAlignment="1" applyProtection="1">
      <alignment horizontal="justify" wrapText="1"/>
      <protection locked="0"/>
    </xf>
    <xf numFmtId="166" fontId="16" fillId="0" borderId="1" xfId="5" applyNumberFormat="1" applyFont="1" applyFill="1" applyBorder="1" applyAlignment="1">
      <alignment horizontal="justify" vertical="center"/>
    </xf>
    <xf numFmtId="166" fontId="16" fillId="2" borderId="1" xfId="5" applyNumberFormat="1" applyFont="1" applyFill="1" applyBorder="1" applyAlignment="1">
      <alignment horizontal="left" vertical="center"/>
    </xf>
    <xf numFmtId="0" fontId="16" fillId="2" borderId="1" xfId="6" applyFont="1" applyFill="1" applyBorder="1" applyAlignment="1" applyProtection="1">
      <alignment horizontal="justify" vertical="center" wrapText="1"/>
      <protection locked="0"/>
    </xf>
  </cellXfs>
  <cellStyles count="10">
    <cellStyle name="Normal" xfId="0" builtinId="0"/>
    <cellStyle name="Normal 2" xfId="1" xr:uid="{00000000-0005-0000-0000-000001000000}"/>
    <cellStyle name="Normal 2 2" xfId="6" xr:uid="{00000000-0005-0000-0000-000002000000}"/>
    <cellStyle name="Normal 3" xfId="8" xr:uid="{00000000-0005-0000-0000-000003000000}"/>
    <cellStyle name="Normal 7" xfId="3" xr:uid="{00000000-0005-0000-0000-000004000000}"/>
    <cellStyle name="Porcentaje" xfId="5" builtinId="5"/>
    <cellStyle name="Porcentaje 2" xfId="2" xr:uid="{00000000-0005-0000-0000-000006000000}"/>
    <cellStyle name="Porcentaje 2 2" xfId="7" xr:uid="{00000000-0005-0000-0000-000007000000}"/>
    <cellStyle name="Porcentaje 3" xfId="9" xr:uid="{00000000-0005-0000-0000-000008000000}"/>
    <cellStyle name="Porcentaje 4" xfId="4" xr:uid="{00000000-0005-0000-0000-000009000000}"/>
  </cellStyles>
  <dxfs count="5">
    <dxf>
      <font>
        <b/>
        <i val="0"/>
        <strike val="0"/>
        <color rgb="FF00B050"/>
      </font>
    </dxf>
    <dxf>
      <font>
        <b/>
        <i val="0"/>
        <color rgb="FFFF0000"/>
      </font>
    </dxf>
    <dxf>
      <font>
        <b/>
        <i val="0"/>
        <strike val="0"/>
        <color rgb="FF00B050"/>
      </font>
    </dxf>
    <dxf>
      <font>
        <b/>
        <i val="0"/>
        <color rgb="FFFF0000"/>
      </font>
    </dxf>
    <dxf>
      <fill>
        <patternFill patternType="solid">
          <fgColor rgb="FFFEF5F0"/>
          <bgColor rgb="FF000000"/>
        </patternFill>
      </fill>
    </dxf>
  </dxfs>
  <tableStyles count="0" defaultTableStyle="TableStyleMedium2" defaultPivotStyle="PivotStyleLight16"/>
  <colors>
    <mruColors>
      <color rgb="FFFEF5F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
  <sheetViews>
    <sheetView workbookViewId="0"/>
  </sheetViews>
  <sheetFormatPr baseColWidth="10" defaultColWidth="11.5546875" defaultRowHeight="15" x14ac:dyDescent="0.2"/>
  <cols>
    <col min="1" max="16384" width="11.5546875" style="5"/>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L7"/>
  <sheetViews>
    <sheetView tabSelected="1" view="pageBreakPreview" zoomScale="42" zoomScaleNormal="60" zoomScaleSheetLayoutView="85" workbookViewId="0">
      <selection activeCell="G2" sqref="G2"/>
    </sheetView>
  </sheetViews>
  <sheetFormatPr baseColWidth="10" defaultRowHeight="15" x14ac:dyDescent="0.2"/>
  <cols>
    <col min="1" max="1" width="10.88671875" customWidth="1"/>
    <col min="2" max="2" width="17.5546875" customWidth="1"/>
    <col min="3" max="3" width="14.77734375" customWidth="1"/>
    <col min="4" max="4" width="22.88671875" customWidth="1"/>
    <col min="5" max="5" width="26.109375" bestFit="1" customWidth="1"/>
    <col min="6" max="6" width="12.5546875" customWidth="1"/>
    <col min="7" max="7" width="21.77734375" customWidth="1"/>
    <col min="8" max="8" width="43.21875" customWidth="1"/>
    <col min="9" max="9" width="35" customWidth="1"/>
    <col min="10" max="10" width="14.21875" customWidth="1"/>
    <col min="11" max="11" width="71.44140625" customWidth="1"/>
    <col min="12" max="12" width="16" customWidth="1"/>
  </cols>
  <sheetData>
    <row r="1" spans="1:12" s="1" customFormat="1" ht="23.25" x14ac:dyDescent="0.35">
      <c r="B1" s="11"/>
      <c r="C1" s="12"/>
      <c r="D1" s="12"/>
      <c r="E1" s="12"/>
      <c r="F1" s="12"/>
      <c r="G1" s="12" t="s">
        <v>15</v>
      </c>
      <c r="I1" s="12"/>
      <c r="J1" s="12"/>
      <c r="K1" s="12"/>
      <c r="L1" s="12"/>
    </row>
    <row r="2" spans="1:12" s="2" customFormat="1" ht="49.5" customHeight="1" x14ac:dyDescent="0.2">
      <c r="A2" s="6"/>
      <c r="B2" s="28" t="s">
        <v>4</v>
      </c>
      <c r="C2" s="28" t="s">
        <v>5</v>
      </c>
      <c r="D2" s="28" t="s">
        <v>6</v>
      </c>
      <c r="E2" s="28" t="s">
        <v>7</v>
      </c>
      <c r="F2" s="28" t="s">
        <v>8</v>
      </c>
      <c r="G2" s="28" t="s">
        <v>221</v>
      </c>
      <c r="H2" s="28" t="s">
        <v>9</v>
      </c>
      <c r="I2" s="28" t="s">
        <v>10</v>
      </c>
      <c r="J2" s="28" t="s">
        <v>11</v>
      </c>
      <c r="K2" s="28" t="s">
        <v>12</v>
      </c>
      <c r="L2" s="28" t="s">
        <v>34</v>
      </c>
    </row>
    <row r="3" spans="1:12" s="3" customFormat="1" ht="126" x14ac:dyDescent="0.2">
      <c r="B3" s="22" t="s">
        <v>206</v>
      </c>
      <c r="C3" s="22" t="s">
        <v>210</v>
      </c>
      <c r="D3" s="22" t="s">
        <v>211</v>
      </c>
      <c r="E3" s="22" t="s">
        <v>215</v>
      </c>
      <c r="F3" s="22" t="s">
        <v>14</v>
      </c>
      <c r="G3" s="22">
        <v>0.96</v>
      </c>
      <c r="H3" s="22">
        <v>1</v>
      </c>
      <c r="I3" s="22" t="s">
        <v>219</v>
      </c>
      <c r="J3" s="52">
        <v>0.99299999999999999</v>
      </c>
      <c r="K3" s="32"/>
      <c r="L3" s="52">
        <v>0.99299999999999999</v>
      </c>
    </row>
    <row r="4" spans="1:12" s="3" customFormat="1" ht="258.60000000000002" customHeight="1" x14ac:dyDescent="0.2">
      <c r="B4" s="22" t="s">
        <v>207</v>
      </c>
      <c r="C4" s="22" t="s">
        <v>13</v>
      </c>
      <c r="D4" s="22" t="s">
        <v>212</v>
      </c>
      <c r="E4" s="22" t="s">
        <v>216</v>
      </c>
      <c r="F4" s="22" t="s">
        <v>14</v>
      </c>
      <c r="G4" s="22">
        <v>0.95</v>
      </c>
      <c r="H4" s="22">
        <v>1</v>
      </c>
      <c r="I4" s="22" t="s">
        <v>220</v>
      </c>
      <c r="J4" s="52">
        <v>0.93200000000000005</v>
      </c>
      <c r="K4" s="22"/>
      <c r="L4" s="22">
        <v>0.91300000000000003</v>
      </c>
    </row>
    <row r="5" spans="1:12" s="3" customFormat="1" ht="141.75" x14ac:dyDescent="0.2">
      <c r="B5" s="22" t="s">
        <v>208</v>
      </c>
      <c r="C5" s="22" t="s">
        <v>210</v>
      </c>
      <c r="D5" s="22" t="s">
        <v>213</v>
      </c>
      <c r="E5" s="22" t="s">
        <v>217</v>
      </c>
      <c r="F5" s="22" t="s">
        <v>14</v>
      </c>
      <c r="G5" s="22">
        <v>0.4</v>
      </c>
      <c r="H5" s="22">
        <v>0.6</v>
      </c>
      <c r="I5" s="22" t="s">
        <v>223</v>
      </c>
      <c r="J5" s="52">
        <v>1</v>
      </c>
      <c r="K5" s="22"/>
      <c r="L5" s="22">
        <v>1</v>
      </c>
    </row>
    <row r="6" spans="1:12" s="3" customFormat="1" ht="94.5" x14ac:dyDescent="0.2">
      <c r="B6" s="22" t="s">
        <v>209</v>
      </c>
      <c r="C6" s="22" t="s">
        <v>210</v>
      </c>
      <c r="D6" s="22" t="s">
        <v>214</v>
      </c>
      <c r="E6" s="22" t="s">
        <v>218</v>
      </c>
      <c r="F6" s="22" t="s">
        <v>222</v>
      </c>
      <c r="G6" s="22">
        <v>0.96</v>
      </c>
      <c r="H6" s="22">
        <v>1</v>
      </c>
      <c r="I6" s="32" t="s">
        <v>224</v>
      </c>
      <c r="J6" s="52">
        <v>1</v>
      </c>
      <c r="K6" s="22"/>
      <c r="L6" s="52">
        <v>1</v>
      </c>
    </row>
    <row r="7" spans="1:12" ht="31.15" customHeight="1" x14ac:dyDescent="0.2">
      <c r="B7" s="9"/>
      <c r="C7" s="7"/>
      <c r="D7" s="7"/>
      <c r="E7" s="7"/>
      <c r="F7" s="7"/>
      <c r="G7" s="7"/>
      <c r="H7" s="8"/>
      <c r="I7" s="7"/>
      <c r="J7" s="31">
        <f>+AVERAGE(J3:J6)</f>
        <v>0.98124999999999996</v>
      </c>
      <c r="K7" s="10" t="s">
        <v>16</v>
      </c>
      <c r="L7" s="31">
        <f>+AVERAGE(L3:L6)</f>
        <v>0.97650000000000003</v>
      </c>
    </row>
  </sheetData>
  <pageMargins left="0.51181102362204722" right="0.51181102362204722" top="0.74803149606299213" bottom="0.74803149606299213" header="0.31496062992125984" footer="0.31496062992125984"/>
  <pageSetup paperSize="14"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filterMode="1">
    <pageSetUpPr fitToPage="1"/>
  </sheetPr>
  <dimension ref="A1:X45"/>
  <sheetViews>
    <sheetView view="pageBreakPreview" zoomScale="40" zoomScaleNormal="55" zoomScaleSheetLayoutView="40" workbookViewId="0">
      <pane xSplit="6" ySplit="2" topLeftCell="M35" activePane="bottomRight" state="frozen"/>
      <selection pane="topRight" activeCell="G1" sqref="G1"/>
      <selection pane="bottomLeft" activeCell="A3" sqref="A3"/>
      <selection pane="bottomRight" activeCell="U36" sqref="U36"/>
    </sheetView>
  </sheetViews>
  <sheetFormatPr baseColWidth="10" defaultColWidth="11.5546875" defaultRowHeight="15" x14ac:dyDescent="0.2"/>
  <cols>
    <col min="1" max="1" width="13.77734375" style="4" customWidth="1"/>
    <col min="2" max="2" width="10.5546875" style="4" customWidth="1"/>
    <col min="3" max="3" width="10.44140625" style="4" customWidth="1"/>
    <col min="4" max="4" width="7.88671875" style="4" customWidth="1"/>
    <col min="5" max="5" width="37.77734375" style="4" customWidth="1"/>
    <col min="6" max="6" width="11.21875" style="4" customWidth="1"/>
    <col min="7" max="7" width="28.109375" style="4" customWidth="1"/>
    <col min="8" max="8" width="15.33203125" style="4" customWidth="1"/>
    <col min="9" max="9" width="51.21875" style="4" customWidth="1"/>
    <col min="10" max="10" width="17.5546875" style="4" customWidth="1"/>
    <col min="11" max="11" width="17.44140625" style="4" customWidth="1"/>
    <col min="12" max="12" width="14.5546875" style="4" customWidth="1"/>
    <col min="13" max="13" width="31.88671875" style="4" customWidth="1"/>
    <col min="14" max="14" width="11.5546875" style="4" customWidth="1"/>
    <col min="15" max="15" width="16.21875" style="4" customWidth="1"/>
    <col min="16" max="16" width="8.44140625" style="4" customWidth="1"/>
    <col min="17" max="17" width="39.77734375" style="4" customWidth="1"/>
    <col min="18" max="18" width="21.77734375" style="36" customWidth="1"/>
    <col min="19" max="19" width="46.5546875" style="4" customWidth="1"/>
    <col min="20" max="20" width="20.44140625" style="4" customWidth="1"/>
    <col min="21" max="21" width="44" style="4" customWidth="1"/>
    <col min="22" max="22" width="15.88671875" style="4" customWidth="1"/>
    <col min="23" max="23" width="16.33203125" style="4" customWidth="1"/>
    <col min="24" max="16384" width="11.5546875" style="4"/>
  </cols>
  <sheetData>
    <row r="1" spans="1:24" ht="48" customHeight="1" x14ac:dyDescent="0.2">
      <c r="B1" s="13"/>
      <c r="C1" s="13"/>
      <c r="D1" s="13"/>
      <c r="E1" s="30"/>
      <c r="F1" s="13"/>
      <c r="G1" s="13"/>
      <c r="H1" s="13"/>
      <c r="J1" s="13"/>
      <c r="K1" s="13"/>
      <c r="L1" s="13" t="s">
        <v>31</v>
      </c>
      <c r="M1" s="13"/>
      <c r="N1" s="13"/>
      <c r="O1" s="13"/>
      <c r="P1" s="13"/>
      <c r="Q1" s="13"/>
      <c r="R1" s="33"/>
      <c r="S1" s="13"/>
      <c r="T1" s="13"/>
      <c r="U1" s="13"/>
      <c r="V1" s="13"/>
      <c r="W1" s="13"/>
    </row>
    <row r="2" spans="1:24" ht="106.5" customHeight="1" x14ac:dyDescent="0.2">
      <c r="A2" s="28" t="s">
        <v>23</v>
      </c>
      <c r="B2" s="28" t="s">
        <v>24</v>
      </c>
      <c r="C2" s="28" t="s">
        <v>25</v>
      </c>
      <c r="D2" s="28" t="s">
        <v>26</v>
      </c>
      <c r="E2" s="28" t="s">
        <v>0</v>
      </c>
      <c r="F2" s="28" t="s">
        <v>29</v>
      </c>
      <c r="G2" s="28" t="s">
        <v>1</v>
      </c>
      <c r="H2" s="28" t="s">
        <v>241</v>
      </c>
      <c r="I2" s="28" t="s">
        <v>17</v>
      </c>
      <c r="J2" s="28" t="s">
        <v>18</v>
      </c>
      <c r="K2" s="28" t="s">
        <v>20</v>
      </c>
      <c r="L2" s="28" t="s">
        <v>19</v>
      </c>
      <c r="M2" s="28" t="s">
        <v>27</v>
      </c>
      <c r="N2" s="28" t="s">
        <v>2</v>
      </c>
      <c r="O2" s="28" t="s">
        <v>3</v>
      </c>
      <c r="P2" s="28" t="s">
        <v>21</v>
      </c>
      <c r="Q2" s="28" t="s">
        <v>51</v>
      </c>
      <c r="R2" s="28" t="s">
        <v>242</v>
      </c>
      <c r="S2" s="28" t="s">
        <v>225</v>
      </c>
      <c r="T2" s="28" t="s">
        <v>28</v>
      </c>
      <c r="U2" s="28" t="s">
        <v>226</v>
      </c>
      <c r="V2" s="28" t="s">
        <v>32</v>
      </c>
      <c r="W2" s="29" t="s">
        <v>33</v>
      </c>
      <c r="X2" s="29" t="s">
        <v>55</v>
      </c>
    </row>
    <row r="3" spans="1:24" s="15" customFormat="1" ht="196.9" hidden="1" customHeight="1" x14ac:dyDescent="0.2">
      <c r="A3" s="19">
        <v>1</v>
      </c>
      <c r="B3" s="19" t="s">
        <v>30</v>
      </c>
      <c r="C3" s="19" t="s">
        <v>35</v>
      </c>
      <c r="D3" s="19" t="s">
        <v>36</v>
      </c>
      <c r="E3" s="19" t="s">
        <v>37</v>
      </c>
      <c r="F3" s="19" t="s">
        <v>41</v>
      </c>
      <c r="G3" s="20" t="s">
        <v>39</v>
      </c>
      <c r="H3" s="19" t="s">
        <v>42</v>
      </c>
      <c r="I3" s="20" t="s">
        <v>45</v>
      </c>
      <c r="J3" s="21">
        <v>44196</v>
      </c>
      <c r="K3" s="22">
        <v>1</v>
      </c>
      <c r="L3" s="22">
        <v>0.4</v>
      </c>
      <c r="M3" s="22" t="s">
        <v>48</v>
      </c>
      <c r="N3" s="21">
        <v>43831</v>
      </c>
      <c r="O3" s="21">
        <v>44196</v>
      </c>
      <c r="P3" s="14" t="s">
        <v>22</v>
      </c>
      <c r="Q3" s="20" t="s">
        <v>52</v>
      </c>
      <c r="R3" s="34">
        <v>12</v>
      </c>
      <c r="S3" s="20" t="s">
        <v>52</v>
      </c>
      <c r="T3" s="24">
        <v>1</v>
      </c>
      <c r="U3" s="25" t="s">
        <v>53</v>
      </c>
      <c r="V3" s="26">
        <f>(R3/12)*L3*100%</f>
        <v>0.4</v>
      </c>
      <c r="W3" s="27">
        <f>SUM(V3:V5)</f>
        <v>1</v>
      </c>
      <c r="X3" s="27">
        <v>1</v>
      </c>
    </row>
    <row r="4" spans="1:24" s="15" customFormat="1" ht="222.75" hidden="1" customHeight="1" x14ac:dyDescent="0.2">
      <c r="A4" s="19">
        <v>1</v>
      </c>
      <c r="B4" s="19" t="s">
        <v>30</v>
      </c>
      <c r="C4" s="19" t="s">
        <v>35</v>
      </c>
      <c r="D4" s="19" t="s">
        <v>36</v>
      </c>
      <c r="E4" s="19" t="s">
        <v>37</v>
      </c>
      <c r="F4" s="19" t="s">
        <v>41</v>
      </c>
      <c r="G4" s="20" t="s">
        <v>39</v>
      </c>
      <c r="H4" s="19" t="s">
        <v>43</v>
      </c>
      <c r="I4" s="23" t="s">
        <v>46</v>
      </c>
      <c r="J4" s="21">
        <v>44196</v>
      </c>
      <c r="K4" s="22">
        <v>1</v>
      </c>
      <c r="L4" s="22">
        <v>0.4</v>
      </c>
      <c r="M4" s="22" t="s">
        <v>49</v>
      </c>
      <c r="N4" s="21">
        <v>43831</v>
      </c>
      <c r="O4" s="21">
        <v>44196</v>
      </c>
      <c r="P4" s="16" t="s">
        <v>22</v>
      </c>
      <c r="Q4" s="20" t="s">
        <v>52</v>
      </c>
      <c r="R4" s="34">
        <v>12</v>
      </c>
      <c r="S4" s="20" t="s">
        <v>52</v>
      </c>
      <c r="T4" s="24">
        <v>1</v>
      </c>
      <c r="U4" s="25" t="s">
        <v>53</v>
      </c>
      <c r="V4" s="26">
        <f t="shared" ref="V4:V8" si="0">(R4/12)*L4*100%</f>
        <v>0.4</v>
      </c>
      <c r="W4" s="27"/>
      <c r="X4" s="27"/>
    </row>
    <row r="5" spans="1:24" s="15" customFormat="1" ht="173.25" hidden="1" x14ac:dyDescent="0.2">
      <c r="A5" s="19">
        <v>1</v>
      </c>
      <c r="B5" s="19" t="s">
        <v>30</v>
      </c>
      <c r="C5" s="19" t="s">
        <v>35</v>
      </c>
      <c r="D5" s="19" t="s">
        <v>36</v>
      </c>
      <c r="E5" s="19" t="s">
        <v>37</v>
      </c>
      <c r="F5" s="19" t="s">
        <v>41</v>
      </c>
      <c r="G5" s="20" t="s">
        <v>39</v>
      </c>
      <c r="H5" s="19" t="s">
        <v>44</v>
      </c>
      <c r="I5" s="20" t="s">
        <v>47</v>
      </c>
      <c r="J5" s="21">
        <v>44196</v>
      </c>
      <c r="K5" s="22">
        <v>1</v>
      </c>
      <c r="L5" s="22">
        <v>0.2</v>
      </c>
      <c r="M5" s="22" t="s">
        <v>50</v>
      </c>
      <c r="N5" s="21">
        <v>43831</v>
      </c>
      <c r="O5" s="21">
        <v>44196</v>
      </c>
      <c r="P5" s="16" t="s">
        <v>22</v>
      </c>
      <c r="Q5" s="20" t="s">
        <v>52</v>
      </c>
      <c r="R5" s="34">
        <v>12</v>
      </c>
      <c r="S5" s="20" t="s">
        <v>52</v>
      </c>
      <c r="T5" s="24">
        <v>1</v>
      </c>
      <c r="U5" s="25" t="s">
        <v>53</v>
      </c>
      <c r="V5" s="26">
        <f t="shared" si="0"/>
        <v>0.2</v>
      </c>
      <c r="W5" s="27"/>
      <c r="X5" s="27"/>
    </row>
    <row r="6" spans="1:24" s="15" customFormat="1" ht="173.25" hidden="1" x14ac:dyDescent="0.2">
      <c r="A6" s="19">
        <v>1</v>
      </c>
      <c r="B6" s="19" t="s">
        <v>30</v>
      </c>
      <c r="C6" s="19" t="s">
        <v>35</v>
      </c>
      <c r="D6" s="19" t="s">
        <v>36</v>
      </c>
      <c r="E6" s="19" t="s">
        <v>37</v>
      </c>
      <c r="F6" s="19" t="s">
        <v>57</v>
      </c>
      <c r="G6" s="20" t="s">
        <v>56</v>
      </c>
      <c r="H6" s="19" t="s">
        <v>58</v>
      </c>
      <c r="I6" s="20" t="s">
        <v>67</v>
      </c>
      <c r="J6" s="21">
        <v>44196</v>
      </c>
      <c r="K6" s="22">
        <v>1</v>
      </c>
      <c r="L6" s="22">
        <v>0.4</v>
      </c>
      <c r="M6" s="22" t="s">
        <v>69</v>
      </c>
      <c r="N6" s="21">
        <v>43831</v>
      </c>
      <c r="O6" s="21">
        <v>44196</v>
      </c>
      <c r="P6" s="16" t="s">
        <v>22</v>
      </c>
      <c r="Q6" s="20" t="s">
        <v>52</v>
      </c>
      <c r="R6" s="34">
        <v>12</v>
      </c>
      <c r="S6" s="20" t="s">
        <v>52</v>
      </c>
      <c r="T6" s="24">
        <v>1</v>
      </c>
      <c r="U6" s="25" t="s">
        <v>77</v>
      </c>
      <c r="V6" s="26">
        <f t="shared" si="0"/>
        <v>0.4</v>
      </c>
      <c r="W6" s="27">
        <f>SUM(V6:V8)</f>
        <v>1</v>
      </c>
      <c r="X6" s="27">
        <v>1</v>
      </c>
    </row>
    <row r="7" spans="1:24" s="15" customFormat="1" ht="173.25" hidden="1" x14ac:dyDescent="0.2">
      <c r="A7" s="19">
        <v>1</v>
      </c>
      <c r="B7" s="19" t="s">
        <v>30</v>
      </c>
      <c r="C7" s="19" t="s">
        <v>35</v>
      </c>
      <c r="D7" s="19" t="s">
        <v>36</v>
      </c>
      <c r="E7" s="19" t="s">
        <v>37</v>
      </c>
      <c r="F7" s="19" t="s">
        <v>57</v>
      </c>
      <c r="G7" s="20" t="s">
        <v>56</v>
      </c>
      <c r="H7" s="19" t="s">
        <v>59</v>
      </c>
      <c r="I7" s="20" t="s">
        <v>62</v>
      </c>
      <c r="J7" s="21">
        <v>44196</v>
      </c>
      <c r="K7" s="22">
        <v>1</v>
      </c>
      <c r="L7" s="22">
        <v>0.4</v>
      </c>
      <c r="M7" s="22" t="s">
        <v>70</v>
      </c>
      <c r="N7" s="21">
        <v>43831</v>
      </c>
      <c r="O7" s="21">
        <v>44196</v>
      </c>
      <c r="P7" s="16" t="s">
        <v>22</v>
      </c>
      <c r="Q7" s="20" t="s">
        <v>52</v>
      </c>
      <c r="R7" s="34">
        <v>12</v>
      </c>
      <c r="S7" s="20" t="s">
        <v>52</v>
      </c>
      <c r="T7" s="24">
        <v>1</v>
      </c>
      <c r="U7" s="25" t="s">
        <v>77</v>
      </c>
      <c r="V7" s="26">
        <f t="shared" si="0"/>
        <v>0.4</v>
      </c>
      <c r="W7" s="27"/>
      <c r="X7" s="27"/>
    </row>
    <row r="8" spans="1:24" s="15" customFormat="1" ht="173.25" hidden="1" x14ac:dyDescent="0.2">
      <c r="A8" s="19">
        <v>1</v>
      </c>
      <c r="B8" s="19" t="s">
        <v>30</v>
      </c>
      <c r="C8" s="19" t="s">
        <v>35</v>
      </c>
      <c r="D8" s="19" t="s">
        <v>36</v>
      </c>
      <c r="E8" s="19" t="s">
        <v>37</v>
      </c>
      <c r="F8" s="19" t="s">
        <v>57</v>
      </c>
      <c r="G8" s="20" t="s">
        <v>56</v>
      </c>
      <c r="H8" s="19" t="s">
        <v>60</v>
      </c>
      <c r="I8" s="20" t="s">
        <v>68</v>
      </c>
      <c r="J8" s="21">
        <v>44196</v>
      </c>
      <c r="K8" s="22">
        <v>1</v>
      </c>
      <c r="L8" s="22">
        <v>0.2</v>
      </c>
      <c r="M8" s="32" t="s">
        <v>71</v>
      </c>
      <c r="N8" s="21">
        <v>43831</v>
      </c>
      <c r="O8" s="21">
        <v>44196</v>
      </c>
      <c r="P8" s="16" t="s">
        <v>22</v>
      </c>
      <c r="Q8" s="20" t="s">
        <v>52</v>
      </c>
      <c r="R8" s="34">
        <v>12</v>
      </c>
      <c r="S8" s="20" t="s">
        <v>52</v>
      </c>
      <c r="T8" s="24">
        <v>1</v>
      </c>
      <c r="U8" s="25" t="s">
        <v>77</v>
      </c>
      <c r="V8" s="26">
        <f t="shared" si="0"/>
        <v>0.2</v>
      </c>
      <c r="W8" s="27"/>
      <c r="X8" s="27"/>
    </row>
    <row r="9" spans="1:24" s="15" customFormat="1" ht="173.25" hidden="1" x14ac:dyDescent="0.2">
      <c r="A9" s="19">
        <v>1</v>
      </c>
      <c r="B9" s="19" t="s">
        <v>30</v>
      </c>
      <c r="C9" s="19" t="s">
        <v>35</v>
      </c>
      <c r="D9" s="19" t="s">
        <v>36</v>
      </c>
      <c r="E9" s="19" t="s">
        <v>37</v>
      </c>
      <c r="F9" s="19" t="s">
        <v>72</v>
      </c>
      <c r="G9" s="20" t="s">
        <v>73</v>
      </c>
      <c r="H9" s="19" t="s">
        <v>74</v>
      </c>
      <c r="I9" s="20" t="s">
        <v>61</v>
      </c>
      <c r="J9" s="21">
        <v>44196</v>
      </c>
      <c r="K9" s="22">
        <v>1</v>
      </c>
      <c r="L9" s="22">
        <v>0.4</v>
      </c>
      <c r="M9" s="22" t="s">
        <v>64</v>
      </c>
      <c r="N9" s="21">
        <v>43831</v>
      </c>
      <c r="O9" s="21">
        <v>44196</v>
      </c>
      <c r="P9" s="16" t="s">
        <v>22</v>
      </c>
      <c r="Q9" s="20" t="s">
        <v>52</v>
      </c>
      <c r="R9" s="34">
        <v>2</v>
      </c>
      <c r="S9" s="20" t="s">
        <v>52</v>
      </c>
      <c r="T9" s="24">
        <v>1</v>
      </c>
      <c r="U9" s="25" t="s">
        <v>78</v>
      </c>
      <c r="V9" s="26">
        <f>(R9/2)*L9*100%</f>
        <v>0.4</v>
      </c>
      <c r="W9" s="27">
        <f>SUM(V9:V11)</f>
        <v>1</v>
      </c>
      <c r="X9" s="27">
        <v>1</v>
      </c>
    </row>
    <row r="10" spans="1:24" s="15" customFormat="1" ht="173.25" hidden="1" x14ac:dyDescent="0.2">
      <c r="A10" s="19">
        <v>1</v>
      </c>
      <c r="B10" s="19" t="s">
        <v>30</v>
      </c>
      <c r="C10" s="19" t="s">
        <v>35</v>
      </c>
      <c r="D10" s="19" t="s">
        <v>36</v>
      </c>
      <c r="E10" s="19" t="s">
        <v>37</v>
      </c>
      <c r="F10" s="19" t="s">
        <v>72</v>
      </c>
      <c r="G10" s="20" t="s">
        <v>73</v>
      </c>
      <c r="H10" s="19" t="s">
        <v>75</v>
      </c>
      <c r="I10" s="20" t="s">
        <v>62</v>
      </c>
      <c r="J10" s="21">
        <v>44196</v>
      </c>
      <c r="K10" s="22">
        <v>1</v>
      </c>
      <c r="L10" s="22">
        <v>0.4</v>
      </c>
      <c r="M10" s="22" t="s">
        <v>65</v>
      </c>
      <c r="N10" s="21">
        <v>43831</v>
      </c>
      <c r="O10" s="21">
        <v>44196</v>
      </c>
      <c r="P10" s="16" t="s">
        <v>22</v>
      </c>
      <c r="Q10" s="20" t="s">
        <v>52</v>
      </c>
      <c r="R10" s="34">
        <v>2</v>
      </c>
      <c r="S10" s="20" t="s">
        <v>52</v>
      </c>
      <c r="T10" s="24">
        <v>1</v>
      </c>
      <c r="U10" s="25" t="s">
        <v>78</v>
      </c>
      <c r="V10" s="26">
        <f>(R10/2*L10*100%)</f>
        <v>0.4</v>
      </c>
      <c r="W10" s="27"/>
      <c r="X10" s="27"/>
    </row>
    <row r="11" spans="1:24" s="15" customFormat="1" ht="173.25" hidden="1" x14ac:dyDescent="0.2">
      <c r="A11" s="19">
        <v>1</v>
      </c>
      <c r="B11" s="19" t="s">
        <v>30</v>
      </c>
      <c r="C11" s="19" t="s">
        <v>35</v>
      </c>
      <c r="D11" s="19" t="s">
        <v>36</v>
      </c>
      <c r="E11" s="19" t="s">
        <v>37</v>
      </c>
      <c r="F11" s="19" t="s">
        <v>72</v>
      </c>
      <c r="G11" s="20" t="s">
        <v>73</v>
      </c>
      <c r="H11" s="19" t="s">
        <v>76</v>
      </c>
      <c r="I11" s="20" t="s">
        <v>63</v>
      </c>
      <c r="J11" s="21">
        <v>44196</v>
      </c>
      <c r="K11" s="22">
        <v>1</v>
      </c>
      <c r="L11" s="22">
        <v>0.2</v>
      </c>
      <c r="M11" s="32" t="s">
        <v>66</v>
      </c>
      <c r="N11" s="21">
        <v>43831</v>
      </c>
      <c r="O11" s="21">
        <v>44196</v>
      </c>
      <c r="P11" s="16" t="s">
        <v>22</v>
      </c>
      <c r="Q11" s="20" t="s">
        <v>52</v>
      </c>
      <c r="R11" s="34">
        <v>2</v>
      </c>
      <c r="S11" s="20" t="s">
        <v>52</v>
      </c>
      <c r="T11" s="24">
        <v>1</v>
      </c>
      <c r="U11" s="25" t="s">
        <v>78</v>
      </c>
      <c r="V11" s="26">
        <f>(R11/2*L11*100%)</f>
        <v>0.2</v>
      </c>
      <c r="W11" s="27"/>
      <c r="X11" s="27"/>
    </row>
    <row r="12" spans="1:24" s="15" customFormat="1" ht="106.5" hidden="1" customHeight="1" x14ac:dyDescent="0.2">
      <c r="A12" s="20">
        <v>1</v>
      </c>
      <c r="B12" s="20" t="s">
        <v>30</v>
      </c>
      <c r="C12" s="20" t="s">
        <v>35</v>
      </c>
      <c r="D12" s="19" t="s">
        <v>79</v>
      </c>
      <c r="E12" s="19" t="s">
        <v>80</v>
      </c>
      <c r="F12" s="19" t="s">
        <v>82</v>
      </c>
      <c r="G12" s="20" t="s">
        <v>81</v>
      </c>
      <c r="H12" s="19" t="s">
        <v>95</v>
      </c>
      <c r="I12" s="20" t="s">
        <v>85</v>
      </c>
      <c r="J12" s="21">
        <v>44196</v>
      </c>
      <c r="K12" s="22">
        <v>1</v>
      </c>
      <c r="L12" s="22">
        <v>0.3</v>
      </c>
      <c r="M12" s="32" t="s">
        <v>106</v>
      </c>
      <c r="N12" s="21">
        <v>43831</v>
      </c>
      <c r="O12" s="21">
        <v>44196</v>
      </c>
      <c r="P12" s="16" t="s">
        <v>22</v>
      </c>
      <c r="Q12" s="20" t="s">
        <v>52</v>
      </c>
      <c r="R12" s="34">
        <v>4</v>
      </c>
      <c r="S12" s="20" t="s">
        <v>52</v>
      </c>
      <c r="T12" s="24">
        <v>1</v>
      </c>
      <c r="U12" s="25" t="s">
        <v>54</v>
      </c>
      <c r="V12" s="26">
        <f t="shared" ref="V12:V18" si="1">(R12/4*L12*100%)</f>
        <v>0.3</v>
      </c>
      <c r="W12" s="27">
        <f>SUM(V12:V15)</f>
        <v>1</v>
      </c>
      <c r="X12" s="27">
        <v>1</v>
      </c>
    </row>
    <row r="13" spans="1:24" s="15" customFormat="1" ht="180" hidden="1" customHeight="1" x14ac:dyDescent="0.2">
      <c r="A13" s="20">
        <v>1</v>
      </c>
      <c r="B13" s="20" t="s">
        <v>30</v>
      </c>
      <c r="C13" s="20" t="s">
        <v>35</v>
      </c>
      <c r="D13" s="19" t="s">
        <v>79</v>
      </c>
      <c r="E13" s="19" t="s">
        <v>80</v>
      </c>
      <c r="F13" s="19" t="s">
        <v>82</v>
      </c>
      <c r="G13" s="20" t="s">
        <v>81</v>
      </c>
      <c r="H13" s="19" t="s">
        <v>96</v>
      </c>
      <c r="I13" s="20" t="s">
        <v>86</v>
      </c>
      <c r="J13" s="21">
        <v>44196</v>
      </c>
      <c r="K13" s="22">
        <v>1</v>
      </c>
      <c r="L13" s="22">
        <v>0.6</v>
      </c>
      <c r="M13" s="32" t="s">
        <v>107</v>
      </c>
      <c r="N13" s="21">
        <v>43831</v>
      </c>
      <c r="O13" s="21">
        <v>44196</v>
      </c>
      <c r="P13" s="16" t="s">
        <v>22</v>
      </c>
      <c r="Q13" s="20" t="s">
        <v>52</v>
      </c>
      <c r="R13" s="34">
        <v>4</v>
      </c>
      <c r="S13" s="20" t="s">
        <v>52</v>
      </c>
      <c r="T13" s="24">
        <v>1</v>
      </c>
      <c r="U13" s="25" t="s">
        <v>54</v>
      </c>
      <c r="V13" s="26">
        <f t="shared" si="1"/>
        <v>0.6</v>
      </c>
      <c r="W13" s="27"/>
      <c r="X13" s="27"/>
    </row>
    <row r="14" spans="1:24" s="15" customFormat="1" ht="210.75" hidden="1" customHeight="1" x14ac:dyDescent="0.2">
      <c r="A14" s="20">
        <v>1</v>
      </c>
      <c r="B14" s="20" t="s">
        <v>30</v>
      </c>
      <c r="C14" s="20" t="s">
        <v>35</v>
      </c>
      <c r="D14" s="19" t="s">
        <v>79</v>
      </c>
      <c r="E14" s="19" t="s">
        <v>80</v>
      </c>
      <c r="F14" s="19" t="s">
        <v>82</v>
      </c>
      <c r="G14" s="20" t="s">
        <v>81</v>
      </c>
      <c r="H14" s="19" t="s">
        <v>97</v>
      </c>
      <c r="I14" s="20" t="s">
        <v>87</v>
      </c>
      <c r="J14" s="21">
        <v>44196</v>
      </c>
      <c r="K14" s="22">
        <v>1</v>
      </c>
      <c r="L14" s="22">
        <v>0.05</v>
      </c>
      <c r="M14" s="32" t="s">
        <v>108</v>
      </c>
      <c r="N14" s="21">
        <v>43831</v>
      </c>
      <c r="O14" s="21">
        <v>44196</v>
      </c>
      <c r="P14" s="16" t="s">
        <v>22</v>
      </c>
      <c r="Q14" s="20" t="s">
        <v>52</v>
      </c>
      <c r="R14" s="34">
        <v>4</v>
      </c>
      <c r="S14" s="20" t="s">
        <v>52</v>
      </c>
      <c r="T14" s="24">
        <v>1</v>
      </c>
      <c r="U14" s="25" t="s">
        <v>54</v>
      </c>
      <c r="V14" s="26">
        <f t="shared" si="1"/>
        <v>0.05</v>
      </c>
      <c r="W14" s="27"/>
      <c r="X14" s="27"/>
    </row>
    <row r="15" spans="1:24" s="15" customFormat="1" ht="126" hidden="1" x14ac:dyDescent="0.2">
      <c r="A15" s="20">
        <v>1</v>
      </c>
      <c r="B15" s="20" t="s">
        <v>30</v>
      </c>
      <c r="C15" s="20" t="s">
        <v>35</v>
      </c>
      <c r="D15" s="19" t="s">
        <v>79</v>
      </c>
      <c r="E15" s="19" t="s">
        <v>80</v>
      </c>
      <c r="F15" s="19" t="s">
        <v>82</v>
      </c>
      <c r="G15" s="20" t="s">
        <v>81</v>
      </c>
      <c r="H15" s="19" t="s">
        <v>98</v>
      </c>
      <c r="I15" s="20" t="s">
        <v>88</v>
      </c>
      <c r="J15" s="21">
        <v>44196</v>
      </c>
      <c r="K15" s="22">
        <v>1</v>
      </c>
      <c r="L15" s="22">
        <v>0.05</v>
      </c>
      <c r="M15" s="32" t="s">
        <v>109</v>
      </c>
      <c r="N15" s="21">
        <v>43831</v>
      </c>
      <c r="O15" s="21">
        <v>44196</v>
      </c>
      <c r="P15" s="16" t="s">
        <v>22</v>
      </c>
      <c r="Q15" s="20" t="s">
        <v>52</v>
      </c>
      <c r="R15" s="34">
        <v>4</v>
      </c>
      <c r="S15" s="20" t="s">
        <v>52</v>
      </c>
      <c r="T15" s="24">
        <v>1</v>
      </c>
      <c r="U15" s="25" t="s">
        <v>54</v>
      </c>
      <c r="V15" s="26">
        <f t="shared" si="1"/>
        <v>0.05</v>
      </c>
      <c r="W15" s="27"/>
      <c r="X15" s="27"/>
    </row>
    <row r="16" spans="1:24" s="15" customFormat="1" ht="126" hidden="1" x14ac:dyDescent="0.2">
      <c r="A16" s="20">
        <v>1</v>
      </c>
      <c r="B16" s="20" t="s">
        <v>30</v>
      </c>
      <c r="C16" s="20" t="s">
        <v>35</v>
      </c>
      <c r="D16" s="19" t="s">
        <v>79</v>
      </c>
      <c r="E16" s="19" t="s">
        <v>80</v>
      </c>
      <c r="F16" s="19" t="s">
        <v>83</v>
      </c>
      <c r="G16" s="20" t="s">
        <v>99</v>
      </c>
      <c r="H16" s="19" t="s">
        <v>100</v>
      </c>
      <c r="I16" s="20" t="s">
        <v>89</v>
      </c>
      <c r="J16" s="21">
        <v>44196</v>
      </c>
      <c r="K16" s="22">
        <v>1</v>
      </c>
      <c r="L16" s="22">
        <v>0.5</v>
      </c>
      <c r="M16" s="32" t="s">
        <v>110</v>
      </c>
      <c r="N16" s="21">
        <v>43831</v>
      </c>
      <c r="O16" s="21">
        <v>44196</v>
      </c>
      <c r="P16" s="16" t="s">
        <v>22</v>
      </c>
      <c r="Q16" s="20" t="s">
        <v>52</v>
      </c>
      <c r="R16" s="34">
        <v>4</v>
      </c>
      <c r="S16" s="20" t="s">
        <v>52</v>
      </c>
      <c r="T16" s="24">
        <v>1</v>
      </c>
      <c r="U16" s="25" t="s">
        <v>116</v>
      </c>
      <c r="V16" s="26">
        <f t="shared" si="1"/>
        <v>0.5</v>
      </c>
      <c r="W16" s="27">
        <f>SUM(V16:V18)</f>
        <v>1</v>
      </c>
      <c r="X16" s="27">
        <v>1</v>
      </c>
    </row>
    <row r="17" spans="1:24" s="15" customFormat="1" ht="126" hidden="1" x14ac:dyDescent="0.2">
      <c r="A17" s="20">
        <v>1</v>
      </c>
      <c r="B17" s="20" t="s">
        <v>30</v>
      </c>
      <c r="C17" s="20" t="s">
        <v>35</v>
      </c>
      <c r="D17" s="19" t="s">
        <v>79</v>
      </c>
      <c r="E17" s="19" t="s">
        <v>80</v>
      </c>
      <c r="F17" s="19" t="s">
        <v>83</v>
      </c>
      <c r="G17" s="20" t="s">
        <v>99</v>
      </c>
      <c r="H17" s="19" t="s">
        <v>101</v>
      </c>
      <c r="I17" s="20" t="s">
        <v>90</v>
      </c>
      <c r="J17" s="21">
        <v>44196</v>
      </c>
      <c r="K17" s="22">
        <v>1</v>
      </c>
      <c r="L17" s="22">
        <v>0.45</v>
      </c>
      <c r="M17" s="32" t="s">
        <v>111</v>
      </c>
      <c r="N17" s="21">
        <v>43831</v>
      </c>
      <c r="O17" s="21">
        <v>44196</v>
      </c>
      <c r="P17" s="16" t="s">
        <v>22</v>
      </c>
      <c r="Q17" s="20" t="s">
        <v>52</v>
      </c>
      <c r="R17" s="34">
        <v>4</v>
      </c>
      <c r="S17" s="20" t="s">
        <v>52</v>
      </c>
      <c r="T17" s="24">
        <v>1</v>
      </c>
      <c r="U17" s="25" t="s">
        <v>116</v>
      </c>
      <c r="V17" s="26">
        <f t="shared" si="1"/>
        <v>0.45</v>
      </c>
      <c r="W17" s="27"/>
      <c r="X17" s="27"/>
    </row>
    <row r="18" spans="1:24" s="15" customFormat="1" ht="126" hidden="1" x14ac:dyDescent="0.2">
      <c r="A18" s="20">
        <v>1</v>
      </c>
      <c r="B18" s="20" t="s">
        <v>30</v>
      </c>
      <c r="C18" s="20" t="s">
        <v>35</v>
      </c>
      <c r="D18" s="19" t="s">
        <v>79</v>
      </c>
      <c r="E18" s="19" t="s">
        <v>80</v>
      </c>
      <c r="F18" s="19" t="s">
        <v>83</v>
      </c>
      <c r="G18" s="20" t="s">
        <v>99</v>
      </c>
      <c r="H18" s="19" t="s">
        <v>102</v>
      </c>
      <c r="I18" s="20" t="s">
        <v>91</v>
      </c>
      <c r="J18" s="21">
        <v>44196</v>
      </c>
      <c r="K18" s="22">
        <v>1</v>
      </c>
      <c r="L18" s="22">
        <v>0.05</v>
      </c>
      <c r="M18" s="32" t="s">
        <v>112</v>
      </c>
      <c r="N18" s="21">
        <v>43831</v>
      </c>
      <c r="O18" s="21">
        <v>44196</v>
      </c>
      <c r="P18" s="16" t="s">
        <v>22</v>
      </c>
      <c r="Q18" s="20" t="s">
        <v>52</v>
      </c>
      <c r="R18" s="34">
        <v>4</v>
      </c>
      <c r="S18" s="20" t="s">
        <v>52</v>
      </c>
      <c r="T18" s="24">
        <v>1</v>
      </c>
      <c r="U18" s="25" t="s">
        <v>116</v>
      </c>
      <c r="V18" s="26">
        <f t="shared" si="1"/>
        <v>0.05</v>
      </c>
      <c r="W18" s="27"/>
      <c r="X18" s="27"/>
    </row>
    <row r="19" spans="1:24" s="15" customFormat="1" ht="126" hidden="1" x14ac:dyDescent="0.2">
      <c r="A19" s="20">
        <v>1</v>
      </c>
      <c r="B19" s="20" t="s">
        <v>30</v>
      </c>
      <c r="C19" s="20" t="s">
        <v>35</v>
      </c>
      <c r="D19" s="19" t="s">
        <v>79</v>
      </c>
      <c r="E19" s="19" t="s">
        <v>80</v>
      </c>
      <c r="F19" s="19" t="s">
        <v>84</v>
      </c>
      <c r="G19" s="20" t="s">
        <v>243</v>
      </c>
      <c r="H19" s="19" t="s">
        <v>103</v>
      </c>
      <c r="I19" s="20" t="s">
        <v>92</v>
      </c>
      <c r="J19" s="21">
        <v>44196</v>
      </c>
      <c r="K19" s="22">
        <v>1</v>
      </c>
      <c r="L19" s="22">
        <v>0.8</v>
      </c>
      <c r="M19" s="32" t="s">
        <v>113</v>
      </c>
      <c r="N19" s="21">
        <v>43831</v>
      </c>
      <c r="O19" s="21">
        <v>44196</v>
      </c>
      <c r="P19" s="16" t="s">
        <v>22</v>
      </c>
      <c r="Q19" s="20" t="s">
        <v>52</v>
      </c>
      <c r="R19" s="34">
        <v>1</v>
      </c>
      <c r="S19" s="20" t="s">
        <v>52</v>
      </c>
      <c r="T19" s="24">
        <v>1</v>
      </c>
      <c r="U19" s="25" t="s">
        <v>244</v>
      </c>
      <c r="V19" s="26">
        <f>(R19/1*L19*100%)</f>
        <v>0.8</v>
      </c>
      <c r="W19" s="27">
        <f>SUM(V19:V21)</f>
        <v>1</v>
      </c>
      <c r="X19" s="27">
        <v>1</v>
      </c>
    </row>
    <row r="20" spans="1:24" s="15" customFormat="1" ht="125.25" hidden="1" customHeight="1" x14ac:dyDescent="0.2">
      <c r="A20" s="20">
        <v>1</v>
      </c>
      <c r="B20" s="20" t="s">
        <v>30</v>
      </c>
      <c r="C20" s="20" t="s">
        <v>35</v>
      </c>
      <c r="D20" s="19" t="s">
        <v>79</v>
      </c>
      <c r="E20" s="19" t="s">
        <v>80</v>
      </c>
      <c r="F20" s="19" t="s">
        <v>84</v>
      </c>
      <c r="G20" s="20" t="s">
        <v>243</v>
      </c>
      <c r="H20" s="19" t="s">
        <v>104</v>
      </c>
      <c r="I20" s="20" t="s">
        <v>93</v>
      </c>
      <c r="J20" s="21">
        <v>44196</v>
      </c>
      <c r="K20" s="22">
        <v>1</v>
      </c>
      <c r="L20" s="22">
        <v>0.1</v>
      </c>
      <c r="M20" s="32" t="s">
        <v>114</v>
      </c>
      <c r="N20" s="21">
        <v>43831</v>
      </c>
      <c r="O20" s="21">
        <v>44196</v>
      </c>
      <c r="P20" s="16" t="s">
        <v>22</v>
      </c>
      <c r="Q20" s="20" t="s">
        <v>52</v>
      </c>
      <c r="R20" s="34">
        <v>1</v>
      </c>
      <c r="S20" s="20" t="s">
        <v>52</v>
      </c>
      <c r="T20" s="24">
        <v>1</v>
      </c>
      <c r="U20" s="25" t="s">
        <v>244</v>
      </c>
      <c r="V20" s="26">
        <f>(R20/1*L20*100%)</f>
        <v>0.1</v>
      </c>
      <c r="W20" s="27"/>
      <c r="X20" s="27"/>
    </row>
    <row r="21" spans="1:24" s="15" customFormat="1" ht="126" hidden="1" x14ac:dyDescent="0.2">
      <c r="A21" s="20">
        <v>1</v>
      </c>
      <c r="B21" s="20" t="s">
        <v>30</v>
      </c>
      <c r="C21" s="20" t="s">
        <v>35</v>
      </c>
      <c r="D21" s="19" t="s">
        <v>79</v>
      </c>
      <c r="E21" s="19" t="s">
        <v>80</v>
      </c>
      <c r="F21" s="19" t="s">
        <v>84</v>
      </c>
      <c r="G21" s="20" t="s">
        <v>243</v>
      </c>
      <c r="H21" s="19" t="s">
        <v>105</v>
      </c>
      <c r="I21" s="20" t="s">
        <v>94</v>
      </c>
      <c r="J21" s="21">
        <v>44196</v>
      </c>
      <c r="K21" s="22">
        <v>1</v>
      </c>
      <c r="L21" s="22">
        <v>0.1</v>
      </c>
      <c r="M21" s="32" t="s">
        <v>115</v>
      </c>
      <c r="N21" s="21">
        <v>43831</v>
      </c>
      <c r="O21" s="21">
        <v>44196</v>
      </c>
      <c r="P21" s="16" t="s">
        <v>22</v>
      </c>
      <c r="Q21" s="20" t="s">
        <v>52</v>
      </c>
      <c r="R21" s="34">
        <v>1</v>
      </c>
      <c r="S21" s="20" t="s">
        <v>52</v>
      </c>
      <c r="T21" s="24">
        <v>1</v>
      </c>
      <c r="U21" s="25" t="s">
        <v>244</v>
      </c>
      <c r="V21" s="26">
        <f>(R21/1*L21*100%)</f>
        <v>0.1</v>
      </c>
      <c r="W21" s="27"/>
      <c r="X21" s="27"/>
    </row>
    <row r="22" spans="1:24" s="15" customFormat="1" ht="157.5" x14ac:dyDescent="0.2">
      <c r="A22" s="37">
        <v>1</v>
      </c>
      <c r="B22" s="37" t="s">
        <v>30</v>
      </c>
      <c r="C22" s="37" t="s">
        <v>117</v>
      </c>
      <c r="D22" s="38" t="s">
        <v>118</v>
      </c>
      <c r="E22" s="38" t="s">
        <v>119</v>
      </c>
      <c r="F22" s="38" t="s">
        <v>38</v>
      </c>
      <c r="G22" s="37" t="s">
        <v>140</v>
      </c>
      <c r="H22" s="38" t="s">
        <v>40</v>
      </c>
      <c r="I22" s="37" t="s">
        <v>125</v>
      </c>
      <c r="J22" s="39">
        <v>44196</v>
      </c>
      <c r="K22" s="40">
        <v>1</v>
      </c>
      <c r="L22" s="40">
        <v>0.3</v>
      </c>
      <c r="M22" s="41" t="s">
        <v>156</v>
      </c>
      <c r="N22" s="39">
        <v>43831</v>
      </c>
      <c r="O22" s="39">
        <v>44196</v>
      </c>
      <c r="P22" s="42" t="s">
        <v>22</v>
      </c>
      <c r="Q22" s="48" t="s">
        <v>245</v>
      </c>
      <c r="R22" s="43">
        <v>4</v>
      </c>
      <c r="S22" s="48" t="s">
        <v>227</v>
      </c>
      <c r="T22" s="44">
        <v>1</v>
      </c>
      <c r="U22" s="45" t="s">
        <v>246</v>
      </c>
      <c r="V22" s="46">
        <f t="shared" ref="V22:V31" si="2">(R22/4*L22*100%)</f>
        <v>0.3</v>
      </c>
      <c r="W22" s="47">
        <f>+SUM(V22:V25)</f>
        <v>0.99999999999999989</v>
      </c>
      <c r="X22" s="47">
        <v>1</v>
      </c>
    </row>
    <row r="23" spans="1:24" s="15" customFormat="1" ht="330.75" x14ac:dyDescent="0.2">
      <c r="A23" s="37">
        <v>1</v>
      </c>
      <c r="B23" s="37" t="s">
        <v>30</v>
      </c>
      <c r="C23" s="37" t="s">
        <v>117</v>
      </c>
      <c r="D23" s="38" t="s">
        <v>118</v>
      </c>
      <c r="E23" s="38" t="s">
        <v>119</v>
      </c>
      <c r="F23" s="38" t="s">
        <v>38</v>
      </c>
      <c r="G23" s="37" t="s">
        <v>140</v>
      </c>
      <c r="H23" s="38" t="s">
        <v>138</v>
      </c>
      <c r="I23" s="37" t="s">
        <v>126</v>
      </c>
      <c r="J23" s="39">
        <v>44196</v>
      </c>
      <c r="K23" s="40">
        <v>1</v>
      </c>
      <c r="L23" s="40">
        <v>0.3</v>
      </c>
      <c r="M23" s="41" t="s">
        <v>157</v>
      </c>
      <c r="N23" s="39">
        <v>43831</v>
      </c>
      <c r="O23" s="39">
        <v>44196</v>
      </c>
      <c r="P23" s="42" t="s">
        <v>22</v>
      </c>
      <c r="Q23" s="37" t="s">
        <v>247</v>
      </c>
      <c r="R23" s="43">
        <v>4</v>
      </c>
      <c r="S23" s="48" t="s">
        <v>228</v>
      </c>
      <c r="T23" s="44">
        <v>1</v>
      </c>
      <c r="U23" s="45" t="s">
        <v>246</v>
      </c>
      <c r="V23" s="46">
        <f t="shared" si="2"/>
        <v>0.3</v>
      </c>
      <c r="W23" s="47"/>
      <c r="X23" s="47"/>
    </row>
    <row r="24" spans="1:24" s="15" customFormat="1" ht="267.75" x14ac:dyDescent="0.2">
      <c r="A24" s="37">
        <v>1</v>
      </c>
      <c r="B24" s="37" t="s">
        <v>30</v>
      </c>
      <c r="C24" s="37" t="s">
        <v>117</v>
      </c>
      <c r="D24" s="38" t="s">
        <v>118</v>
      </c>
      <c r="E24" s="38" t="s">
        <v>119</v>
      </c>
      <c r="F24" s="38" t="s">
        <v>38</v>
      </c>
      <c r="G24" s="37" t="s">
        <v>140</v>
      </c>
      <c r="H24" s="38" t="s">
        <v>139</v>
      </c>
      <c r="I24" s="37" t="s">
        <v>127</v>
      </c>
      <c r="J24" s="39">
        <v>44196</v>
      </c>
      <c r="K24" s="40">
        <v>1</v>
      </c>
      <c r="L24" s="40">
        <v>0.3</v>
      </c>
      <c r="M24" s="41" t="s">
        <v>158</v>
      </c>
      <c r="N24" s="39">
        <v>43831</v>
      </c>
      <c r="O24" s="39">
        <v>44196</v>
      </c>
      <c r="P24" s="42" t="s">
        <v>22</v>
      </c>
      <c r="Q24" s="37" t="s">
        <v>248</v>
      </c>
      <c r="R24" s="43">
        <v>4</v>
      </c>
      <c r="S24" s="48" t="s">
        <v>229</v>
      </c>
      <c r="T24" s="44">
        <v>1</v>
      </c>
      <c r="U24" s="45" t="s">
        <v>246</v>
      </c>
      <c r="V24" s="46">
        <f t="shared" si="2"/>
        <v>0.3</v>
      </c>
      <c r="W24" s="47"/>
      <c r="X24" s="47"/>
    </row>
    <row r="25" spans="1:24" s="15" customFormat="1" ht="409.5" x14ac:dyDescent="0.2">
      <c r="A25" s="37">
        <v>1</v>
      </c>
      <c r="B25" s="37" t="s">
        <v>30</v>
      </c>
      <c r="C25" s="37" t="s">
        <v>117</v>
      </c>
      <c r="D25" s="38" t="s">
        <v>118</v>
      </c>
      <c r="E25" s="38" t="s">
        <v>119</v>
      </c>
      <c r="F25" s="38" t="s">
        <v>38</v>
      </c>
      <c r="G25" s="37" t="s">
        <v>140</v>
      </c>
      <c r="H25" s="38" t="s">
        <v>137</v>
      </c>
      <c r="I25" s="37" t="s">
        <v>128</v>
      </c>
      <c r="J25" s="39">
        <v>44196</v>
      </c>
      <c r="K25" s="40">
        <v>1</v>
      </c>
      <c r="L25" s="40">
        <v>0.1</v>
      </c>
      <c r="M25" s="41" t="s">
        <v>159</v>
      </c>
      <c r="N25" s="39">
        <v>43831</v>
      </c>
      <c r="O25" s="39">
        <v>44196</v>
      </c>
      <c r="P25" s="42" t="s">
        <v>22</v>
      </c>
      <c r="Q25" s="37" t="s">
        <v>235</v>
      </c>
      <c r="R25" s="43">
        <v>4</v>
      </c>
      <c r="S25" s="48" t="s">
        <v>236</v>
      </c>
      <c r="T25" s="44">
        <v>1</v>
      </c>
      <c r="U25" s="45" t="s">
        <v>246</v>
      </c>
      <c r="V25" s="46">
        <f t="shared" si="2"/>
        <v>0.1</v>
      </c>
      <c r="W25" s="47"/>
      <c r="X25" s="47"/>
    </row>
    <row r="26" spans="1:24" s="15" customFormat="1" ht="141.75" x14ac:dyDescent="0.2">
      <c r="A26" s="37">
        <v>1</v>
      </c>
      <c r="B26" s="37" t="s">
        <v>30</v>
      </c>
      <c r="C26" s="37" t="s">
        <v>117</v>
      </c>
      <c r="D26" s="38" t="s">
        <v>118</v>
      </c>
      <c r="E26" s="38" t="s">
        <v>119</v>
      </c>
      <c r="F26" s="38" t="s">
        <v>120</v>
      </c>
      <c r="G26" s="37" t="s">
        <v>144</v>
      </c>
      <c r="H26" s="38" t="s">
        <v>141</v>
      </c>
      <c r="I26" s="37" t="s">
        <v>129</v>
      </c>
      <c r="J26" s="39">
        <v>44196</v>
      </c>
      <c r="K26" s="40">
        <v>1</v>
      </c>
      <c r="L26" s="40">
        <v>0.4</v>
      </c>
      <c r="M26" s="41" t="s">
        <v>160</v>
      </c>
      <c r="N26" s="39">
        <v>43831</v>
      </c>
      <c r="O26" s="39">
        <v>44196</v>
      </c>
      <c r="P26" s="42" t="s">
        <v>22</v>
      </c>
      <c r="Q26" s="37" t="s">
        <v>237</v>
      </c>
      <c r="R26" s="43">
        <v>4</v>
      </c>
      <c r="S26" s="37" t="s">
        <v>238</v>
      </c>
      <c r="T26" s="44">
        <v>1</v>
      </c>
      <c r="U26" s="45" t="s">
        <v>249</v>
      </c>
      <c r="V26" s="46">
        <f t="shared" si="2"/>
        <v>0.4</v>
      </c>
      <c r="W26" s="47">
        <f>+SUM(V26:V28)</f>
        <v>1</v>
      </c>
      <c r="X26" s="47">
        <v>1</v>
      </c>
    </row>
    <row r="27" spans="1:24" s="15" customFormat="1" ht="141.75" x14ac:dyDescent="0.2">
      <c r="A27" s="37">
        <v>1</v>
      </c>
      <c r="B27" s="37" t="s">
        <v>30</v>
      </c>
      <c r="C27" s="37" t="s">
        <v>117</v>
      </c>
      <c r="D27" s="38" t="s">
        <v>118</v>
      </c>
      <c r="E27" s="38" t="s">
        <v>119</v>
      </c>
      <c r="F27" s="38" t="s">
        <v>120</v>
      </c>
      <c r="G27" s="37" t="s">
        <v>144</v>
      </c>
      <c r="H27" s="38" t="s">
        <v>142</v>
      </c>
      <c r="I27" s="37" t="s">
        <v>130</v>
      </c>
      <c r="J27" s="39">
        <v>44196</v>
      </c>
      <c r="K27" s="40">
        <v>1</v>
      </c>
      <c r="L27" s="40">
        <v>0.4</v>
      </c>
      <c r="M27" s="40" t="s">
        <v>161</v>
      </c>
      <c r="N27" s="39">
        <v>43831</v>
      </c>
      <c r="O27" s="39">
        <v>44196</v>
      </c>
      <c r="P27" s="42" t="s">
        <v>22</v>
      </c>
      <c r="Q27" s="37" t="s">
        <v>239</v>
      </c>
      <c r="R27" s="43">
        <v>4</v>
      </c>
      <c r="S27" s="48" t="s">
        <v>250</v>
      </c>
      <c r="T27" s="44">
        <v>1</v>
      </c>
      <c r="U27" s="45" t="s">
        <v>249</v>
      </c>
      <c r="V27" s="46">
        <f t="shared" si="2"/>
        <v>0.4</v>
      </c>
      <c r="W27" s="47"/>
      <c r="X27" s="47"/>
    </row>
    <row r="28" spans="1:24" s="15" customFormat="1" ht="141.75" x14ac:dyDescent="0.2">
      <c r="A28" s="37">
        <v>1</v>
      </c>
      <c r="B28" s="37" t="s">
        <v>30</v>
      </c>
      <c r="C28" s="37" t="s">
        <v>117</v>
      </c>
      <c r="D28" s="38" t="s">
        <v>118</v>
      </c>
      <c r="E28" s="38" t="s">
        <v>119</v>
      </c>
      <c r="F28" s="38" t="s">
        <v>120</v>
      </c>
      <c r="G28" s="37" t="s">
        <v>144</v>
      </c>
      <c r="H28" s="38" t="s">
        <v>143</v>
      </c>
      <c r="I28" s="37" t="s">
        <v>63</v>
      </c>
      <c r="J28" s="39">
        <v>44196</v>
      </c>
      <c r="K28" s="40">
        <v>1</v>
      </c>
      <c r="L28" s="40">
        <v>0.2</v>
      </c>
      <c r="M28" s="40" t="s">
        <v>162</v>
      </c>
      <c r="N28" s="39">
        <v>43831</v>
      </c>
      <c r="O28" s="39">
        <v>44196</v>
      </c>
      <c r="P28" s="42" t="s">
        <v>22</v>
      </c>
      <c r="Q28" s="37" t="s">
        <v>240</v>
      </c>
      <c r="R28" s="43">
        <v>4</v>
      </c>
      <c r="S28" s="48" t="s">
        <v>251</v>
      </c>
      <c r="T28" s="44">
        <v>1</v>
      </c>
      <c r="U28" s="45" t="s">
        <v>249</v>
      </c>
      <c r="V28" s="46">
        <f t="shared" si="2"/>
        <v>0.2</v>
      </c>
      <c r="W28" s="47"/>
      <c r="X28" s="47"/>
    </row>
    <row r="29" spans="1:24" s="15" customFormat="1" ht="252" x14ac:dyDescent="0.2">
      <c r="A29" s="37">
        <v>1</v>
      </c>
      <c r="B29" s="37" t="s">
        <v>30</v>
      </c>
      <c r="C29" s="37" t="s">
        <v>117</v>
      </c>
      <c r="D29" s="38" t="s">
        <v>118</v>
      </c>
      <c r="E29" s="38" t="s">
        <v>119</v>
      </c>
      <c r="F29" s="38" t="s">
        <v>121</v>
      </c>
      <c r="G29" s="37" t="s">
        <v>148</v>
      </c>
      <c r="H29" s="38" t="s">
        <v>145</v>
      </c>
      <c r="I29" s="37" t="s">
        <v>131</v>
      </c>
      <c r="J29" s="39">
        <v>44196</v>
      </c>
      <c r="K29" s="40">
        <v>1</v>
      </c>
      <c r="L29" s="40">
        <v>0.4</v>
      </c>
      <c r="M29" s="40" t="s">
        <v>163</v>
      </c>
      <c r="N29" s="39">
        <v>43831</v>
      </c>
      <c r="O29" s="39">
        <v>44196</v>
      </c>
      <c r="P29" s="42" t="s">
        <v>22</v>
      </c>
      <c r="Q29" s="37" t="s">
        <v>252</v>
      </c>
      <c r="R29" s="43">
        <v>4</v>
      </c>
      <c r="S29" s="48" t="s">
        <v>231</v>
      </c>
      <c r="T29" s="44">
        <v>1</v>
      </c>
      <c r="U29" s="45" t="s">
        <v>253</v>
      </c>
      <c r="V29" s="46">
        <f t="shared" si="2"/>
        <v>0.4</v>
      </c>
      <c r="W29" s="47">
        <f>+SUM(V29:V31)</f>
        <v>1</v>
      </c>
      <c r="X29" s="47">
        <v>1</v>
      </c>
    </row>
    <row r="30" spans="1:24" s="15" customFormat="1" ht="252" x14ac:dyDescent="0.2">
      <c r="A30" s="37">
        <v>1</v>
      </c>
      <c r="B30" s="37" t="s">
        <v>30</v>
      </c>
      <c r="C30" s="37" t="s">
        <v>117</v>
      </c>
      <c r="D30" s="38" t="s">
        <v>118</v>
      </c>
      <c r="E30" s="38" t="s">
        <v>119</v>
      </c>
      <c r="F30" s="38" t="s">
        <v>121</v>
      </c>
      <c r="G30" s="37" t="s">
        <v>148</v>
      </c>
      <c r="H30" s="38" t="s">
        <v>146</v>
      </c>
      <c r="I30" s="37" t="s">
        <v>132</v>
      </c>
      <c r="J30" s="39">
        <v>44196</v>
      </c>
      <c r="K30" s="40">
        <v>1</v>
      </c>
      <c r="L30" s="40">
        <v>0.4</v>
      </c>
      <c r="M30" s="40" t="s">
        <v>164</v>
      </c>
      <c r="N30" s="39">
        <v>43831</v>
      </c>
      <c r="O30" s="39">
        <v>44196</v>
      </c>
      <c r="P30" s="42" t="s">
        <v>22</v>
      </c>
      <c r="Q30" s="37" t="s">
        <v>254</v>
      </c>
      <c r="R30" s="43">
        <v>4</v>
      </c>
      <c r="S30" s="48" t="s">
        <v>255</v>
      </c>
      <c r="T30" s="44">
        <v>1</v>
      </c>
      <c r="U30" s="45" t="s">
        <v>253</v>
      </c>
      <c r="V30" s="46">
        <f t="shared" si="2"/>
        <v>0.4</v>
      </c>
      <c r="W30" s="47"/>
      <c r="X30" s="47"/>
    </row>
    <row r="31" spans="1:24" s="15" customFormat="1" ht="252" x14ac:dyDescent="0.2">
      <c r="A31" s="37">
        <v>1</v>
      </c>
      <c r="B31" s="37" t="s">
        <v>30</v>
      </c>
      <c r="C31" s="37" t="s">
        <v>117</v>
      </c>
      <c r="D31" s="38" t="s">
        <v>118</v>
      </c>
      <c r="E31" s="38" t="s">
        <v>119</v>
      </c>
      <c r="F31" s="38" t="s">
        <v>121</v>
      </c>
      <c r="G31" s="37" t="s">
        <v>148</v>
      </c>
      <c r="H31" s="38" t="s">
        <v>147</v>
      </c>
      <c r="I31" s="37" t="s">
        <v>63</v>
      </c>
      <c r="J31" s="39">
        <v>44196</v>
      </c>
      <c r="K31" s="40">
        <v>1</v>
      </c>
      <c r="L31" s="40">
        <v>0.2</v>
      </c>
      <c r="M31" s="40" t="s">
        <v>165</v>
      </c>
      <c r="N31" s="39">
        <v>43831</v>
      </c>
      <c r="O31" s="39">
        <v>44196</v>
      </c>
      <c r="P31" s="42" t="s">
        <v>22</v>
      </c>
      <c r="Q31" s="37" t="s">
        <v>256</v>
      </c>
      <c r="R31" s="43">
        <v>4</v>
      </c>
      <c r="S31" s="48" t="s">
        <v>232</v>
      </c>
      <c r="T31" s="44">
        <v>1</v>
      </c>
      <c r="U31" s="45" t="s">
        <v>253</v>
      </c>
      <c r="V31" s="46">
        <f t="shared" si="2"/>
        <v>0.2</v>
      </c>
      <c r="W31" s="47"/>
      <c r="X31" s="47"/>
    </row>
    <row r="32" spans="1:24" s="15" customFormat="1" ht="409.5" x14ac:dyDescent="0.2">
      <c r="A32" s="37">
        <v>1</v>
      </c>
      <c r="B32" s="37" t="s">
        <v>30</v>
      </c>
      <c r="C32" s="37" t="s">
        <v>117</v>
      </c>
      <c r="D32" s="38" t="s">
        <v>118</v>
      </c>
      <c r="E32" s="38" t="s">
        <v>119</v>
      </c>
      <c r="F32" s="38" t="s">
        <v>122</v>
      </c>
      <c r="G32" s="48" t="s">
        <v>149</v>
      </c>
      <c r="H32" s="38" t="s">
        <v>150</v>
      </c>
      <c r="I32" s="37" t="s">
        <v>133</v>
      </c>
      <c r="J32" s="39">
        <v>44196</v>
      </c>
      <c r="K32" s="40">
        <v>1</v>
      </c>
      <c r="L32" s="40">
        <v>1</v>
      </c>
      <c r="M32" s="40" t="s">
        <v>166</v>
      </c>
      <c r="N32" s="39">
        <v>43831</v>
      </c>
      <c r="O32" s="39">
        <v>44196</v>
      </c>
      <c r="P32" s="42" t="s">
        <v>22</v>
      </c>
      <c r="Q32" s="37" t="s">
        <v>233</v>
      </c>
      <c r="R32" s="43">
        <v>12</v>
      </c>
      <c r="S32" s="48" t="s">
        <v>257</v>
      </c>
      <c r="T32" s="44">
        <v>1</v>
      </c>
      <c r="U32" s="49" t="s">
        <v>258</v>
      </c>
      <c r="V32" s="46">
        <f>(R32/12*L32*100%)</f>
        <v>1</v>
      </c>
      <c r="W32" s="47">
        <f>+SUM(V32)</f>
        <v>1</v>
      </c>
      <c r="X32" s="47">
        <v>1</v>
      </c>
    </row>
    <row r="33" spans="1:24" s="15" customFormat="1" ht="409.5" x14ac:dyDescent="0.25">
      <c r="A33" s="37">
        <v>1</v>
      </c>
      <c r="B33" s="37" t="s">
        <v>30</v>
      </c>
      <c r="C33" s="37" t="s">
        <v>117</v>
      </c>
      <c r="D33" s="38" t="s">
        <v>118</v>
      </c>
      <c r="E33" s="38" t="s">
        <v>119</v>
      </c>
      <c r="F33" s="38" t="s">
        <v>123</v>
      </c>
      <c r="G33" s="37" t="s">
        <v>153</v>
      </c>
      <c r="H33" s="38" t="s">
        <v>151</v>
      </c>
      <c r="I33" s="37" t="s">
        <v>134</v>
      </c>
      <c r="J33" s="39">
        <v>44196</v>
      </c>
      <c r="K33" s="40">
        <v>1</v>
      </c>
      <c r="L33" s="40">
        <v>0.7</v>
      </c>
      <c r="M33" s="40" t="s">
        <v>167</v>
      </c>
      <c r="N33" s="39">
        <v>43831</v>
      </c>
      <c r="O33" s="39">
        <v>44196</v>
      </c>
      <c r="P33" s="42" t="s">
        <v>22</v>
      </c>
      <c r="Q33" s="37" t="s">
        <v>259</v>
      </c>
      <c r="R33" s="43">
        <v>150</v>
      </c>
      <c r="S33" s="48" t="s">
        <v>266</v>
      </c>
      <c r="T33" s="44">
        <v>1</v>
      </c>
      <c r="U33" s="50" t="s">
        <v>260</v>
      </c>
      <c r="V33" s="46">
        <f>(R33/150*L33*100%)</f>
        <v>0.7</v>
      </c>
      <c r="W33" s="47">
        <f>+SUM(V33:V34)</f>
        <v>0.92499999999999993</v>
      </c>
      <c r="X33" s="47">
        <v>1</v>
      </c>
    </row>
    <row r="34" spans="1:24" s="15" customFormat="1" ht="409.5" x14ac:dyDescent="0.25">
      <c r="A34" s="37">
        <v>1</v>
      </c>
      <c r="B34" s="37" t="s">
        <v>30</v>
      </c>
      <c r="C34" s="37" t="s">
        <v>117</v>
      </c>
      <c r="D34" s="38" t="s">
        <v>118</v>
      </c>
      <c r="E34" s="38" t="s">
        <v>119</v>
      </c>
      <c r="F34" s="38" t="s">
        <v>123</v>
      </c>
      <c r="G34" s="37" t="s">
        <v>153</v>
      </c>
      <c r="H34" s="38" t="s">
        <v>154</v>
      </c>
      <c r="I34" s="37" t="s">
        <v>135</v>
      </c>
      <c r="J34" s="39">
        <v>44196</v>
      </c>
      <c r="K34" s="40">
        <v>1</v>
      </c>
      <c r="L34" s="40">
        <v>0.3</v>
      </c>
      <c r="M34" s="40" t="s">
        <v>168</v>
      </c>
      <c r="N34" s="39">
        <v>43831</v>
      </c>
      <c r="O34" s="39">
        <v>44196</v>
      </c>
      <c r="P34" s="42" t="s">
        <v>22</v>
      </c>
      <c r="Q34" s="37" t="s">
        <v>234</v>
      </c>
      <c r="R34" s="43">
        <v>9</v>
      </c>
      <c r="S34" s="48" t="s">
        <v>261</v>
      </c>
      <c r="T34" s="44">
        <v>1</v>
      </c>
      <c r="U34" s="50" t="s">
        <v>260</v>
      </c>
      <c r="V34" s="46">
        <f>(R34/12*L34*100%)</f>
        <v>0.22499999999999998</v>
      </c>
      <c r="W34" s="47"/>
      <c r="X34" s="47"/>
    </row>
    <row r="35" spans="1:24" s="15" customFormat="1" ht="330.75" x14ac:dyDescent="0.25">
      <c r="A35" s="37">
        <v>1</v>
      </c>
      <c r="B35" s="37" t="s">
        <v>30</v>
      </c>
      <c r="C35" s="37" t="s">
        <v>117</v>
      </c>
      <c r="D35" s="38" t="s">
        <v>118</v>
      </c>
      <c r="E35" s="38" t="s">
        <v>119</v>
      </c>
      <c r="F35" s="38" t="s">
        <v>124</v>
      </c>
      <c r="G35" s="37" t="s">
        <v>155</v>
      </c>
      <c r="H35" s="38" t="s">
        <v>152</v>
      </c>
      <c r="I35" s="37" t="s">
        <v>136</v>
      </c>
      <c r="J35" s="39">
        <v>44196</v>
      </c>
      <c r="K35" s="40">
        <v>1</v>
      </c>
      <c r="L35" s="40">
        <v>1</v>
      </c>
      <c r="M35" s="40" t="s">
        <v>169</v>
      </c>
      <c r="N35" s="39">
        <v>43831</v>
      </c>
      <c r="O35" s="39">
        <v>44196</v>
      </c>
      <c r="P35" s="42" t="s">
        <v>22</v>
      </c>
      <c r="Q35" s="37" t="s">
        <v>234</v>
      </c>
      <c r="R35" s="43">
        <v>99</v>
      </c>
      <c r="S35" s="48" t="s">
        <v>262</v>
      </c>
      <c r="T35" s="44">
        <v>1</v>
      </c>
      <c r="U35" s="50" t="s">
        <v>263</v>
      </c>
      <c r="V35" s="46">
        <f>(R35/108*L35*100%)</f>
        <v>0.91666666666666663</v>
      </c>
      <c r="W35" s="47">
        <f>+SUM(V35)</f>
        <v>0.91666666666666663</v>
      </c>
      <c r="X35" s="47">
        <v>0.91700000000000004</v>
      </c>
    </row>
    <row r="36" spans="1:24" s="15" customFormat="1" ht="299.25" hidden="1" x14ac:dyDescent="0.2">
      <c r="A36" s="20">
        <v>1</v>
      </c>
      <c r="B36" s="20" t="s">
        <v>30</v>
      </c>
      <c r="C36" s="20" t="s">
        <v>179</v>
      </c>
      <c r="D36" s="19" t="s">
        <v>180</v>
      </c>
      <c r="E36" s="19" t="s">
        <v>181</v>
      </c>
      <c r="F36" s="19" t="s">
        <v>182</v>
      </c>
      <c r="G36" s="20" t="s">
        <v>185</v>
      </c>
      <c r="H36" s="19" t="s">
        <v>188</v>
      </c>
      <c r="I36" s="20" t="s">
        <v>170</v>
      </c>
      <c r="J36" s="21">
        <v>44196</v>
      </c>
      <c r="K36" s="22">
        <v>1</v>
      </c>
      <c r="L36" s="22">
        <v>1</v>
      </c>
      <c r="M36" s="22" t="s">
        <v>197</v>
      </c>
      <c r="N36" s="21">
        <v>43831</v>
      </c>
      <c r="O36" s="21">
        <v>44196</v>
      </c>
      <c r="P36" s="16" t="s">
        <v>22</v>
      </c>
      <c r="Q36" s="20" t="s">
        <v>52</v>
      </c>
      <c r="R36" s="34">
        <v>4</v>
      </c>
      <c r="S36" s="20" t="s">
        <v>52</v>
      </c>
      <c r="T36" s="24">
        <v>1</v>
      </c>
      <c r="U36" s="53" t="s">
        <v>264</v>
      </c>
      <c r="V36" s="51">
        <f>(R36/4*L36*100%)</f>
        <v>1</v>
      </c>
      <c r="W36" s="27">
        <f>+SUM(V36)</f>
        <v>1</v>
      </c>
      <c r="X36" s="27">
        <v>1</v>
      </c>
    </row>
    <row r="37" spans="1:24" s="15" customFormat="1" ht="126" hidden="1" x14ac:dyDescent="0.2">
      <c r="A37" s="20">
        <v>1</v>
      </c>
      <c r="B37" s="20" t="s">
        <v>30</v>
      </c>
      <c r="C37" s="20" t="s">
        <v>179</v>
      </c>
      <c r="D37" s="19" t="s">
        <v>180</v>
      </c>
      <c r="E37" s="19" t="s">
        <v>181</v>
      </c>
      <c r="F37" s="19" t="s">
        <v>183</v>
      </c>
      <c r="G37" s="20" t="s">
        <v>186</v>
      </c>
      <c r="H37" s="19" t="s">
        <v>189</v>
      </c>
      <c r="I37" s="20" t="s">
        <v>171</v>
      </c>
      <c r="J37" s="21">
        <v>44196</v>
      </c>
      <c r="K37" s="22">
        <v>1</v>
      </c>
      <c r="L37" s="22">
        <v>0.4</v>
      </c>
      <c r="M37" s="22" t="s">
        <v>198</v>
      </c>
      <c r="N37" s="21">
        <v>43831</v>
      </c>
      <c r="O37" s="21">
        <v>44196</v>
      </c>
      <c r="P37" s="16" t="s">
        <v>22</v>
      </c>
      <c r="Q37" s="20" t="s">
        <v>52</v>
      </c>
      <c r="R37" s="34">
        <v>2</v>
      </c>
      <c r="S37" s="20" t="s">
        <v>52</v>
      </c>
      <c r="T37" s="24">
        <v>1</v>
      </c>
      <c r="U37" s="25" t="s">
        <v>265</v>
      </c>
      <c r="V37" s="51">
        <f t="shared" ref="V37" si="3">(R37/2*L37*100%)</f>
        <v>0.4</v>
      </c>
      <c r="W37" s="27">
        <f>+SUM(V37:V40)</f>
        <v>1</v>
      </c>
      <c r="X37" s="27">
        <v>1</v>
      </c>
    </row>
    <row r="38" spans="1:24" s="15" customFormat="1" ht="126" hidden="1" x14ac:dyDescent="0.2">
      <c r="A38" s="20">
        <v>1</v>
      </c>
      <c r="B38" s="20" t="s">
        <v>30</v>
      </c>
      <c r="C38" s="20" t="s">
        <v>179</v>
      </c>
      <c r="D38" s="19" t="s">
        <v>180</v>
      </c>
      <c r="E38" s="19" t="s">
        <v>181</v>
      </c>
      <c r="F38" s="19" t="s">
        <v>183</v>
      </c>
      <c r="G38" s="20" t="s">
        <v>186</v>
      </c>
      <c r="H38" s="19" t="s">
        <v>191</v>
      </c>
      <c r="I38" s="20" t="s">
        <v>172</v>
      </c>
      <c r="J38" s="21">
        <v>44196</v>
      </c>
      <c r="K38" s="22">
        <v>1</v>
      </c>
      <c r="L38" s="22">
        <v>0.4</v>
      </c>
      <c r="M38" s="22" t="s">
        <v>199</v>
      </c>
      <c r="N38" s="21">
        <v>43831</v>
      </c>
      <c r="O38" s="21">
        <v>44196</v>
      </c>
      <c r="P38" s="16" t="s">
        <v>22</v>
      </c>
      <c r="Q38" s="20" t="s">
        <v>52</v>
      </c>
      <c r="R38" s="34">
        <v>1</v>
      </c>
      <c r="S38" s="20" t="s">
        <v>52</v>
      </c>
      <c r="T38" s="24">
        <v>1</v>
      </c>
      <c r="U38" s="25" t="s">
        <v>265</v>
      </c>
      <c r="V38" s="51">
        <f t="shared" ref="V38:V44" si="4">(R38/1*L38*100%)</f>
        <v>0.4</v>
      </c>
      <c r="W38" s="27"/>
      <c r="X38" s="27"/>
    </row>
    <row r="39" spans="1:24" s="15" customFormat="1" ht="126" hidden="1" x14ac:dyDescent="0.2">
      <c r="A39" s="20">
        <v>1</v>
      </c>
      <c r="B39" s="20" t="s">
        <v>30</v>
      </c>
      <c r="C39" s="20" t="s">
        <v>179</v>
      </c>
      <c r="D39" s="19" t="s">
        <v>180</v>
      </c>
      <c r="E39" s="19" t="s">
        <v>181</v>
      </c>
      <c r="F39" s="19" t="s">
        <v>183</v>
      </c>
      <c r="G39" s="20" t="s">
        <v>186</v>
      </c>
      <c r="H39" s="19" t="s">
        <v>192</v>
      </c>
      <c r="I39" s="20" t="s">
        <v>173</v>
      </c>
      <c r="J39" s="21">
        <v>44196</v>
      </c>
      <c r="K39" s="22">
        <v>1</v>
      </c>
      <c r="L39" s="22">
        <v>0.1</v>
      </c>
      <c r="M39" s="22" t="s">
        <v>200</v>
      </c>
      <c r="N39" s="21">
        <v>43831</v>
      </c>
      <c r="O39" s="21">
        <v>44196</v>
      </c>
      <c r="P39" s="16" t="s">
        <v>22</v>
      </c>
      <c r="Q39" s="20" t="s">
        <v>52</v>
      </c>
      <c r="R39" s="34">
        <v>1</v>
      </c>
      <c r="S39" s="20" t="s">
        <v>52</v>
      </c>
      <c r="T39" s="24">
        <v>1</v>
      </c>
      <c r="U39" s="25" t="s">
        <v>265</v>
      </c>
      <c r="V39" s="51">
        <f t="shared" si="4"/>
        <v>0.1</v>
      </c>
      <c r="W39" s="27"/>
      <c r="X39" s="27"/>
    </row>
    <row r="40" spans="1:24" s="15" customFormat="1" ht="126" hidden="1" x14ac:dyDescent="0.2">
      <c r="A40" s="20">
        <v>1</v>
      </c>
      <c r="B40" s="20" t="s">
        <v>30</v>
      </c>
      <c r="C40" s="20" t="s">
        <v>179</v>
      </c>
      <c r="D40" s="19" t="s">
        <v>180</v>
      </c>
      <c r="E40" s="19" t="s">
        <v>181</v>
      </c>
      <c r="F40" s="19" t="s">
        <v>183</v>
      </c>
      <c r="G40" s="20" t="s">
        <v>186</v>
      </c>
      <c r="H40" s="19" t="s">
        <v>193</v>
      </c>
      <c r="I40" s="20" t="s">
        <v>174</v>
      </c>
      <c r="J40" s="21">
        <v>44196</v>
      </c>
      <c r="K40" s="22">
        <v>1</v>
      </c>
      <c r="L40" s="22">
        <v>0.1</v>
      </c>
      <c r="M40" s="22" t="s">
        <v>201</v>
      </c>
      <c r="N40" s="21">
        <v>43831</v>
      </c>
      <c r="O40" s="21">
        <v>44196</v>
      </c>
      <c r="P40" s="16" t="s">
        <v>22</v>
      </c>
      <c r="Q40" s="20" t="s">
        <v>52</v>
      </c>
      <c r="R40" s="34">
        <v>1</v>
      </c>
      <c r="S40" s="20" t="s">
        <v>52</v>
      </c>
      <c r="T40" s="24">
        <v>1</v>
      </c>
      <c r="U40" s="25" t="s">
        <v>265</v>
      </c>
      <c r="V40" s="51">
        <f t="shared" si="4"/>
        <v>0.1</v>
      </c>
      <c r="W40" s="27"/>
      <c r="X40" s="27"/>
    </row>
    <row r="41" spans="1:24" s="15" customFormat="1" ht="78.75" hidden="1" x14ac:dyDescent="0.2">
      <c r="A41" s="20">
        <v>1</v>
      </c>
      <c r="B41" s="20" t="s">
        <v>30</v>
      </c>
      <c r="C41" s="20" t="s">
        <v>179</v>
      </c>
      <c r="D41" s="19" t="s">
        <v>180</v>
      </c>
      <c r="E41" s="19" t="s">
        <v>181</v>
      </c>
      <c r="F41" s="19" t="s">
        <v>184</v>
      </c>
      <c r="G41" s="20" t="s">
        <v>187</v>
      </c>
      <c r="H41" s="19" t="s">
        <v>190</v>
      </c>
      <c r="I41" s="20" t="s">
        <v>175</v>
      </c>
      <c r="J41" s="21">
        <v>44196</v>
      </c>
      <c r="K41" s="22">
        <v>1</v>
      </c>
      <c r="L41" s="22">
        <v>0.3</v>
      </c>
      <c r="M41" s="22" t="s">
        <v>202</v>
      </c>
      <c r="N41" s="21">
        <v>43831</v>
      </c>
      <c r="O41" s="21">
        <v>44196</v>
      </c>
      <c r="P41" s="16" t="s">
        <v>22</v>
      </c>
      <c r="Q41" s="20" t="s">
        <v>52</v>
      </c>
      <c r="R41" s="34">
        <v>1</v>
      </c>
      <c r="S41" s="20" t="s">
        <v>52</v>
      </c>
      <c r="T41" s="24">
        <v>1</v>
      </c>
      <c r="U41" s="25" t="s">
        <v>230</v>
      </c>
      <c r="V41" s="51">
        <f t="shared" si="4"/>
        <v>0.3</v>
      </c>
      <c r="W41" s="27">
        <f>+SUM(V41:V44)</f>
        <v>1</v>
      </c>
      <c r="X41" s="27">
        <v>1</v>
      </c>
    </row>
    <row r="42" spans="1:24" s="15" customFormat="1" ht="78.75" hidden="1" x14ac:dyDescent="0.2">
      <c r="A42" s="20">
        <v>1</v>
      </c>
      <c r="B42" s="20" t="s">
        <v>30</v>
      </c>
      <c r="C42" s="20" t="s">
        <v>179</v>
      </c>
      <c r="D42" s="19" t="s">
        <v>180</v>
      </c>
      <c r="E42" s="19" t="s">
        <v>181</v>
      </c>
      <c r="F42" s="19" t="s">
        <v>184</v>
      </c>
      <c r="G42" s="20" t="s">
        <v>187</v>
      </c>
      <c r="H42" s="19" t="s">
        <v>194</v>
      </c>
      <c r="I42" s="20" t="s">
        <v>176</v>
      </c>
      <c r="J42" s="21">
        <v>44196</v>
      </c>
      <c r="K42" s="22">
        <v>1</v>
      </c>
      <c r="L42" s="22">
        <v>0.5</v>
      </c>
      <c r="M42" s="22" t="s">
        <v>203</v>
      </c>
      <c r="N42" s="21">
        <v>43831</v>
      </c>
      <c r="O42" s="21">
        <v>44196</v>
      </c>
      <c r="P42" s="16" t="s">
        <v>22</v>
      </c>
      <c r="Q42" s="20" t="s">
        <v>52</v>
      </c>
      <c r="R42" s="34">
        <v>1</v>
      </c>
      <c r="S42" s="20" t="s">
        <v>52</v>
      </c>
      <c r="T42" s="24">
        <v>1</v>
      </c>
      <c r="U42" s="25" t="s">
        <v>230</v>
      </c>
      <c r="V42" s="51">
        <f t="shared" si="4"/>
        <v>0.5</v>
      </c>
      <c r="W42" s="27"/>
      <c r="X42" s="27"/>
    </row>
    <row r="43" spans="1:24" s="15" customFormat="1" ht="78.75" hidden="1" x14ac:dyDescent="0.2">
      <c r="A43" s="20">
        <v>1</v>
      </c>
      <c r="B43" s="20" t="s">
        <v>30</v>
      </c>
      <c r="C43" s="20" t="s">
        <v>179</v>
      </c>
      <c r="D43" s="19" t="s">
        <v>180</v>
      </c>
      <c r="E43" s="19" t="s">
        <v>181</v>
      </c>
      <c r="F43" s="19" t="s">
        <v>184</v>
      </c>
      <c r="G43" s="20" t="s">
        <v>187</v>
      </c>
      <c r="H43" s="19" t="s">
        <v>195</v>
      </c>
      <c r="I43" s="20" t="s">
        <v>177</v>
      </c>
      <c r="J43" s="21">
        <v>44196</v>
      </c>
      <c r="K43" s="22">
        <v>1</v>
      </c>
      <c r="L43" s="22">
        <v>0.15</v>
      </c>
      <c r="M43" s="22" t="s">
        <v>204</v>
      </c>
      <c r="N43" s="21">
        <v>43831</v>
      </c>
      <c r="O43" s="21">
        <v>44196</v>
      </c>
      <c r="P43" s="16" t="s">
        <v>22</v>
      </c>
      <c r="Q43" s="20" t="s">
        <v>52</v>
      </c>
      <c r="R43" s="34">
        <v>1</v>
      </c>
      <c r="S43" s="20" t="s">
        <v>52</v>
      </c>
      <c r="T43" s="24">
        <v>1</v>
      </c>
      <c r="U43" s="25" t="s">
        <v>230</v>
      </c>
      <c r="V43" s="51">
        <f t="shared" si="4"/>
        <v>0.15</v>
      </c>
      <c r="W43" s="27"/>
      <c r="X43" s="27"/>
    </row>
    <row r="44" spans="1:24" s="15" customFormat="1" ht="78.75" hidden="1" x14ac:dyDescent="0.2">
      <c r="A44" s="20">
        <v>1</v>
      </c>
      <c r="B44" s="20" t="s">
        <v>30</v>
      </c>
      <c r="C44" s="20" t="s">
        <v>179</v>
      </c>
      <c r="D44" s="19" t="s">
        <v>180</v>
      </c>
      <c r="E44" s="19" t="s">
        <v>181</v>
      </c>
      <c r="F44" s="19" t="s">
        <v>184</v>
      </c>
      <c r="G44" s="20" t="s">
        <v>187</v>
      </c>
      <c r="H44" s="19" t="s">
        <v>196</v>
      </c>
      <c r="I44" s="20" t="s">
        <v>178</v>
      </c>
      <c r="J44" s="21">
        <v>44196</v>
      </c>
      <c r="K44" s="22">
        <v>1</v>
      </c>
      <c r="L44" s="22">
        <v>0.05</v>
      </c>
      <c r="M44" s="22" t="s">
        <v>205</v>
      </c>
      <c r="N44" s="21">
        <v>43831</v>
      </c>
      <c r="O44" s="21">
        <v>44196</v>
      </c>
      <c r="P44" s="16" t="s">
        <v>22</v>
      </c>
      <c r="Q44" s="20" t="s">
        <v>52</v>
      </c>
      <c r="R44" s="34">
        <v>1</v>
      </c>
      <c r="S44" s="20" t="s">
        <v>52</v>
      </c>
      <c r="T44" s="24">
        <v>1</v>
      </c>
      <c r="U44" s="25" t="s">
        <v>230</v>
      </c>
      <c r="V44" s="51">
        <f t="shared" si="4"/>
        <v>0.05</v>
      </c>
      <c r="W44" s="27"/>
      <c r="X44" s="27"/>
    </row>
    <row r="45" spans="1:24" s="15" customFormat="1" ht="54" hidden="1" customHeight="1" x14ac:dyDescent="0.2">
      <c r="R45" s="35"/>
      <c r="T45" s="17"/>
      <c r="U45" s="18"/>
      <c r="V45" s="51"/>
      <c r="W45" s="31">
        <f>AVERAGE(AVERAGE(W3:W11),AVERAGE(W22:W35),AVERAGE(W36:W44),AVERAGE(W12:W21))</f>
        <v>0.99340277777777775</v>
      </c>
      <c r="X45" s="31">
        <f>AVERAGE(AVERAGE(X3:X11),AVERAGE(X22:X35),AVERAGE(X36:X44),AVERAGE(X12:X21))</f>
        <v>0.99654166666666666</v>
      </c>
    </row>
  </sheetData>
  <autoFilter ref="A2:V45" xr:uid="{00000000-0009-0000-0000-000003000000}">
    <filterColumn colId="15">
      <colorFilter dxfId="4"/>
    </filterColumn>
  </autoFilter>
  <phoneticPr fontId="20" type="noConversion"/>
  <conditionalFormatting sqref="P3:P21 P27:P44">
    <cfRule type="cellIs" dxfId="3" priority="3" operator="equal">
      <formula>"r"</formula>
    </cfRule>
    <cfRule type="cellIs" dxfId="2" priority="4" operator="equal">
      <formula>"a"</formula>
    </cfRule>
  </conditionalFormatting>
  <conditionalFormatting sqref="P12:P26">
    <cfRule type="cellIs" dxfId="1" priority="1" operator="equal">
      <formula>"r"</formula>
    </cfRule>
    <cfRule type="cellIs" dxfId="0" priority="2" operator="equal">
      <formula>"a"</formula>
    </cfRule>
  </conditionalFormatting>
  <dataValidations count="2">
    <dataValidation allowBlank="1" showInputMessage="1" showErrorMessage="1" prompt="REGISTRE EN ESTE CAMPO LOS AVANCES QUE EXPLIQUEN EL RESULTADO OBTENIDO. DESCRIBA ACCIONES CONCRETAS QUE DEN CUENTA DE LA GESTIÓN ADELANTADA. SI DESCRIBE LOGROS UTILICE DATOS Y/O CIFRAS COMPARATIVAS QUE DEMUESTREN PORQUE ES UN LOGRO." sqref="U3:U44" xr:uid="{00000000-0002-0000-0300-000000000000}"/>
    <dataValidation allowBlank="1" showInputMessage="1" showErrorMessage="1" prompt="REGISTRE EN ESTA CELDA EL RESULTADO (EN TERMINOS PORCENTUALES) DE APLICAR LA FÓRMULA QUE SE ENCUENTRA EN LA CELDA DE LA COLUMNA K DE ESTA MISMA FILA. _x000a__x000a_ESTIMADO AMIGO RECUERDE: EL DATO DEBE SER PORCENTUAL" sqref="T3:T44" xr:uid="{00000000-0002-0000-0300-000001000000}"/>
  </dataValidations>
  <pageMargins left="0.70866141732283472" right="0.70866141732283472" top="0.74803149606299213" bottom="0.74803149606299213" header="0.31496062992125984" footer="0.31496062992125984"/>
  <pageSetup paperSize="14" scale="2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Anexo 1.2020</vt:lpstr>
      <vt:lpstr>Anexo 2.2020</vt:lpstr>
      <vt:lpstr>'Anexo 1.2020'!Área_de_impresión</vt:lpstr>
      <vt:lpstr>'Anexo 2.2020'!Área_de_impresión</vt:lpstr>
      <vt:lpstr>'Anexo 1.2020'!Títulos_a_imprimir</vt:lpstr>
      <vt:lpstr>'Anexo 2.2020'!Títulos_a_imprimir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Prada Mejia</dc:creator>
  <cp:lastModifiedBy>santiago santos</cp:lastModifiedBy>
  <cp:lastPrinted>2020-01-31T20:44:35Z</cp:lastPrinted>
  <dcterms:created xsi:type="dcterms:W3CDTF">2019-04-24T15:44:32Z</dcterms:created>
  <dcterms:modified xsi:type="dcterms:W3CDTF">2021-03-09T16:18:30Z</dcterms:modified>
</cp:coreProperties>
</file>