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Soporte\AppData\Local\Microsoft\Windows\INetCache\Content.Outlook\N6Z5IU8N\"/>
    </mc:Choice>
  </mc:AlternateContent>
  <xr:revisionPtr revIDLastSave="0" documentId="13_ncr:1_{BC241567-2897-443C-9161-51E4EACFDB80}" xr6:coauthVersionLast="47" xr6:coauthVersionMax="47" xr10:uidLastSave="{00000000-0000-0000-0000-000000000000}"/>
  <bookViews>
    <workbookView xWindow="-120" yWindow="-120" windowWidth="20730" windowHeight="11160" firstSheet="1" activeTab="1" xr2:uid="{8DDCF915-0DA0-45AA-A3F4-2A55131AB81B}"/>
  </bookViews>
  <sheets>
    <sheet name="Estrategias 2021" sheetId="1" state="hidden" r:id="rId1"/>
    <sheet name="Estrategias PAAC 31082021" sheetId="5" r:id="rId2"/>
    <sheet name="Anexo 2.Riesgos de Corrupción"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2" hidden="1">'Anexo 2.Riesgos de Corrupción'!$A$9:$BE$66</definedName>
    <definedName name="_xlnm._FilterDatabase" localSheetId="1" hidden="1">'Estrategias PAAC 31082021'!$A$4:$X$61</definedName>
    <definedName name="Admin">[1]TABLA!$Q$2:$Q$3</definedName>
    <definedName name="AGENTE">#N/A</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#N/A</definedName>
    <definedName name="_xlnm.Print_Area" localSheetId="0">'Estrategias 2021'!$A$1:$R$59</definedName>
    <definedName name="AREA_IMPACTO">#N/A</definedName>
    <definedName name="AREAS_IMPACTO">#N/A</definedName>
    <definedName name="CALIDAD_CONTROL">[2]CALCONT!$D$12:$E$112</definedName>
    <definedName name="CALIDADCONTROL">'[3]BASE OCULTAR'!$C$10:$D$110</definedName>
    <definedName name="CALIF">'[4]BASE OCULTAR'!$C$6:$D$107</definedName>
    <definedName name="CALIFIACIONCONTROL">#N/A</definedName>
    <definedName name="CALIFICACION">#N/A</definedName>
    <definedName name="CALIFICACIONTEST">'[5]BASE OCULTAR'!$H$11:$I$91</definedName>
    <definedName name="CALVE">#N/A</definedName>
    <definedName name="CANAL_DE_DISTRIBUCION">[6]DATOS!$C$16:$C$27</definedName>
    <definedName name="CATEGORIA">#N/A</definedName>
    <definedName name="CAUSA">#N/A</definedName>
    <definedName name="CAUSAS">[7]CAUSAS!$C$6:$O$11</definedName>
    <definedName name="CAUSAS2">'[8]NO BORRAR'!$B$91:$B$95</definedName>
    <definedName name="CAUSASDERIESGO">#N/A</definedName>
    <definedName name="CAUSASDERIESGO1">#N/A</definedName>
    <definedName name="cc">[9]Hoja1!#REF!</definedName>
    <definedName name="Ciencia__Tecnología_e_innovación">[1]TABLA!#REF!</definedName>
    <definedName name="CIRCUNSTANCIAS_ECONOMICAS_Y_DE_MERCADO">#N/A</definedName>
    <definedName name="CIRCUNSTANCIAS_ECONOMICAS_Y_DEL_ESTADO">#N/A</definedName>
    <definedName name="CIRCUNSTANCIAS_POLITICAS_Y_LEGISLATIVAS">#N/A</definedName>
    <definedName name="CIRCUNSTANCIAS_POLITICAS_Y_LEGISSLATIVAS">#N/A</definedName>
    <definedName name="CLASE">#N/A</definedName>
    <definedName name="Clasecontrol">[10]Hoja1!#REF!</definedName>
    <definedName name="clases1">[11]TABLA!$G$2:$G$5</definedName>
    <definedName name="CLASIFICACIÓNCONTROLES">'[12]NO BORRAR'!$B$4:$C$104</definedName>
    <definedName name="CLASIFICACIÓNCONTROLESICETEX">#N/A</definedName>
    <definedName name="CLAVE">#N/A</definedName>
    <definedName name="CLAVECAUSA">[7]CAUSAS!$C$12:$O$12</definedName>
    <definedName name="CLAVECONTROL">'[7]NO BORRAR'!$B$41:$B$57</definedName>
    <definedName name="CLAVEOBJ">#N/A</definedName>
    <definedName name="CLAVEPOLITICA">'[7]NO BORRAR'!$B$3:$B$17</definedName>
    <definedName name="CLAVEPROCEDIMIENTO">'[7]NO BORRAR'!$B$22:$B$38</definedName>
    <definedName name="CLAVERIESGO">#N/A</definedName>
    <definedName name="CLIENTE">#N/A</definedName>
    <definedName name="CLIENTES">#N/A</definedName>
    <definedName name="CODIGO">#N/A</definedName>
    <definedName name="CODIGO_RIESGO">#N/A</definedName>
    <definedName name="CODIGO1">#N/A</definedName>
    <definedName name="Comercio__Industria_y_Turismo">[1]TABLA!#REF!</definedName>
    <definedName name="COMPORTAMIENTO_HUMANO">#N/A</definedName>
    <definedName name="COMPORTAMIENTO_ORGANIZACIONAL">#N/A</definedName>
    <definedName name="CONFLICTOS_SOCIALES">#N/A</definedName>
    <definedName name="CONTEXTO">'[12]NO BORRAR'!$A$271:$A$273</definedName>
    <definedName name="CONTEXTO_ECONOMICO_DE_MERCADO">#N/A</definedName>
    <definedName name="CONTEXTO_POLITICO">#N/A</definedName>
    <definedName name="CONTROL">'[7]NO BORRAR'!$C$41:$C$53</definedName>
    <definedName name="CONTROLCALIFICADO">#N/A</definedName>
    <definedName name="CONTROLFINAL">#N/A</definedName>
    <definedName name="CONTROLFINAL2">#N/A</definedName>
    <definedName name="COSTO_DE_ACTIVIDADES">#N/A</definedName>
    <definedName name="CRONOGRAMA_DE_ACTIVIDADES">#N/A</definedName>
    <definedName name="DAÑOS_A_ACTIVOS">#N/A</definedName>
    <definedName name="departamentos">[1]TABLA!$D$2:$D$36</definedName>
    <definedName name="DESEMPEÑO">#N/A</definedName>
    <definedName name="DIRECCION_ACTIVIDADES_MARITIMAS">#N/A</definedName>
    <definedName name="DISCRECION">#N/A</definedName>
    <definedName name="DOCUMENT">#N/A</definedName>
    <definedName name="ECONOMICO">#N/A</definedName>
    <definedName name="EFECTIVO">#N/A</definedName>
    <definedName name="EFECTORIESGO1">#N/A</definedName>
    <definedName name="EJECUCION_Y__ADMINISTRACION_DEL_PROCESO">#N/A</definedName>
    <definedName name="EJECUCION_Y_ADMINISTRACION_DEL_PROCESO">#N/A</definedName>
    <definedName name="ENTORNO">#N/A</definedName>
    <definedName name="er">[13]CALCONT!$L$12:$M$17</definedName>
    <definedName name="ESTABILIDAD_POLITICA">#N/A</definedName>
    <definedName name="EVENTOS">#N/A</definedName>
    <definedName name="EVENTOS_NATUALES">#N/A</definedName>
    <definedName name="EVENTOS_NATURALES">#N/A</definedName>
    <definedName name="EVENTOS_NATURALES_">#N/A</definedName>
    <definedName name="EVIDENC">#N/A</definedName>
    <definedName name="FACTOR">[6]DATOS!$A$16:$E$16</definedName>
    <definedName name="FACTOR_DEL_RIESGO">[14]FUENTES!$A$2:$A$10</definedName>
    <definedName name="FACTORES_ICETEX">#N/A</definedName>
    <definedName name="Factoresexternos">[10]Hoja1!$G$2:$G$16</definedName>
    <definedName name="FactoresInternos">[10]Hoja1!$H$2:$H$11</definedName>
    <definedName name="FACTORIESGO">[15]DATOS!$E$3:$F$28</definedName>
    <definedName name="FACTORR">#N/A</definedName>
    <definedName name="FALLAS_TECNOLOGICAS">#N/A</definedName>
    <definedName name="FOCALIZACIONDELCONTROL">'[16]NO BORRAR'!#REF!</definedName>
    <definedName name="FRAUD_EXTERNO">#N/A</definedName>
    <definedName name="FRAUDE_EXTERNO">#N/A</definedName>
    <definedName name="FRAUDE_INTERNO">#N/A</definedName>
    <definedName name="FRECUENCIA">#N/A</definedName>
    <definedName name="FUENTE">#N/A</definedName>
    <definedName name="FUENTES">#N/A</definedName>
    <definedName name="FUENTES_DE_RIESGO">#N/A</definedName>
    <definedName name="FUENTES_RIESGO">#N/A</definedName>
    <definedName name="GENTE">#N/A</definedName>
    <definedName name="GESTION_CONTROL">#N/A</definedName>
    <definedName name="GESTION_TECNICA">#N/A</definedName>
    <definedName name="GRAVEDAD">#N/A</definedName>
    <definedName name="IMPACTO">#N/A</definedName>
    <definedName name="IMPACTO3">'[8]NO BORRAR'!$B$100:$B$104</definedName>
    <definedName name="IMPACTORIESGO">#N/A</definedName>
    <definedName name="IMPACTOS">[15]DATOS!$P$32:$P$58</definedName>
    <definedName name="IMPLEMENT">#N/A</definedName>
    <definedName name="INCIDENUMERO">[2]CALCONT!$L$12:$M$17</definedName>
    <definedName name="Indicadores">#N/A</definedName>
    <definedName name="INGRESOS_Y_DERECHOS">#N/A</definedName>
    <definedName name="INSTALACIONES">#N/A</definedName>
    <definedName name="INSTALACIONES_">#N/A</definedName>
    <definedName name="INTANGIBLES">#N/A</definedName>
    <definedName name="LEG">#N/A</definedName>
    <definedName name="LEGAL">#N/A</definedName>
    <definedName name="LET">#N/A</definedName>
    <definedName name="MACRO">#N/A</definedName>
    <definedName name="MACROPROCESO">#N/A</definedName>
    <definedName name="MATRIZRIESGO">#N/A</definedName>
    <definedName name="MERCADO">#N/A</definedName>
    <definedName name="NATUR">#N/A</definedName>
    <definedName name="NATURALEZA">[15]DATOS!$E$37:$E$39</definedName>
    <definedName name="NIVEL">#N/A</definedName>
    <definedName name="NivelImp">[10]Hoja1!#REF!</definedName>
    <definedName name="NivelProb">[10]Hoja1!#REF!</definedName>
    <definedName name="NOEFECTIVO">#N/A</definedName>
    <definedName name="NOMBRE">#N/A</definedName>
    <definedName name="NOMBRE_RIESGO">#N/A</definedName>
    <definedName name="NOMBREPROCESO">'[8]NO BORRAR'!$F$91:$F$112</definedName>
    <definedName name="NUM">#N/A</definedName>
    <definedName name="NUNCA">#N/A</definedName>
    <definedName name="OBJETIVOS">#N/A</definedName>
    <definedName name="OPCIONESTRATAMIENTO">'[8]NO BORRAR'!$B$111:$B$114</definedName>
    <definedName name="OPER">#N/A</definedName>
    <definedName name="OPERACIÓN">[6]DATOS!$E$16:$E$27</definedName>
    <definedName name="orden">[1]TABLA!$A$3:$A$4</definedName>
    <definedName name="ORIGEN">#N/A</definedName>
    <definedName name="OTROS">[17]CALIFICRITERIOS!#REF!</definedName>
    <definedName name="PERFIL">#N/A</definedName>
    <definedName name="PERIOD">#N/A</definedName>
    <definedName name="PERIODICIDAD">[15]DATOS!$D$37:$D$42</definedName>
    <definedName name="Periodicidad1">[15]DATOS!$D$37:$D$43</definedName>
    <definedName name="PERIODICIDADDELCONTROL">'[12]NO BORRAR'!$B$190:$B$199</definedName>
    <definedName name="PERNEGATIVA">#N/A</definedName>
    <definedName name="PERPOSITIVA">#N/A</definedName>
    <definedName name="PERSONA">#N/A</definedName>
    <definedName name="PERSONAS">#N/A</definedName>
    <definedName name="PESO">#N/A</definedName>
    <definedName name="POLITICAS_GUBERNAMENTALES">#N/A</definedName>
    <definedName name="proba">[18]Hoja1!$A$2:$A$6</definedName>
    <definedName name="PROBAB">#N/A</definedName>
    <definedName name="Probabilidad">[10]Hoja1!#REF!</definedName>
    <definedName name="ProbabilidadCualitativa">'[19]Soporte Calificación'!$G$65486:$G$65489</definedName>
    <definedName name="ProbabilidadCuantitativa">'[19]Soporte Calificación'!$H$65486:$H$65490</definedName>
    <definedName name="PROBABILSEGMENTO">'[20]BASE PROB'!$V$4:$W$36</definedName>
    <definedName name="PROC">#N/A</definedName>
    <definedName name="PROCESO">#N/A</definedName>
    <definedName name="PROCESOS">[6]DATOS!$A$4:$A$7</definedName>
    <definedName name="PRODUCTO">[6]DATOS!$D$16:$D$27</definedName>
    <definedName name="PROMIMPACTO">#N/A</definedName>
    <definedName name="PUNTAJE">#N/A</definedName>
    <definedName name="PUNTAJEF">#N/A</definedName>
    <definedName name="PUNTAJEG">#N/A</definedName>
    <definedName name="q">#N/A</definedName>
    <definedName name="RASOCIADO">#N/A</definedName>
    <definedName name="REAL">#N/A</definedName>
    <definedName name="RELACIONADO">#N/A</definedName>
    <definedName name="RELACIONADOCON">#N/A</definedName>
    <definedName name="RELACIONADOS_INSTALACIONES">#N/A</definedName>
    <definedName name="RELACIONES_CON_EL_CLIENTE">#N/A</definedName>
    <definedName name="RELACIONES_CON_EL_USUARIO">#N/A</definedName>
    <definedName name="RELACIONES_CON_EL_USUSARIO">#N/A</definedName>
    <definedName name="RELACIONES_CON_USUARIO">#N/A</definedName>
    <definedName name="RELACIONES_LABORALES">#N/A</definedName>
    <definedName name="REP">#N/A</definedName>
    <definedName name="RESPUESTA">'[7]NO BORRAR'!$G$1:$G$5</definedName>
    <definedName name="RIESGO">#N/A</definedName>
    <definedName name="RIESGO_ASOCIADO">#N/A</definedName>
    <definedName name="RIESGO_ASOCIADO_POR_CAUSA">[14]FUENTES!$A$11:$A$15</definedName>
    <definedName name="RIESGO_ASOCIADO_POR_IMPACTO">[14]FUENTES!$A$17:$A$22</definedName>
    <definedName name="RIESGOESPECIFICO">#N/A</definedName>
    <definedName name="RIESGOESPECIFICO2">#N/A</definedName>
    <definedName name="RIESGOS">#N/A</definedName>
    <definedName name="SE">#N/A</definedName>
    <definedName name="sector">[1]TABLA!$B$2:$B$26</definedName>
    <definedName name="SI_NO">'[21]NO BORRAR'!$F$1:$F$2</definedName>
    <definedName name="SIEMPRE">#N/A</definedName>
    <definedName name="SISTEMAS">#N/A</definedName>
    <definedName name="SISTEMAS_DE_INFORMACION">#N/A</definedName>
    <definedName name="SS">[17]CALIFICRITERIOS!#REF!</definedName>
    <definedName name="TECNOLOGIA">#N/A</definedName>
    <definedName name="TECNOLOGIA_">#N/A</definedName>
    <definedName name="TIPO">#N/A</definedName>
    <definedName name="TIPOACCION">'[7]NO BORRAR'!$I$1:$I$9</definedName>
    <definedName name="TIPOCONTROL">[15]DATOS!$F$37:$F$39</definedName>
    <definedName name="Tipos">[1]TABLA!$G$2:$G$4</definedName>
    <definedName name="TOTAL_PUNTAJE_RIESGO">#N/A</definedName>
    <definedName name="TRATAMIENTO_RIESGO">'[21]NO BORRAR'!$G$1:$G$5</definedName>
    <definedName name="USUARIO">#N/A</definedName>
    <definedName name="VALORES_ETICOS">#N/A</definedName>
    <definedName name="vigencias">[1]TABLA!$E$2:$E$7</definedName>
    <definedName name="X">#N/A</definedName>
    <definedName name="Y">#N/A</definedName>
    <definedName name="Z">#N/A</definedName>
    <definedName name="zona">#N/A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7" i="5" l="1"/>
  <c r="J55" i="5"/>
  <c r="J46" i="5"/>
  <c r="J45" i="5"/>
  <c r="L44" i="5"/>
  <c r="L38" i="5"/>
  <c r="L34" i="5"/>
  <c r="L33" i="5"/>
  <c r="L31" i="5"/>
  <c r="L30" i="5"/>
  <c r="L29" i="5"/>
  <c r="L18" i="5"/>
  <c r="J18" i="5"/>
  <c r="L17" i="5"/>
  <c r="J17" i="5"/>
  <c r="L8" i="5"/>
  <c r="J8" i="5"/>
  <c r="P45" i="1"/>
  <c r="P44" i="1"/>
  <c r="P17" i="1"/>
  <c r="P43" i="1"/>
  <c r="P33" i="1"/>
  <c r="P32" i="1"/>
  <c r="P28" i="1"/>
  <c r="P22" i="1"/>
  <c r="P16" i="1"/>
  <c r="J17" i="1"/>
  <c r="J16" i="1"/>
  <c r="J45" i="1" l="1"/>
  <c r="J44" i="1"/>
  <c r="J56" i="1"/>
  <c r="J54" i="1"/>
  <c r="J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tc={EE328649-CF0D-4C76-A9AE-4751AF8D8078}</author>
  </authors>
  <commentList>
    <comment ref="C37" authorId="0" shapeId="0" xr:uid="{EE328649-CF0D-4C76-A9AE-4751AF8D807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es clara la actividad</t>
      </text>
    </comment>
  </commentList>
</comments>
</file>

<file path=xl/sharedStrings.xml><?xml version="1.0" encoding="utf-8"?>
<sst xmlns="http://schemas.openxmlformats.org/spreadsheetml/2006/main" count="2625" uniqueCount="834">
  <si>
    <t xml:space="preserve"> </t>
  </si>
  <si>
    <t>Componente  1: Gestión de riesgos de corrupción</t>
  </si>
  <si>
    <t>Subcomponente</t>
  </si>
  <si>
    <t xml:space="preserve">                                      Actividades</t>
  </si>
  <si>
    <t>Meta o producto</t>
  </si>
  <si>
    <t>Indicador</t>
  </si>
  <si>
    <t xml:space="preserve">Responsable </t>
  </si>
  <si>
    <t>Fecha Inicio</t>
  </si>
  <si>
    <t>Fecha Final</t>
  </si>
  <si>
    <t xml:space="preserve">Compromiso Asociado al Plan de Acción </t>
  </si>
  <si>
    <t>Política de Administración de Riesgos</t>
  </si>
  <si>
    <t>1.1</t>
  </si>
  <si>
    <t>1.2</t>
  </si>
  <si>
    <t>1.3</t>
  </si>
  <si>
    <t>Monitoreo o revisión</t>
  </si>
  <si>
    <t>1.4</t>
  </si>
  <si>
    <t>Seguimiento de riesgos de corrupción</t>
  </si>
  <si>
    <t>1.5</t>
  </si>
  <si>
    <t>(1 Verificación realizada/1)*100</t>
  </si>
  <si>
    <t>Jefe Oficina de Control Interno</t>
  </si>
  <si>
    <t>OCIP1</t>
  </si>
  <si>
    <t>1.6</t>
  </si>
  <si>
    <t>1.7</t>
  </si>
  <si>
    <t>Matrices de riesgo evaluadas con las dependencias</t>
  </si>
  <si>
    <t>(# Matrices PAAC evaluadas con las dependencias/ # procesos auditados)*100</t>
  </si>
  <si>
    <t>Componente  2:  Rendición de cuentas</t>
  </si>
  <si>
    <t xml:space="preserve">Subcomponente </t>
  </si>
  <si>
    <t>Indicadores</t>
  </si>
  <si>
    <t>Fecha inicial</t>
  </si>
  <si>
    <t>Información de calidad y en el lenguaje comprensible</t>
  </si>
  <si>
    <t>2.1</t>
  </si>
  <si>
    <t>Elaborar y publicar los Estados Financieros de la Entidad</t>
  </si>
  <si>
    <t>Once (11) Estados financieros de TRANSMILENIO S.A. elaborados y publicados</t>
  </si>
  <si>
    <t>(No. de estados financieros elaborados y publicados/11)*100</t>
  </si>
  <si>
    <t>Profesional Especializado Grado 06 -Contador General</t>
  </si>
  <si>
    <t>NA</t>
  </si>
  <si>
    <t>2.2</t>
  </si>
  <si>
    <t>Elaborar y publicar los reportes de ejecución presupuestal en la página web de TRANSMILENIO S.A., PREDIS, SIVICOF y SIDEF</t>
  </si>
  <si>
    <t>Cuarenta (40) reportes  de ejecución presupuestal elaborados y publicados en la página web de TRANSMILENIO S.A., PREDIS, SIVICOF y SIDEF</t>
  </si>
  <si>
    <t>(No. de informes publicados anualmente/40)*100</t>
  </si>
  <si>
    <t>Profesional Especializado Grado 06 - Presupuesto</t>
  </si>
  <si>
    <t>2.3</t>
  </si>
  <si>
    <t>Publicar en la Página Web de TRANSMILENIO S.A.,  en formato PDF accesible, los Informes emitidos por la Oficina de Control Interno en el mes anterior.</t>
  </si>
  <si>
    <t>Publicación en la Página Web de TRANSMILENIO S.A. del 100% de los Informes emitidos por la Oficina de Control Interno</t>
  </si>
  <si>
    <t>(# Informes publicados / 
# Informes emitidos)*100</t>
  </si>
  <si>
    <t>31/112/21</t>
  </si>
  <si>
    <t>2.4</t>
  </si>
  <si>
    <t>Publicar en la Página Web de TRANSMILENIO S.A.  los Informes de Auditorías  emitidos por los Entes Externos de Control y recibidos por la Oficina de Control Interno.</t>
  </si>
  <si>
    <t>Publicación en la Página Web de TRANSMILENIO S.A. del 100% de los Informes de  Auditoría emitidos  por los Entes Externos de Control y recibidos por la Oficina de Control Interno.</t>
  </si>
  <si>
    <t>Cantidad  de informes publicados / 
Cantidad de Informes recibidos por la Oficina de Control Interno</t>
  </si>
  <si>
    <t>Diálogo de doble vía con la ciudadanía y sus organizaciones</t>
  </si>
  <si>
    <t>2.5</t>
  </si>
  <si>
    <t>Profesional Especializado grado 6 de Gestión Social
Profesionales de Gestión Social</t>
  </si>
  <si>
    <t>SAUCP3</t>
  </si>
  <si>
    <t>2.6</t>
  </si>
  <si>
    <t>2.7</t>
  </si>
  <si>
    <t>Participar de la rendición de cuentas del Sector Movilidad en cumplimiento a la normativa 1757 de 2015 (nivel local)</t>
  </si>
  <si>
    <t>Fecha Inicial</t>
  </si>
  <si>
    <t xml:space="preserve"> Estructura administrativa y Direccionamiento estratégico </t>
  </si>
  <si>
    <t>4.1</t>
  </si>
  <si>
    <t>Realizar cuatro (4) acciones para reforzar los criterios establecidos por la Alcaldía Mayor de Bogotá para dar respuesta a las solicitudes ciudadanas</t>
  </si>
  <si>
    <t>(Total acciones para reforzar criterios implementados/4)*100</t>
  </si>
  <si>
    <t>SAUCP5</t>
  </si>
  <si>
    <t>Fortalecimiento de los canales de atención</t>
  </si>
  <si>
    <t>4.2</t>
  </si>
  <si>
    <t>Posicionar los canales de atención con los usuarios a través de acciones estratégicas de comunicación</t>
  </si>
  <si>
    <t>Implementar cuatro (4) campañas  para posicionar los canales de atención al usuario de la Entidad.</t>
  </si>
  <si>
    <t>(Número de campañas adelantadas por canal de atención/ 4) * 100</t>
  </si>
  <si>
    <t>4.3</t>
  </si>
  <si>
    <t>Realizar una (1) jornada de sensibilización en estaciones y portales sobre los canales de atención y la Defensoría del Ciudadano con el que cuenta la Entidad.</t>
  </si>
  <si>
    <t>Una (1) jornada de sensibilización.</t>
  </si>
  <si>
    <t>Talento Humano</t>
  </si>
  <si>
    <t>4.4</t>
  </si>
  <si>
    <t>Realizar mesas de trabajo con las dependencias encargadas de dar respuesta a las PQRS  con el  fin de hacer seguimiento y fortalecer los procesos enmarcados en atención al usuario</t>
  </si>
  <si>
    <t>(# de reuniones con dependencias por mes / 24)*100</t>
  </si>
  <si>
    <t>4.5</t>
  </si>
  <si>
    <t>Normativo y procedimental</t>
  </si>
  <si>
    <t>4.6</t>
  </si>
  <si>
    <t>Elaborar y publicar mensualmente en la pagina WEB de la Entidad los informes de PQRS  relacionados con los requerimientos allegados a la Entidad a través de los canales oficiales de atención al ciudadano</t>
  </si>
  <si>
    <t>Elaborar y publicar 12 informes de PQRS</t>
  </si>
  <si>
    <t>(# de informes de PQRS elaborados y publicados / 12) * 100</t>
  </si>
  <si>
    <t>4.7</t>
  </si>
  <si>
    <t>Elaborar y publicar bimestralmente  en la pagina WEB de la Entidad, los informes relacionados con notas positivas.</t>
  </si>
  <si>
    <t>Elaborar y publicar 6 notas positivas</t>
  </si>
  <si>
    <t>(# de notas positivas elaboradas y publicadas / 6) * 100</t>
  </si>
  <si>
    <t>4.8</t>
  </si>
  <si>
    <t>Actualizar y adoptar el Manual de Servicio a la Ciudadanía  acorde con los lineamientos establecidos.</t>
  </si>
  <si>
    <t>Un (1)  Manual de Servicio a la Ciudadanía  actualizado y adoptado</t>
  </si>
  <si>
    <t>(1 Manual de Servicio a la Ciudadanía  actualizado y adoptado/1)*100</t>
  </si>
  <si>
    <t>4.9</t>
  </si>
  <si>
    <t>Presentar informe de seguimiento a las PQRS</t>
  </si>
  <si>
    <t>Realizar dos informes de seguimiento a las PQRS</t>
  </si>
  <si>
    <t xml:space="preserve">(# Informes de seguimiento 
a PQRS/2)*100 </t>
  </si>
  <si>
    <t>Relacionamiento con el ciudadano</t>
  </si>
  <si>
    <t xml:space="preserve">                                         Actividades</t>
  </si>
  <si>
    <t>Transparencia Activa</t>
  </si>
  <si>
    <t>5.1</t>
  </si>
  <si>
    <t>Publicar mínimo un conjunto de datos abiertos</t>
  </si>
  <si>
    <t>(1 conjunto de datos abiertos publicado/1)*100</t>
  </si>
  <si>
    <t xml:space="preserve">DTP3 </t>
  </si>
  <si>
    <t>5.2</t>
  </si>
  <si>
    <t>Automatizar dos conjuntos de datos abiertos publicados manualmente</t>
  </si>
  <si>
    <t>(2 conjuntos de datos abiertos automatizados/2)*100</t>
  </si>
  <si>
    <t>5.3</t>
  </si>
  <si>
    <t>Instrumentos de Gestión de la información</t>
  </si>
  <si>
    <t>Profesional Universitario Grado 03 - Gestión Documental</t>
  </si>
  <si>
    <t>DCP3</t>
  </si>
  <si>
    <t>Criterio diferencial de Accesibilidad</t>
  </si>
  <si>
    <t>(1 estrategia diseñada e implementada bajo los lineamientos de accesibilidad/1)*100</t>
  </si>
  <si>
    <t>Profesional Especializado Grado 06 - Prensa y Comunicación Externa
y Contratista de apoyo (WEBMASTER)</t>
  </si>
  <si>
    <t>N/A</t>
  </si>
  <si>
    <t>Propender por la sostenibilidad en los sitios Web de TRANSMILENIO S.A., de forma que estén disponibles los componentes de accesibilidad a nivel mínimo de AA en el marco de la Política de Gobierno Digital.</t>
  </si>
  <si>
    <t>Componentes de accesibilidad  con criterios mínimos de AA en los sitios web de la Entidad.</t>
  </si>
  <si>
    <t>Monitoreo</t>
  </si>
  <si>
    <t>Diseñar y aplicar mejoras de contenido de la página web frente a los resultados obtenidos del  instrumento de evaluación (Encuesta), respecto a la  información publicada en el link de Transparencia.</t>
  </si>
  <si>
    <t>Informe de verificación  realizado / informe de verificación planeado (1)</t>
  </si>
  <si>
    <t>Otras Iniciativas de lucha contra la corrupción</t>
  </si>
  <si>
    <t>Profesional Universitario Grado 3 - Formación y Desarrollo</t>
  </si>
  <si>
    <t>DCP2</t>
  </si>
  <si>
    <t xml:space="preserve">Realizar  seguimiento a la apropiación de valores y principios de los servidores públicos </t>
  </si>
  <si>
    <t>Jefe  Oficina Asesora de Planeación 
y
la persona que este designe</t>
  </si>
  <si>
    <t>(# Actualizaciones y divulgaciones realizadas al Mapa de Riesgos de Corrupción 2021 / # actualizaciones y divulgaciones requeridas al Mapa de Riesgos de Corrupción 2021)*100</t>
  </si>
  <si>
    <t>(No. de monitoreos efectuados/3)*100</t>
  </si>
  <si>
    <t>Jefe  Oficina Asesora de Planeación 
y/o
la persona que este delegue</t>
  </si>
  <si>
    <t>Mínimo tres monitoreos durante la vigencia 2021 al mapa de riesgos de corrupción de la Entidad</t>
  </si>
  <si>
    <t>Jefe  Oficina Asesora de Planeación 
y
Lideres de proceso</t>
  </si>
  <si>
    <t>Revisar y actualizar los riesgos de corrupción vigencia 2021 y publicar sus modificaciones (intranet y pagina web de la entidad)</t>
  </si>
  <si>
    <t xml:space="preserve">Una (1) estrategia para el fortalecimiento de los canales de comunicación </t>
  </si>
  <si>
    <t>Una (1) estrategia para informar a las comunidades las actividades  y los beneficios que el Equipo de Gestión Social realiza y/o promociona en los territorios de intervención y que impactan su entorno</t>
  </si>
  <si>
    <t>Cuatro (4) acciones para reforzar los criterios establecidos por la Alcaldía Mayor de Bogotá para dar respuesta a las solicitudes ciudadanas</t>
  </si>
  <si>
    <t>Profesional Especializada Grado 6 de Servicio al Usuario y Contacto SIRCI</t>
  </si>
  <si>
    <t xml:space="preserve">Identificar información que sea de importancia para la ciudadanía,  estructurarla y publicarla como mínimo en un conjunto de datos abiertos en el portal. </t>
  </si>
  <si>
    <t xml:space="preserve">Profesional Universitario 03 - Gestion SISU </t>
  </si>
  <si>
    <t>Una (1) estrategia integral de la Defensoría</t>
  </si>
  <si>
    <t>100% de las versiones del plan de acción y/o plan de adquisiciones publicadas</t>
  </si>
  <si>
    <t>(#  versiones del plan de acción y/o plan de adquisiciones publicadas/ # versiones del plan de acción y/o plan de adquisiciones requeridas para cambios)*100</t>
  </si>
  <si>
    <t>Jefe Oficina Asesora de Planeación
y
Profesional Especializado Grado 06 -  Gestión Corporativa</t>
  </si>
  <si>
    <t>Publicar las diferentes versiones del Plan de acción 2021 y/o Plan anual de adquisiciones derivadas de los cambios requeridos por las dependencias y/o aprobadas en Comité</t>
  </si>
  <si>
    <t>2/01/201</t>
  </si>
  <si>
    <t>Componente 3. Mecanismos para mejorar la atención al ciudadano</t>
  </si>
  <si>
    <t>3.1</t>
  </si>
  <si>
    <t>3.2</t>
  </si>
  <si>
    <t>3.3</t>
  </si>
  <si>
    <t>3.4</t>
  </si>
  <si>
    <t>3.5</t>
  </si>
  <si>
    <t>3.6</t>
  </si>
  <si>
    <t>3.7</t>
  </si>
  <si>
    <t>3.8</t>
  </si>
  <si>
    <t>3.9</t>
  </si>
  <si>
    <t>3.10</t>
  </si>
  <si>
    <t>Componente 4: Mecanismos para la transparencia y acceso a la información</t>
  </si>
  <si>
    <t xml:space="preserve"> Componente 5: Otras iniciativas de lucha contra la corrupción</t>
  </si>
  <si>
    <t>(Una política de riesgos revisada y actualizada/1)*100</t>
  </si>
  <si>
    <t>Construcción y divulgación del  Mapa de Riesgos de Corrupción</t>
  </si>
  <si>
    <t>Una política de riesgos revisada y actualizada</t>
  </si>
  <si>
    <t>Realizar el cruce de información entre  los contratistas de la Entidad y las personas y entidades reportadas en la lista OFAC.</t>
  </si>
  <si>
    <t xml:space="preserve">Mapa de riesgos de corrupción 2021 revisado y publicado </t>
  </si>
  <si>
    <t>(Componentes de accesibilidad disponible en los sitios Web / Componentes de accesibilidad requeridos en el marco de la Política de Gobierno Digital)*100</t>
  </si>
  <si>
    <t>Diseñar una estrategia para fortalecer la rendición de cuentas de TRANSMILENIO S.A.</t>
  </si>
  <si>
    <t>Jefe de la Oficina Asesora de Planeación</t>
  </si>
  <si>
    <t>(# Jornadas de sensibilización/1)*100</t>
  </si>
  <si>
    <t>(Número de visitas o sesiones virtuales con localidades/30)*0,40) + (Número de recorridos solicitados y/o identificados/Número de recorridos ejecutados)*0,40) + (Número de campañas de divulgación realizadas/2)*0,20)*100</t>
  </si>
  <si>
    <t xml:space="preserve">Implementar una estrategia para continuar el fortalecimiento de la figura del Defensor Ciudadano de TRANSMILENIO S.A. </t>
  </si>
  <si>
    <t>(1 estrategia de fortalecimiento de los canales de comunicación implementada en 4 localidades/1)*100</t>
  </si>
  <si>
    <t>(1 Estrategia de beneficios equipo GS en 5 localidades/1)*100</t>
  </si>
  <si>
    <t>OAPP1</t>
  </si>
  <si>
    <t>OAPP4</t>
  </si>
  <si>
    <t>Crear y publicar un Micrositio Gestión de Integridad</t>
  </si>
  <si>
    <t>(Micrositio de Gestión de Integridad / 1)*100</t>
  </si>
  <si>
    <t>Actualizar el Código de Integridad con Catálogo Conflicto de Intereses</t>
  </si>
  <si>
    <t>(Código de Integridad actualizado con Catálogo Conflicto de Intereses / 1) * 100</t>
  </si>
  <si>
    <t>Diseñar e implementar campañas y otras acciones establecidas en el Plan de Trabajo para promover comportamientos deseados</t>
  </si>
  <si>
    <t>(Campañas o acciones implementadas /2)*100</t>
  </si>
  <si>
    <t>Diseñar e implementar campañas y otras acciones establecidas en el Plan de Trabajo para sensibilizar sobre la temática de conflicto de intereses</t>
  </si>
  <si>
    <t>(Campañas o acciones implementadas /1)*100</t>
  </si>
  <si>
    <t>Diseñar e implementar campañas y otras acciones establecidas en el Plan de Trabajo para promover los valores del servicio público</t>
  </si>
  <si>
    <t>5.4</t>
  </si>
  <si>
    <t>5.5</t>
  </si>
  <si>
    <t>5.6</t>
  </si>
  <si>
    <t>5.7</t>
  </si>
  <si>
    <t>(Cruces realizados, con informes presentados/2)*100</t>
  </si>
  <si>
    <t>(Un (1) Informe presentado/informe proyectado (1))*100</t>
  </si>
  <si>
    <t>4.10</t>
  </si>
  <si>
    <t>Transparencia Pasiva</t>
  </si>
  <si>
    <t>Una (1) Estrategia de articulación de plan padrinos con dependencias</t>
  </si>
  <si>
    <t>Una(1) estrategia diseñada e implementada para la mejora del sitio web de TRANSMILENIO con los lineamientos de accesibilidad</t>
  </si>
  <si>
    <t>Un (1) Micrositio Gestión de Integridad</t>
  </si>
  <si>
    <t>Un (1) Código de integridad actualizado</t>
  </si>
  <si>
    <t>Dos (2) acciones o campañas para promover comportamientos deseados</t>
  </si>
  <si>
    <t>Dos (2) acciones  o campaña para promover Los valores del servicio público</t>
  </si>
  <si>
    <t>Un (1) Informe sobre el  grado de apropiación del Código de Integridad en TRANSMILENIO S.A.</t>
  </si>
  <si>
    <t>Un (1) cruce por semestre, presentando los resultados.</t>
  </si>
  <si>
    <t xml:space="preserve">Un (1) informe de verificación </t>
  </si>
  <si>
    <t>Actualizar, presentar para aprobación de Comité Interno de Archivo el Programa de Gestión Documental  (PGD), publicarlo  como dato abierto e implementar las actividades definidas para la vigencia 2021</t>
  </si>
  <si>
    <t>Un PGD actualizado, aprobado en Comité, publicado como dato abierto e implementado según actividades definidas para el 2021</t>
  </si>
  <si>
    <t>[(1 PGD actualizado, aprobado y publicado como dato abierto/1)*0,5]+
(# Actividades realizadas en el periodo/# Actividades planeadas en el periodo)*0,5]*100</t>
  </si>
  <si>
    <t>Actualizar, presentar para aprobación de Comité Interno de Archivo el Plan Institucional de Archivo  (PINAR), publicarlo  como dato abierto e implementar las actividades definidas para la vigencia 2021</t>
  </si>
  <si>
    <t>Un PINAR actualizado aprobado en Comité, publicado como dato abierto e implementado según actividades definidas para el 2021</t>
  </si>
  <si>
    <t>[(1 PINAR actualizado, aprobado y publicado como dato abierto//1)*0,5]+
(# Actividades realizadas en el periodo/# Actividades planeadas en el periodo)*0,5]*100</t>
  </si>
  <si>
    <t>Revisar y actualizar  el inventario de trámites  y otros procedimientos administrativos de cara al ciudadano en el Sistema Único de Información de Trámites - SUIT</t>
  </si>
  <si>
    <t>Realizar en los meses de  Abril. Agosto y  Diciembre, monitoreos al mapa de riesgos de corrupción vigencia 2021</t>
  </si>
  <si>
    <t>Revisar y actualizar la Política de Riesgos de la Entidad, acorde con los lineamientos  dados por las Entidades del Distrito y Nación que dirigen los temas.</t>
  </si>
  <si>
    <t>Elaborar una (1) estrategia para el fortalecimiento de los canales de comunicación que emplea el equipo de Gestión Social para la divulgación de información en cuatro (4) localidades.</t>
  </si>
  <si>
    <t>Elaborar una (1) estrategia para informar a las comunidades las actividades  y los beneficios que el Equipo de Gestión Social realiza y/o promociona en los territorios de intervención y que impactan su entorno en cinco (5) localidades.</t>
  </si>
  <si>
    <t>Profesional Especializado Grado 6 - Gestión Social 
Profesionales de Gestión Social</t>
  </si>
  <si>
    <t>Mínimo 3000 encuentros con comunidades</t>
  </si>
  <si>
    <t>(# Encuentros adelantados /3000)*100</t>
  </si>
  <si>
    <t>Un documento con las mejoras a implementar</t>
  </si>
  <si>
    <t>(# mejoras implementadas /# mejoras a implementar)*100</t>
  </si>
  <si>
    <t>Diseñar e implementar una estrategia de mejora del sitio web de TRANSMILENIO S.A. para dar cumpliendo a las directrices  dadas por MINTIC  y a la norma técnica NTC 5854 (Accesibilidad web)</t>
  </si>
  <si>
    <t xml:space="preserve">Verificar la matriz del  cumplimiento normativo  de la Ley  1712 de 2014 (Ley de Transparencia) </t>
  </si>
  <si>
    <t>Realizar en las auditorías de aseguramiento de los procesos de la Entidad no contemplados en el plan de auditoría de la vigencia 2021, el seguimiento  a los mapas de riesgos de corrupción, realizando el acompañamiento a las dependencias auditadas sobre el diseño y ejecución de los controles.</t>
  </si>
  <si>
    <t>2.8</t>
  </si>
  <si>
    <t>2.9</t>
  </si>
  <si>
    <t>2.10</t>
  </si>
  <si>
    <t xml:space="preserve">Plan de trabajo para el diseño de estrategia </t>
  </si>
  <si>
    <t>Una publicación del mapa de riesgos de corrupción de la Entidad y el PAAC, a 31 de enero</t>
  </si>
  <si>
    <t>Efectuar cuatrimestralmente, el seguimiento y el control a la implementación y a los avances de las actividades consignadas en el Plan Anticorrupción y de Atención al Ciudadano y a los mapas de riesgo de corrupción</t>
  </si>
  <si>
    <t>Tres seguimientos realizados y publicados en la página WEB de la Entidad</t>
  </si>
  <si>
    <t xml:space="preserve">Definir y automatizar dos conjuntos de datos abiertos que se encuentren publicados de manera manual,  permitiendo al usuario disponer constantemente de información actualizada que al no ser automatizada solo estaría disponible en los periodos estipulados de actualización. </t>
  </si>
  <si>
    <t>Evaluación y retroalimentación a  la gestión institucional</t>
  </si>
  <si>
    <t>100% acciones correctivas  y de mejora   formuladas e implementadas acorde  con los hallazgos arrojados en los informes de seguimiento al PAAC</t>
  </si>
  <si>
    <t>(# Acciones correctivas y de mejora implementadas/ # Acciones correctivas y de mejora a implementar según observaciones al PAAC) *100</t>
  </si>
  <si>
    <t>Jefe Oficina Asesora de Planeación
y
Profesional Universitario Grado 4 - Gestión Integral  en coordinación con los Responsables de las estrategias establecidos en el PAAC</t>
  </si>
  <si>
    <t>2.11</t>
  </si>
  <si>
    <t>Incentivos para motivar la cultura de la rendición y petición de cuentas</t>
  </si>
  <si>
    <t>Definir e implementar acciones correctivas, preventivas y de mejora  conforme a los resultados arrojados en las auditorias que se realicen al PAAC por parte de la OCI y de otros entes de control</t>
  </si>
  <si>
    <t>(1 Estrategia de buen trato implementada en 2 localidades/1)*100</t>
  </si>
  <si>
    <t>Elaborar e implementar una (1) estrategia desde Gestión Social que promueva el buen trato y la humanización hacia el personal de TRANSMILENIO S.A. en dos (2) localidades.</t>
  </si>
  <si>
    <t>Una (1) estrategia para el equipo de Gestión Social que promueva el buen trato y la humanización hacia personal de TRANSMILENIO S.A.</t>
  </si>
  <si>
    <t>2.12</t>
  </si>
  <si>
    <t>Una (1) publicación en página web institucional relacionada con el protocolo de documentos perdidos</t>
  </si>
  <si>
    <t xml:space="preserve">(# Seguimientos a las actividades del PAAC 2021 emitidos y publicados/3)*100  </t>
  </si>
  <si>
    <t>5.8</t>
  </si>
  <si>
    <t>Generar una campaña dirigida a los servidores públicos de TRANSMILENIO S.A. en la que se difunda los canales para presentar denuncias por hechos de corrupción y la forma en que éstas pueden ser presentadas</t>
  </si>
  <si>
    <t>Profesional Especializado Grado 06 - Control Interno Disciplinario
y
Profesional Universitario Grado 04 - Gestión Integral</t>
  </si>
  <si>
    <t>Una (1) campaña donde se difunda los canales de denuncia por hechos de corrupción</t>
  </si>
  <si>
    <t>Realizar capacitación dirigida al personal que se encuentra en los puntos de atención al usuario para fortalecer temas relacionados con el servicio al ciudadano</t>
  </si>
  <si>
    <t>Una (1) capacitación al personal que se encuentra en los puntos de atención al usuario</t>
  </si>
  <si>
    <t>(una capacitación realizada al personal que se encuentra en los puntos de atención al usuario / 1)*100</t>
  </si>
  <si>
    <t>(Actividades ejecutadas para el diseño de la Estrategia de rendición de cuentas/Actividades programadas para el diseño de la Estrategia de rendición de cuentas)*100</t>
  </si>
  <si>
    <t>Realizar encuentros (reuniones, visitas técnicas, recorridos, mesas de trabajo, apoyos de divulgación, eventos locales, entre otros) al año, con el propósito de informar a las comunidades sobre las novedades del Sistema TransMilenio y dar cumplimiento a la implementación de las estrategias enmarcadas en el plan de acción institucional</t>
  </si>
  <si>
    <t xml:space="preserve">Dar a conocer el protocolo de documento perdidos a los usuarios del Sistema TransMilenio a través de la pagina web de la Entidad </t>
  </si>
  <si>
    <t>Trámites registrados en  SUIT revisados</t>
  </si>
  <si>
    <t>(# Trámites registrados en  SUIT revisados / #Trámites registrados en  SUIT a revisar) *100</t>
  </si>
  <si>
    <t>Profesional Especializada Grado 6 de Servicio al Usuario y Contacto SIRCI
y
Jefe Oficina Asesora de Planeación</t>
  </si>
  <si>
    <t>Un (1 ) acción  o campaña para sensibilizar sobre la temática de conflicto de intereses</t>
  </si>
  <si>
    <t>(Una (1) campaña realizada a los servidores públicos de canales de denuncia de hechos de corrupción/1)*100</t>
  </si>
  <si>
    <t xml:space="preserve">                                                                       ESTRATEGIAS PLAN ANTICORRUPCIÓN Y DE ATENCIÓN AL CIUDADANO 2021</t>
  </si>
  <si>
    <t>Cumplimiento del indicador (%)</t>
  </si>
  <si>
    <t>Descripción del avance</t>
  </si>
  <si>
    <t>Retrasos y soluciones</t>
  </si>
  <si>
    <t>Soportes del avance y lugar donde reposan</t>
  </si>
  <si>
    <t>PRIMER MONITOREO (período reportado enero a marzo de 2021)
(PRIMERA LINEA DE DEFENSA)</t>
  </si>
  <si>
    <t>Ninguna</t>
  </si>
  <si>
    <t>https://www.transmilenio.gov.co/publicaciones/152064/plan-anticorrupcion-y-de-atencion-al-ciudadano-2021/</t>
  </si>
  <si>
    <t>No hay observación</t>
  </si>
  <si>
    <t>No Aplica</t>
  </si>
  <si>
    <t>No hay observación
Las diferentes versiones del plan de acción y del plan de adquisiciones se han publicado no solo en la intranet sino también en la pagina web de la entidad
https://www.transmilenio.gov.co/publicaciones/152055/plan-de-accion-vigente-2021-de-transmilenio/
https://www.transmilenio.gov.co/publicaciones/152056/plan-de-adquisiciones-vigencia-2021-de-transmilenio/</t>
  </si>
  <si>
    <t>Esta actividad  inicia en el mes de junio de 2021</t>
  </si>
  <si>
    <t>Se realizará su seguimiento en el próximo monitoreo</t>
  </si>
  <si>
    <t>PRIMER MONITOREO (período reportado enero a abril de 2021)
(PRIMERA LINEA DE DEFENSA)</t>
  </si>
  <si>
    <t xml:space="preserve">Monitoreo Segunda Línea de defensa </t>
  </si>
  <si>
    <t>Actualizar el manual de riesgos de TRANSMILENIO S.A. acorde con los lineamientos dados por las entidades que lideran el tema</t>
  </si>
  <si>
    <t xml:space="preserve">Manual de riesgos revisado y actualizado </t>
  </si>
  <si>
    <t>(1 manual de riesgos revisado y actualizado / 1)*100</t>
  </si>
  <si>
    <t>Esta actividad  inicia en el mes de mayo de 2021</t>
  </si>
  <si>
    <t>Mínimo 4 encuentros con comunidades  enmarcados en el proceso institucional de rendición de cuentas del Sector Movilidad</t>
  </si>
  <si>
    <t xml:space="preserve"> (# encuentros con comunidades  enmarcados en el proceso institucional de rendición de cuentas del Sector Movilidad (nivel local)/4)*100</t>
  </si>
  <si>
    <r>
      <t>Carpeta compartida Drive:</t>
    </r>
    <r>
      <rPr>
        <u/>
        <sz val="14"/>
        <color theme="4" tint="-0.249977111117893"/>
        <rFont val="Arial"/>
        <family val="2"/>
      </rPr>
      <t>https://n9.cl/amqs</t>
    </r>
    <r>
      <rPr>
        <sz val="14"/>
        <color theme="1"/>
        <rFont val="Arial"/>
        <family val="2"/>
      </rPr>
      <t xml:space="preserve">
</t>
    </r>
  </si>
  <si>
    <t>No hay observación. Se cuenta con un documento donde se definen cada una de las actividades que contiene la estrategia y el soporte del avance de esta actividad</t>
  </si>
  <si>
    <r>
      <t xml:space="preserve">Con corte 26 de abril  fueron efectuadas 12  actualizaciones al Plan de Acción, derivadas de ajustes solicitados por los diferentes actores que convergen  en el cumplimiento del Plan, así:
</t>
    </r>
    <r>
      <rPr>
        <b/>
        <sz val="14"/>
        <color theme="1"/>
        <rFont val="Arial"/>
        <family val="2"/>
      </rPr>
      <t xml:space="preserve">Versión 1: </t>
    </r>
    <r>
      <rPr>
        <sz val="14"/>
        <color theme="1"/>
        <rFont val="Arial"/>
        <family val="2"/>
      </rPr>
      <t>El cambio se produjo por solicitud de ajuste presentada por la Dirección Corporativa que por su naturaleza y de acuerdo con lo contemplado en el procedimiento P-OP-018  no debe ser aprobada en comité y homologación de Rubros Presupuestales de Funcionamiento, de acuerdo con lo informado por la Dirección Corporativa</t>
    </r>
    <r>
      <rPr>
        <b/>
        <sz val="14"/>
        <color theme="1"/>
        <rFont val="Arial"/>
        <family val="2"/>
      </rPr>
      <t>. Versión 2</t>
    </r>
    <r>
      <rPr>
        <sz val="14"/>
        <color theme="1"/>
        <rFont val="Arial"/>
        <family val="2"/>
      </rPr>
      <t>:  El cambio se produjo por modificaciones aprobadas en comité de contratación del 27 de enero y la solicitud de ajuste presentada por la Subgerencia General que cometió un error en la redacción del requerimiento y por su naturaleza y de acuerdo con lo contemplado en el procedimiento P-OP-018  no debe ser aprobada en comité.</t>
    </r>
    <r>
      <rPr>
        <b/>
        <sz val="14"/>
        <color theme="1"/>
        <rFont val="Arial"/>
        <family val="2"/>
      </rPr>
      <t xml:space="preserve"> Versión 3:</t>
    </r>
    <r>
      <rPr>
        <sz val="14"/>
        <color theme="1"/>
        <rFont val="Arial"/>
        <family val="2"/>
      </rPr>
      <t xml:space="preserve">  El cambio se produjo por modificaciones aprobadas en comité de contratación del 3 de febrero de 2021 y  ajustes en compromisos asociados a Metas PDD por solicitud hecha por la SDP. </t>
    </r>
    <r>
      <rPr>
        <b/>
        <sz val="14"/>
        <color theme="1"/>
        <rFont val="Arial"/>
        <family val="2"/>
      </rPr>
      <t>Versión 4:</t>
    </r>
    <r>
      <rPr>
        <sz val="14"/>
        <color theme="1"/>
        <rFont val="Arial"/>
        <family val="2"/>
      </rPr>
      <t xml:space="preserve">  El cambio se produjo por modificaciones aprobadas en comité de contratación del día 12 de febrero de 2021 y solicitud de ajuste presentada por la SAUC que por su naturaleza y de acuerdo con lo contemplado en la resolución actual  no debe ser aprobada en comité. </t>
    </r>
    <r>
      <rPr>
        <b/>
        <sz val="14"/>
        <color theme="1"/>
        <rFont val="Arial"/>
        <family val="2"/>
      </rPr>
      <t>Versión 5:</t>
    </r>
    <r>
      <rPr>
        <sz val="14"/>
        <color theme="1"/>
        <rFont val="Arial"/>
        <family val="2"/>
      </rPr>
      <t xml:space="preserve"> El cambio se produjo por modificaciones aprobadas en comité de contratación del día 22 de febrero de 2021 y ajuste en  matriz de compromisos de plan solicitado por la Oficina de Control Interno. </t>
    </r>
    <r>
      <rPr>
        <b/>
        <sz val="14"/>
        <color theme="1"/>
        <rFont val="Arial"/>
        <family val="2"/>
      </rPr>
      <t>Versión 6:</t>
    </r>
    <r>
      <rPr>
        <sz val="14"/>
        <color theme="1"/>
        <rFont val="Arial"/>
        <family val="2"/>
      </rPr>
      <t xml:space="preserve"> El cambio se produjo por modificaciones aprobadas en comité de contratación del día 11 de marzo de 2021.  </t>
    </r>
    <r>
      <rPr>
        <b/>
        <sz val="14"/>
        <color theme="1"/>
        <rFont val="Arial"/>
        <family val="2"/>
      </rPr>
      <t>Versión 7:</t>
    </r>
    <r>
      <rPr>
        <sz val="14"/>
        <color theme="1"/>
        <rFont val="Arial"/>
        <family val="2"/>
      </rPr>
      <t xml:space="preserve"> El cambio se produjo por modificaciones aprobadas en comité de contratación del día 15 de marzo de 2021. </t>
    </r>
    <r>
      <rPr>
        <b/>
        <sz val="14"/>
        <color theme="1"/>
        <rFont val="Arial"/>
        <family val="2"/>
      </rPr>
      <t xml:space="preserve"> Versión 8: </t>
    </r>
    <r>
      <rPr>
        <sz val="14"/>
        <color theme="1"/>
        <rFont val="Arial"/>
        <family val="2"/>
      </rPr>
      <t xml:space="preserve"> El cambio se produjo por modificaciones aprobadas en comité de contratación del 25 de marzo y la solicitud de ajuste presentada por la Subgerencia Técnica que cometió un erro en la redacción del requerimiento y por su naturaleza y de acuerdo con lo contemplado en el procedimiento P-OP-018  no debe ser aprobada en comité. </t>
    </r>
    <r>
      <rPr>
        <b/>
        <sz val="14"/>
        <color theme="1"/>
        <rFont val="Arial"/>
        <family val="2"/>
      </rPr>
      <t>Versión 9</t>
    </r>
    <r>
      <rPr>
        <sz val="14"/>
        <color theme="1"/>
        <rFont val="Arial"/>
        <family val="2"/>
      </rPr>
      <t xml:space="preserve">: El cambio se produjo por modificaciones aprobadas en comité de contratación del día 30 de marzo de 2021. </t>
    </r>
    <r>
      <rPr>
        <b/>
        <sz val="14"/>
        <color theme="1"/>
        <rFont val="Arial"/>
        <family val="2"/>
      </rPr>
      <t xml:space="preserve">Versión 10: </t>
    </r>
    <r>
      <rPr>
        <sz val="14"/>
        <color theme="1"/>
        <rFont val="Arial"/>
        <family val="2"/>
      </rPr>
      <t>El cambio se produjo por modificaciones aprobadas en comité de contratación del día 6 de abril de 2021.</t>
    </r>
    <r>
      <rPr>
        <b/>
        <sz val="14"/>
        <color theme="1"/>
        <rFont val="Arial"/>
        <family val="2"/>
      </rPr>
      <t xml:space="preserve"> Versión 11:</t>
    </r>
    <r>
      <rPr>
        <sz val="14"/>
        <color theme="1"/>
        <rFont val="Arial"/>
        <family val="2"/>
      </rPr>
      <t xml:space="preserve"> El cambio se produjo por modificaciones aprobadas en comité de contratación del día 12 de abril de 2021. </t>
    </r>
    <r>
      <rPr>
        <b/>
        <sz val="14"/>
        <color theme="1"/>
        <rFont val="Arial"/>
        <family val="2"/>
      </rPr>
      <t>Versión 12:</t>
    </r>
    <r>
      <rPr>
        <sz val="14"/>
        <color theme="1"/>
        <rFont val="Arial"/>
        <family val="2"/>
      </rPr>
      <t xml:space="preserve"> El cambio se produjo por modificaciones aprobadas en comité de contratación del día 22 de abril de 2021.</t>
    </r>
  </si>
  <si>
    <t>En el mes de enero fueron revisados los riesgos de corrupción por parte de los lideres de procesos, la matriz final se público en la pagina web de la entidad  a finales de enero, lo anterior en cumplimiento de la normativa vigente</t>
  </si>
  <si>
    <t>Durante el mes de marzo de este año, la Oficina Asesora de Planeación,  solicitó a los líderes de proceso por medio de correo electrónico el primer monitoreo a los riesgos de corrupción. A partir de la información recibida la Oficina Asesora de Planeación realizó seguimiento a las mismas y elaboró reporte respectivo.</t>
  </si>
  <si>
    <t>Documento Campaña canales de denuncia hechos de corrupción
Documento Insumo Campaña</t>
  </si>
  <si>
    <t>No se reporta avance a la fecha, lo anterior teniendo en cuenta que se tiene previsto culminar la actividad en el mes de octubre de la vigencia 2021. Sin embargo con corte a abril se realizaron siguientes actividades:
1. Generación cronograma y plan de trabajo para realizar la campaña
2. Identificación marco teórico y canales de denuncia
3. Insumos para generar piezas gráficas en torno a la campaña</t>
  </si>
  <si>
    <t>No hay observación.
Según plan de trabajo se evidencia un avance del mismo del 40% a la fecha</t>
  </si>
  <si>
    <t>https://transmilenio.sharepoint.com/DirCorporativa/Paginas/talento_humano/integridad.aspx</t>
  </si>
  <si>
    <t>Se desarrolla y publica junto con el equipo de comunicación interna y Gestores de Marca un micrositio en la intranet donde se documentan las acciones y archivos alusivos a la Gestión de Integridad.</t>
  </si>
  <si>
    <t>No hay observación.
Se evidencia Micrositio en la Intranet:
PARA MI FELICIDAD/PARA MI CRECIMIENTO/GESTION DE INTEGRIDAD</t>
  </si>
  <si>
    <t>https://transmilenio-my.sharepoint.com/:f:/r/personal/liliana_quiroga_transmilenio_gov_co/Documents/2021-LILIANA%20QUIROGA/INFORMES/PAAC?csf=1&amp;web=1&amp;e=FfabOc</t>
  </si>
  <si>
    <t>https://transmilenio-my.sharepoint.com/:f:/r/personal/liliana_quiroga_transmilenio_gov_co/Documents/2021-LILIANA%20QUIROGA/INFORMES/PAAC/VALORES?csf=1&amp;web=1&amp;e=UjsXEo</t>
  </si>
  <si>
    <t>Se realizó la verificación y seguimiento a la publicación oportuna, en la página WEB de la Entidad.</t>
  </si>
  <si>
    <t>NO</t>
  </si>
  <si>
    <t>Correo recibido de la OAP con evidencia de la publicación.</t>
  </si>
  <si>
    <t>Ver informes publicados en la página WEB de la Entidad. (Transparencia-Control- Informes de gestión y evaluación de auditoría) OCI-2021-002</t>
  </si>
  <si>
    <t xml:space="preserve">Verificar  la publicación del PAAC y del mapa de riesgos de corrupción </t>
  </si>
  <si>
    <t>Se realizó el proceso de sensibilización en riesgos al proceso de Gestión de Mercadeo, los soportes se encuentran en los papeles de trabajo que se encuentran en la Oficina de Control Interno.</t>
  </si>
  <si>
    <t>Con corte a 26 de abril en  la pagina web de la Entidad, en el link de transparencia se han publicado 29 informes que ha emitido la OCI</t>
  </si>
  <si>
    <t>Se publicaron  los 16 informes emitidos  durante el trimestre enero a marzo de 2021</t>
  </si>
  <si>
    <t>Se realizó el seguimiento en enero de 2021 con corte 31 de diciembre, presentando y publicando el informe respectivo</t>
  </si>
  <si>
    <t>Durante el período enero - abril de 2021 se cargó el  informe de la auditoría de desempeño realizada en el 2020</t>
  </si>
  <si>
    <t>Se  presentó el informe de seguimiento a las PQRS  correspondiente al segundo semestre de 2020, el informe se encuentra publicado en la página WEB de la Entidad</t>
  </si>
  <si>
    <t>Se realizó el seguimiento al cumplimiento de la Ley de Transparencia en informe se encuentra publicado en la página WEB de la Entidad en el link de TRANSPARENCIA- Control-</t>
  </si>
  <si>
    <t>No aplica ya que se tienen previsto para iniciar en mayo de 2021</t>
  </si>
  <si>
    <t>No aplica ya que se tienen previsto para iniciar en julio  de 2021</t>
  </si>
  <si>
    <t>Se realizará su seguimiento en el segundo monitoreo
Se recomienda solicitar a la Oficina Asesora de Planeación cambio de fecha.</t>
  </si>
  <si>
    <t>Documento en word: 2.7. Documento guía Fortalecimiento Canales de Comunicación.docx
Documento en excel: 2.7.1. Entregable 2 Estrategia Fortalecimiento canales comunicación.xlsx</t>
  </si>
  <si>
    <t>Documento en word: 2.8. Documento guía Actividades y los beneficios.docx</t>
  </si>
  <si>
    <t>Matriz de actividades de Gestión Social (documento en excel denominado 2.9 Matriz PAAC.xlsx</t>
  </si>
  <si>
    <t>Estos encuentros inician el 1 de junio del 2021</t>
  </si>
  <si>
    <t>Documento en word: 2.11  Documento Guía promoción de buen trato.docx</t>
  </si>
  <si>
    <t>Con corte a 31 de marzo, el Equipo de Gestión Social desarrolló 1026 actividades con comunidades, distribuidas de la siguiente manera:
* Apoyo Grupos de interés: 48.
* SAT: 49.
* Audiencias Públicas: 1.
* Divulgación: 615.
* Mesa de Trabajo: 2.
* Pedagogía: 55.
* Reunión: 174.
* Recorrido: 41.
* Otro: 41.</t>
  </si>
  <si>
    <t>Carpeta comprimida</t>
  </si>
  <si>
    <r>
      <rPr>
        <b/>
        <sz val="14"/>
        <color theme="1"/>
        <rFont val="Arial"/>
        <family val="2"/>
      </rPr>
      <t>Jornadas de capacitación</t>
    </r>
    <r>
      <rPr>
        <sz val="14"/>
        <color theme="1"/>
        <rFont val="Arial"/>
        <family val="2"/>
      </rPr>
      <t>: Del 17 al 26 de febrero de 2021, el componente de Servicio al Usuario de la Subgerencia de Atención al Usuario y Comunicaciones generó una jornada de capacitación al personal de los cuarenta (40) puntos de atención al Usuario y personalización sobre temas de mejora en la atención al usuario de estos puntos. Adicionalmente, en el mes de marzo del 2021, se continúo con estas jornadas de  capacitación al personal de los cuarenta (40) puntos de atención al Usuario y personalización.</t>
    </r>
  </si>
  <si>
    <t>Link: https://www.transmilenio.gov.co/publicaciones/149095/informe-de-peticiones-quejas-reclamos-denuncias-y-solicitudes-de-acceso-a-la-informacion-por-mes/</t>
  </si>
  <si>
    <r>
      <rPr>
        <b/>
        <sz val="14"/>
        <color theme="1"/>
        <rFont val="Arial"/>
        <family val="2"/>
      </rPr>
      <t xml:space="preserve">Notas positivas: </t>
    </r>
    <r>
      <rPr>
        <sz val="14"/>
        <color theme="1"/>
        <rFont val="Arial"/>
        <family val="2"/>
      </rPr>
      <t>Con corte a 26 de abril de 2021, se ha elaborado y publicado un (1) informe relacionado con notas positivas, correspondiente al periodo de enero - febrero de 2021. https://www.transmilenio.gov.co/publicaciones/151279/en-transmilenio-escuchamos-tu-queja-y-le-damos-solucion/</t>
    </r>
  </si>
  <si>
    <t>Link: https://www.transmilenio.gov.co/publicaciones/151279/en-transmilenio-escuchamos-tu-queja-y-le-damos-solucion/</t>
  </si>
  <si>
    <r>
      <rPr>
        <b/>
        <sz val="14"/>
        <color theme="1"/>
        <rFont val="Arial"/>
        <family val="2"/>
      </rPr>
      <t>Publicación de informes de PQRS:</t>
    </r>
    <r>
      <rPr>
        <sz val="14"/>
        <color theme="1"/>
        <rFont val="Arial"/>
        <family val="2"/>
      </rPr>
      <t xml:space="preserve"> Con corte a 26 de abril de 2021, se han elaborado y publicado tres (3) informes sobre el balance de PQRS, correspondientes al periodo de enero - marzo de 2021.  https://www.transmilenio.gov.co/publicaciones/149095/informe-de-peticiones-quejas-reclamos-denuncias-y-solicitudes-de-acceso-a-la-informacion-por-mes/</t>
    </r>
  </si>
  <si>
    <t>A la fecha se elaboró el documento con la estrategia para el fortalecimiento de los canales de comunicación de Gestión Social.</t>
  </si>
  <si>
    <t xml:space="preserve">A la fecha se elaboró el documento con la estrategia de Gestión Social para informar a las comunidades los beneficios de las actividades que realiza y/o promociona en los territorios de intervención. </t>
  </si>
  <si>
    <t>A la fecha se elaboró el documento con la estrategia de Gestión Social que promueva el Buen trato y la humanización hacia el personal de TMSA.</t>
  </si>
  <si>
    <t xml:space="preserve">No se ha iniciado la actividad debido a que se esta revisando y actualizando otros manuales que tienen que ver con el Servicio al Usuario. </t>
  </si>
  <si>
    <t xml:space="preserve">No se reporta avance. Debido a la emergencia sanitaria no se ha podido iniciar la actividad. </t>
  </si>
  <si>
    <t>Para lograr la publicación del protocolo se ha avanzado en las siguientes etapas:
1. Construcción del protocolo
2. Adopción del documento T-SC-011 Protocolo documentos perdidos de TRANSMILENIO 
3. Piloto de implementación del protocolo con Recaudo Bogotá</t>
  </si>
  <si>
    <t xml:space="preserve">T-SC-011 Protocolo documentos perdidos de TRANSMILENIO </t>
  </si>
  <si>
    <t>(Publicación en pagina web del protocolo de documentos perdidos/1)*100</t>
  </si>
  <si>
    <t>Acta de mesa de trabajo</t>
  </si>
  <si>
    <t>El pasado 9 de abril se llevo a cabo reunión con el DAFP donde se fijaron compromisos por parte de TRANSMILENIO S.A. para iniciar la revisión y actualización del inventario de Trámites y OAP en el SUIT</t>
  </si>
  <si>
    <r>
      <rPr>
        <b/>
        <sz val="14"/>
        <color theme="1"/>
        <rFont val="Arial"/>
        <family val="2"/>
      </rPr>
      <t xml:space="preserve">Mesas de trabajo: </t>
    </r>
    <r>
      <rPr>
        <sz val="14"/>
        <color theme="1"/>
        <rFont val="Arial"/>
        <family val="2"/>
      </rPr>
      <t>En el marco del proyecto denominado "Plan Padrino" se han realizado 11 reuniones con las diferentes áreas de la Entidad, en especial con aquellas en las cuales se evidencian posibilidades de mejora, respecto de los criterios de respuesta y la forma en como emiten las contestaciones a los requerimientos interpuestos por la ciudadanía.
Es importante aclarar que por la situación que se vive actualmente, debido a la pandemia del COVID 19, se han realizado algunas de estas reuniones a través de medios virtuales o por llamada, esto para facilitar la conectividad.</t>
    </r>
  </si>
  <si>
    <r>
      <rPr>
        <b/>
        <sz val="14"/>
        <color theme="1"/>
        <rFont val="Arial"/>
        <family val="2"/>
      </rPr>
      <t xml:space="preserve">Visitas a localidades virtuales o presenciales: </t>
    </r>
    <r>
      <rPr>
        <sz val="14"/>
        <color theme="1"/>
        <rFont val="Arial"/>
        <family val="2"/>
      </rPr>
      <t xml:space="preserve">Con el fin de continuar con el fortalecimiento de la figura del Defensor Ciudadano, durante el período comprendido de enero a abril, la Defensoría del Ciudadano de TRANSMILENIO S.A., realizó 9 visitas virtuales en las localidades de Bosa (3 visitas), Engativá (2 visitas), Santa Fe (1 visita), Fontibón (1 visita), Kennedy (1 visita) y Ciudad Bolívar (1 visita).
</t>
    </r>
    <r>
      <rPr>
        <b/>
        <sz val="14"/>
        <color theme="1"/>
        <rFont val="Arial"/>
        <family val="2"/>
      </rPr>
      <t>Recorridos:</t>
    </r>
    <r>
      <rPr>
        <sz val="14"/>
        <color theme="1"/>
        <rFont val="Arial"/>
        <family val="2"/>
      </rPr>
      <t xml:space="preserve"> Durante el período comprendido entre enero a abril, la Defensoría ha realizado 2 recorridos en las localidades de Rafael Uribe Uribe, Kennedy y Bosa con líderes sociales, las áreas técnicas, y los gestores sociales, con el fin de escuchar a la comunidad en sus diferentes necesidades para la mejora de la prestación del servicio, y verificar el trazado de solicitud de la nueva ruta que se presentará a kilómetros eficientes, por parte de la Subgerencia Técnica y de Servicios.  
</t>
    </r>
    <r>
      <rPr>
        <b/>
        <sz val="14"/>
        <color theme="1"/>
        <rFont val="Arial"/>
        <family val="2"/>
      </rPr>
      <t>Campañas de divulgación</t>
    </r>
    <r>
      <rPr>
        <sz val="14"/>
        <color theme="1"/>
        <rFont val="Arial"/>
        <family val="2"/>
      </rPr>
      <t xml:space="preserve">: Se realizó una estrategia de comunicación para la campaña de promoción de canales de interacción entre el Defensor de TRANSMILENIO S.A. y la ciudadanía, a través de una animación. Esta campaña se publicará en el mes de mayo  de 2021, en redes sociales, página web, y en la intranet. </t>
    </r>
  </si>
  <si>
    <t>Se definió la  estrategia la cual consta de las siguientes etapas:
•Diagnóstico de usabilidad y accesibilidad del sitio web de TRANSMILENIO. (Actividad realizada en el período reportado) (6%)
•  Generación de Mockup de la página de inicio cuyo dominio es (https://www.transmilenio.gov.co/)  (Actividad realizada en el período reportado) (12%)
•  Elaboración de plan de trabajo para implementar mejoras de la página de inicio de TRANSMILENIO. (Actividad realizada en el período reportado) (5%)
•  Adecuación de entorno de pruebas para aprobar implementación según los Mockup. (Actividad realizada en el período reportado) (5%)
•  Migración de página de inicio al dominio (https://www.transmilenio.gov.co/)  (Actividad realizada en el período reportado) (2%)
•  Plan de acción para corregir errores presentados en el nivel de accesibilidad AA en la página de inicio.
•  Análisis de requerimientos según las directrices dadas por MINTIC y la norma técnica NTC5854 en páginas internas de TRANSMILENIO.
•  Generación de Mockup de páginas internas cuyo dominio es (https://www.transmilenio.gov.co/)
•  Adecuación de entorno de pruebas para aprobar implementación según los Mockup páginas internas. 
•  Migración de páginas internas al dominio (https://www.transmilenio.gov.co/) 
•  Plan de acción para corregir errores presentados en el nivel de accesibilidad AA  páginas internas.</t>
  </si>
  <si>
    <t>Informe de accesibilidad web
https://transmilenio-my.sharepoint.com/:f:/g/personal/rodolfo_ayala_transmilenio_gov_co/ErI-Mfek5nJDoJ_m4HXP4LUBBDNSgEw9CsJDcRtreOLYQw?e=3JoBUh</t>
  </si>
  <si>
    <t>Para este primer corte, se realizaron las siguientes acciones:
• Análisis del estado del sitio web bajo los criterios de accesibilidad web (Actividad realizada en el período reportado)
Criterios de accesibilidad
I. Perceptible 
II. Operable
III. Comprensible 
IV.  Robusto 
Cumplimento con 1 criterio de accesibilidad con 0 errores de cuatro.
•Identificación  de errores diagnosticados por la herramienta Tawdis con el dominio (https://www.transmilenio.gov.co/) (Actividad realizada en el período reportado)</t>
  </si>
  <si>
    <t>Actualmente, se identificaron 3 mejoras para implementar dentro  del link de transparencia bajo los resultados del instrumento de evaluación. Durante esta fase estamos en el análisis de requerimientos para posteriormente realizar un plan de trabajo.</t>
  </si>
  <si>
    <t>Resultados de mejoras de link de transparencia
https://transmilenio-my.sharepoint.com/:f:/g/personal/rodolfo_ayala_transmilenio_gov_co/EgJ8CFCkX1VAmrgWyWSkxvoBnY8kEacyXm8s1kZg4BuHfA?e=ggeSB6</t>
  </si>
  <si>
    <t>La actividad inicia en el mes de mayo</t>
  </si>
  <si>
    <t>Se realizará seguimiento en el segundo reporte</t>
  </si>
  <si>
    <t>Conjunto de datos identificado "Buses en Operación"</t>
  </si>
  <si>
    <t>https://datosabiertos.bogota.gov.co/dataset/consolidado-de-salidas-sistema-troncal-por-franja-horaria</t>
  </si>
  <si>
    <t xml:space="preserve">Cronograma de trabajo - Gestión Documental </t>
  </si>
  <si>
    <t xml:space="preserve">Documento  borrador . Gestión Documental. </t>
  </si>
  <si>
    <t>Se ha identificado uno de los conjuntos de datos (Consolidado de Salidas Sistema Troncal por Franja Horaria) a ser objeto de automatización</t>
  </si>
  <si>
    <t xml:space="preserve">Inicia en abril la etapa de investigación y recopilación de documentos para elaborar el catálogo o separata de conflicto de intereses. </t>
  </si>
  <si>
    <t>Durante la vigencia se han presentado y publicado los estados financieros de la entidad correspondientes a los meses de Diciembre de la vigencia 2020, enero, febrero y primer trimestre de la vigencia 2021, para un total de 4 estados financieros.</t>
  </si>
  <si>
    <t>Fecha de elaboración reporte 1er. Monitoreo: 26 de abril de 2021</t>
  </si>
  <si>
    <t xml:space="preserve">No hay observación </t>
  </si>
  <si>
    <t>No hay observación 
Los informes de pagina WEB se encuentran ubicados en el siguiente link: (https://www.transmilenio.gov.co/publicaciones/152084/2021/)</t>
  </si>
  <si>
    <t>El avance reportado  corresponde al seguimiento que se realizó al PAAC 2020 y  no a lo establecido en el indicador que hace alusión al  número de seguimientos de las actividades PAAC 2021.
Se recomienda revisar indicar y de ser el caso solicitar el cambio a la Oficina Asesora de Planeación</t>
  </si>
  <si>
    <t>Se publicó en la página web de la Entidad la estrategia de Rendición de cuentas. En dicha estrategia se encontraba participar en la audiencia publica del sector movilidad y realizar espacios de participación y diálogos ciudadanos los cuales se llevaron a cabo del 9 al 11 de marzo de 2021. De acuerdo a las actividades establecidas en dichas estrategia se ha llevado a cabo lo programado</t>
  </si>
  <si>
    <t>Publicación del paquete de Estados Financieros en la pagina Web.</t>
  </si>
  <si>
    <t>Realización del envió y presentación en las diferentes plataformas dispuestas para tal efecto - Contraloría Distrital - Secretaría de Hacienda y Contraloría General de todos los informes requeridos durante la vigencia como sigue:
Sivicof 3
Predis 3
SIDEF 1
Pagina Web 3
Para un total de 10</t>
  </si>
  <si>
    <t>Presentación en las diferentes plataformas dispuestas para tal efecto</t>
  </si>
  <si>
    <t>Página WEB de la Entidad Link Transparencia- Control</t>
  </si>
  <si>
    <t>Si bien es cierto en el último monitoreo que realizó la OCI  al PAAC 2020 no se levantaron hallazgos. Para la formulación del PAAC 2021 la Oficina Asesora de Planeación revisó y documentó una estrategia, a partir de  1  recomendación del informe N° OCI-2021-003 PAAC con corte a 31 diciembre de 2020 y que se implementará en la vigencia 2021</t>
  </si>
  <si>
    <r>
      <rPr>
        <b/>
        <sz val="14"/>
        <color theme="1"/>
        <rFont val="Arial"/>
        <family val="2"/>
      </rPr>
      <t>Acciones de mejora:</t>
    </r>
    <r>
      <rPr>
        <sz val="14"/>
        <color theme="1"/>
        <rFont val="Arial"/>
        <family val="2"/>
      </rPr>
      <t xml:space="preserve"> Con corte a 26 de abril de 2021, se ha ejecutado en el componente de Servicio al Ciudadano una (1) acción para reforzar los criterios de la Alcaldía Mayor de Bogotá para dar respuesta a las solicitudes ciudadanas:
1. En el mes de enero de 2021 se diseñó una capacitación relacionada con el trámite de PQRS y Servicio al Usuario, las cuales fueron realizadas en marzo de 2021 a través de cada padrino,  a los delegados de cada dependencia de la Entidad y concesionarios del Sistema TransMilenio.</t>
    </r>
  </si>
  <si>
    <r>
      <rPr>
        <b/>
        <sz val="14"/>
        <color theme="1"/>
        <rFont val="Arial"/>
        <family val="2"/>
      </rPr>
      <t>Campaña de fortalecimiento de los canales de atención:</t>
    </r>
    <r>
      <rPr>
        <sz val="14"/>
        <color theme="1"/>
        <rFont val="Arial"/>
        <family val="2"/>
      </rPr>
      <t xml:space="preserve"> En el mes de marzo de 2021 se diseñó y ejecutó una campaña audiovisual para dar a conocer la importancia de la labor que ejerce el  equipo de Atencion al Usuario en Vía por la ciudadanía, adicionalmente se informó sobre los canales de atención al usuario. Esta campaña fue divulgada en las redes sociales de la Entidad. </t>
    </r>
  </si>
  <si>
    <t>Página WEB de la Entidad Link Transparencia- Control OCI-2021-022</t>
  </si>
  <si>
    <t>No hay observación
Se recomienda terminar la estrategia antes de finalizar el segundo semestre, para cumplir con la fecha programada.</t>
  </si>
  <si>
    <t>Se ha avanzado en la identificación de información susceptible de ser publicada en Datos Abiertos</t>
  </si>
  <si>
    <t xml:space="preserve">Se realizó la verificación del diagnostico documental realizado durante el segundo semestre de 2020 y se socializó el cronograma de actividades con la Dirección de TIC, actualmente ese esta a la espera de la retroalimentación por parte de esta dependencia. </t>
  </si>
  <si>
    <t xml:space="preserve">Se realizó la verificación de la normatividad actual, así como el diagnóstico  documental realizado durante el segundo semestre de 2020  y se inicio la actualización de éste instrumento. </t>
  </si>
  <si>
    <t>Diagnóstico de usabilidad y accesibilidad 
https://transmilenio-my.sharepoint.com/:b:/g/personal/rodolfo_ayala_transmilenio_gov_co/ETyOhcc-qsJErsGyxVZmK4MBraWxnFj0gE0A9e4VEoPA-Q?e=QvNQa8
Mockup
https://transmilenio-my.sharepoint.com/:f:/g/personal/rodolfo_ayala_transmilenio_gov_co/EmyU6qwjyL9OvPxq3C4ZD60BkmHYdSYv-6HC_Uft_BSbcw?e=MhBNuo
Correos evidencias de Migración:
https://transmilenio-my.sharepoint.com/:f:/g/personal/rodolfo_ayala_transmilenio_gov_co/Er8mbAGNYs5PkYZIuU7nUBQBwDElmwzuS_DLgdG3x3WxaA?e=OESCV4
Entorno de pruebas
http://pruebas-transmilenio.estradigital.com/
Página de inicio
https://www.transmilenio.gov.co/</t>
  </si>
  <si>
    <t xml:space="preserve">No hay observación
A través de correo se aclara por parte del responsable de la estrategia los pesos de las actividades que aun no se han realizado así:
Plan de acción para corregir errores presentados en el nivel de accesibilidad AA en la página de inicio. (11%) 
•  Análisis de requerimientos según las directrices dadas por MINTIC y la norma técnica NTC5854 en páginas internas de TRANSMILENIO. (9%) 
•  Generación de Mockup de páginas internas cuyo dominio es (https://www.transmilenio.gov.co/) (25%) 
•  Adecuación de entorno de pruebas para aprobar implementación según los Mockup páginas internas. (12%) 
•  Migración de páginas internas al dominio (https://www.transmilenio.gov.co/) (2%) 
•  Plan de acción para corregir errores presentados en el nivel de accesibilidad AA páginas internas. (11%) </t>
  </si>
  <si>
    <t xml:space="preserve">Página WEB de la Entidad Link Transparencia- Control  OCI-2021-019 </t>
  </si>
  <si>
    <t>No hay observación.
Se aclara por parte del responsable de la Estrategia la acción en nuestra casa crecemos se compone de dos campañas, una en nuestra casa crecemos sentido de vida, y otra en nuestra casa crecemos cápsulas de integridad. En este orden de ideas en la fecha del reporte habíamos cumplido con el 50% del compromiso, una campaña.</t>
  </si>
  <si>
    <t>Se dio inicio a la campaña Tips de Valores de Nuestra Casa con los valores, Diligencia y Honestidad, mediante animaciones asociadas a la cotidianidad del trabajo en casa.</t>
  </si>
  <si>
    <t>No hay observación.
Los riesgos de corrupcion se encuentran publicados en el link de transparencia https://www.transmilenio.gov.co/publicaciones/152064/plan-anticorrupcion-y-de-atencion-al-ciudadano-2021/</t>
  </si>
  <si>
    <t>Correos electrónicos de fecha 23 y 26 de marzo de 2021, remitido a los enlaces y responsables de las  áreas.
Reporte primer monitoreo riesgos de corrupción</t>
  </si>
  <si>
    <t xml:space="preserve">No hay observaciones (se genera estrategias en el PAAC 2021 a partir de 1 recomendación  del informe  N° OCI-2021-0039).
El PAAC 2021 se encuentra en el link de transparencia
https://www.transmilenio.gov.co/publicaciones/152064/plan-anticorrupcion-y-de-atencion-al-ciudadano-2021/ </t>
  </si>
  <si>
    <t xml:space="preserve">Descripcion </t>
  </si>
  <si>
    <t>%</t>
  </si>
  <si>
    <t>Observaciones</t>
  </si>
  <si>
    <t xml:space="preserve">Evidencia Carpeta ONE DRIVE  OCI -PAAC 2020 </t>
  </si>
  <si>
    <t>TRCER SEGUIMIENTO
TERCERA LINEA DEFENSA
(Corte 30 de abril de 2020)</t>
  </si>
  <si>
    <t>E1.2 Soporte estratégia  12/04/2021</t>
  </si>
  <si>
    <t>E1.4 Soporte estratégia 12/04/2021</t>
  </si>
  <si>
    <t>Se realizó el seguimiento por parte de la Oficina de control interno a la publicación del PAAC y el mapa de Riesgos de Corrupción.</t>
  </si>
  <si>
    <t xml:space="preserve">E1.6 Soporte estratégia, publicación seguimiento pagina web de la entidad </t>
  </si>
  <si>
    <t>E1.7 Soporte estratégia, informe de aseguramiento Gestión de mercadeo</t>
  </si>
  <si>
    <t>E2.1 Soporte estratégia, "estratégia para fortalecer la rendición de la cuenta"</t>
  </si>
  <si>
    <t>E2.2 Soporte Estratégia, Imagen con lo publicado en la pag web de la entidad.</t>
  </si>
  <si>
    <t>E2.3 Soporte Estrategias, imagen de la pagina web con los informes publicados.</t>
  </si>
  <si>
    <t>E2.7 Soportes de estrategia Documento en word: 2.7. Documento guía Fortalecimiento Canales de Comunicación.docx
Documento en excel: 2.7.1. Entregable 2 Estrategia Fortalecimiento canales comunicación.xlsx</t>
  </si>
  <si>
    <t>E2.8 Soporte de Estratégia, Documento en word: 2.8. Documento guía Actividades y los beneficios.docx</t>
  </si>
  <si>
    <t>E2.9 Soporte estrategia, documento Excel: matriz PAAC</t>
  </si>
  <si>
    <t>E2.11 Soporte Estrategias Documento en word: 2.11  Documento Guía promoción de buen trato.docx</t>
  </si>
  <si>
    <t>E3.1 Soportes Evidencia, Carpeta de nombre 3.1 Acción de mejora</t>
  </si>
  <si>
    <t>E3.2 Soporte Estratégia, carpeta de nombre 3.2.Campaña de fortalecimiento de los canales de atención
En la pagina Web de Facebook https://www.facebook.com/watch/?v=3921233817963906</t>
  </si>
  <si>
    <t>E3.4 Soporte Estratégia, carpeta de nombre 3.4. Jornadas de capacitación</t>
  </si>
  <si>
    <t>E3.5 Soporte Estratégia, imagen Captura infor mes PQRS.
https://www.transmilenio.gov.co/publicaciones/149095/informe-pqrs-de-transmilenio/</t>
  </si>
  <si>
    <t>E3.6 Soporte Estratégia, Word EVIDENCIAS PUBLICACION NOTAS POSITIVAS.
https://www.transmilenio.gov.co/publicaciones/151279/en-transmilenio-escuchamos-tu-queja-y-le-damos-solucion/</t>
  </si>
  <si>
    <t>Se observó publicado en la página Informe oficializado por la Oficina de Control Interno con el seguimiento semestral realizado para el segundo semestre de 2020.</t>
  </si>
  <si>
    <t>E3.8 Soportes Estratégias, Informe OCI 2021-022 Seguimiento PQRS semestre 2-2020.
Pagina Web https://www.transmilenio.gov.co/publicaciones/152043/informes-de-la-oficina-de-control-interno-de-tmsa-2021/</t>
  </si>
  <si>
    <t>E3.10 Soporte Estrategias, dos PDF uno de nombre Recorridos Defensoría  a abril de 2021 y el otro Visitas a localidades  de enero a abril de 2021</t>
  </si>
  <si>
    <t>E4.3 Soporte Estratégias, acta de la reunión con el DAFP</t>
  </si>
  <si>
    <t>E4.4 Soporte Estratégias, 11 actas en PDF.</t>
  </si>
  <si>
    <t>E4.10 soportes Estrategias, PDF Informe N° OCI-2021-019 Cumplimiento Transparencia y del Derecho a la Información Pública
https://www.transmilenio.gov.co/publicaciones/152043/informes-de-la-oficina-de-control-interno-de-tmsa-2021/</t>
  </si>
  <si>
    <t>E5.1 la evidencia de esta accion se encentra en la Intranet. https://transmilenio.sharepoint.com/DirCorporativa/Paginas/talento_humano/integridad.aspx</t>
  </si>
  <si>
    <t>Esta actividad tiene fecha de inicio a partir de mayo de 2021, por tal motivo, no se realiza seguimiento a esta actividad.</t>
  </si>
  <si>
    <t>Esta actividad tiene fecha de inicio a partir de Julio de 2021, por tal motivo, no se realiza seguimiento a esta actividad.</t>
  </si>
  <si>
    <t>Esta actividad tiene como fecha de inicio el mes de junio de 2021, por lo tanto, se verificará en el proximo seguimiento.</t>
  </si>
  <si>
    <t>Esta actividad se cumplió en el periodo evaluado, la Oficina de Control Interno, verificó en el enlace de transparencia de la página web de la Entidad donde se evidenció que el día 12 de abril de 2021 fue realizada la publicación del mapa de riesgos de corrupción y evidenció la actualización del mapa la versión 1 para vigencia 2021 acorde con la metodología establecida por TRANSMILENIO S.A.</t>
  </si>
  <si>
    <t>Esta actividad tiene como fecha de inicio el mes de mayo de 2021, por lo tanto, se verificará en el proximo seguimiento.</t>
  </si>
  <si>
    <t>Para el periodo evaluado, a través de correo electrónico la Oficina de Asesora de Planeación, remitió seguimiento realizado por la primera y segunda línea de defensa para el periodo de enero a abril de 2021 en Excel, cumpliendo de esta manera con el primer seguimiento y lo programado para el primer cuatrimestre del año.</t>
  </si>
  <si>
    <t>Se observó informe OCI-2021-023 en T-Doc, donde se observó que la Oficina de Control Interno realizó proceso de sensibilización sobre las matrices de riesgo del proceso de Gestión de Mercadeo.</t>
  </si>
  <si>
    <t>Se Observó publicado en la página web de la Entidad la estrategia de Rendición de cuentas, con una actualización de efectuada el 25/04/2021. En la estrategia, se observaron actividades entre las que se encuentran: participar en la audiencia pública del sector movilidad, la cual se llevó a cabo el primero de marzo de 2021 y realizar espacios de participación y diálogos ciudadanos los cuales se llevaron a cabo del 9 al 11 de marzo de 2021. Con esto, se observó la ejecución de las actividades establecidas de acuerdo con lo programado.</t>
  </si>
  <si>
    <t>De acuerdo con lo evidenciado en la página web https://www.transmilenio.gov.co/publicaciones/152043/informes-de-la-oficina-de-control-interno-de-tmsa-2021/, se evidencian los informes emitidos por la Oficina de Control Interno, cumpliendo así, lo establecido para el periodo evaluado.</t>
  </si>
  <si>
    <t>En la página Web de la entidad, https://www.transmilenio.gov.co/publicaciones/149191/ejecucion-presupuestal/, se observan tres informes de ejecución presupuestal de los meses de enero, febrero, marzo y abril de 2021, cumpliendo de esta manera con lo establecido para el periodo evaluado, para PREDIS y SIVICOF se elaboraron 3 informes y para SIDEF un informe, para un total de 11 informes elaborados y publicados.</t>
  </si>
  <si>
    <t>E2.4 Soporte Estratégias, imagen Ejecución Presupuestal</t>
  </si>
  <si>
    <t>E2.5 Soporte Estrategia, imagen de los informes publicados por la oficina de control interno</t>
  </si>
  <si>
    <t>E2.6 Soporte Estratégia, imagen Informes entes externos</t>
  </si>
  <si>
    <t>De acuerdo con los soportes remitidos por la dependencia para el periodo evaluado, se observó documento en Word donde se establece una estrategia para el fortalecimiento de los canales de comunicación presentando un avance a la actividad, como esta se encuentra en tiempo de ejecución, en próximos seguimientos se continuará con la respectiva evaluación.</t>
  </si>
  <si>
    <t>De acuerdo con los soportes remitidos por la dependencia para el periodo evaluado, se observó documento en Word, donde se establece una estrategia para informar a las comunidades las actividades y los beneficios que el equipo de gestión social, presentando un avance para la actividad, como esta se encuentra en tiempo de ejecución, en próximos seguimientos se continuará con la respectiva evaluación.</t>
  </si>
  <si>
    <t>De acuerdo con los soportes remitidos por la dependencia para el periodo evaluado, se observó que, con corte a 30 de abril de 2021, el Equipo de Gestión Social desarrolló 1284 actividades con comunidades, distribuidas de la siguiente manera:
* Apoyo Grupos de interés: 50.
* SAT: 68.
* Audiencias Públicas: 4.
* Divulgación: 716.
* Mesa de Trabajo: 2.
* Pedagogía: 79.
* Reunión: 256.
* Recorrido: 58.
* Otro: 51.
Cumpliendo con lo establecido para esta actividad, para el periodo evaluado.</t>
  </si>
  <si>
    <t>Esta actividad tiene fecha de inicio 1 de junio de 2021, por lo tanto, se verificará en el proximo seguimiento.</t>
  </si>
  <si>
    <t>De acuerdo con los soportes remitidos por la dependencia para el periodo evaluado, se observó documento en Word donde se establece una estrategia para el buen trato y la humanización hacia el personal de TRANSMILENIO S.A, a la fecha de la ejecución de esta actividad no presenta un avance teniendo en cuenta que no es un documento final, por tal motivo, se continuará con el seguimiento en las próximas evaluaciones.</t>
  </si>
  <si>
    <t>Con los soportes remitidos por la dependencia, se observó que para el periodo evaluado se creó una estrategia la cual consistió en una capacitación en la cual se trataron temas relacionados con PQRS y servicios al Usuario, la cual fue efectuada en el mes de Enero, cumpliendo de esta manera con una de las cuatro acciones que se deben ejecutar para esta actividad, en los seguimiento posteriores se continuará con la verificación de su ejecución.</t>
  </si>
  <si>
    <t>De acuerdo con los soportes remitidos por la dependencia, para el periodo evaluado, se observó publicación en Facebook, donde presenta a los usuarios "Recuerda seguir cada una de las recomendaciones de nuestro Equipo de atención en vía y así podrás ayudar a evitar la propagación del #Covid19. #TransMiTeCuida", cumpliendo así con lo establecido para el primer cuatrimestre, se continuará con su evaluación en los próximos seguimientos.</t>
  </si>
  <si>
    <t>De acuerdo con la información evidenciada en la página web de la entidad https://www.transmilenio.gov.co/publicaciones/149095/informe-pqrs-de-transmilenio/, se encuentran publicados los informes de PQRS de los meses enero, febrero y marzo, cumpliendo así con lo establecido para la presente evaluación, por lo tanto, se continua con su evaluación en las siguientes evaluaciones.</t>
  </si>
  <si>
    <t>De acuerdo con la información evidenciada en la pagina web de la entidad https://www.transmilenio.gov.co/publicaciones/151279/en-transmilenio-escuchamos-tu-queja-y-le-damos-solucion/, se encontraron dos informes que corresponden a los informes de las notas positivas, cumpliendo con lo estipulado en esta actividad para el periodo evaluado, se continuará con el seguimiento en las próximas evaluaciones del PAAC.</t>
  </si>
  <si>
    <t>Con corte al 30 de abril de 2021, no se ha iniciado con la actualización del manual de servicio a la Ciudadanía, se continuará con su seguimiento en las próximas evaluaciones.</t>
  </si>
  <si>
    <t>A la fecha no se ha efectuado la publicación del protocolo de documentos perdidos para el conocimiento de los usuarios del sistema, por lo tanto, se realizará seguimiento de esta en la próxima evaluación.</t>
  </si>
  <si>
    <t>De acuerdo con la información suministrada y con corte al 30 de abril de 2021, se observó que se realizaron visitas a las localidades con el fin de continuar con el fortalecimiento de la figura del Defensor Ciudadano, en total se realizaron 9 visitas virtuales para la localidad de Bosa (3 visitas), Engativá (2 visitas), Santa Fe (1 visita), Fontibón (1 visita), Kennedy (1 visita) y Ciudad Bolívar (1 visita). También se realizaron 2 recorridos en las localidades de Rafael Uribe, Kenedy y Bosa.
Y se observó que se ha adelantado una estrategia de comunicación para la campaña de promoción de canales de interacción entre el Defensor de TRANSMILENIO S.A. y la ciudadanía, se encuentra pendiente la publicación de esta.</t>
  </si>
  <si>
    <t>De acuerdo con lo reportado para el periodo evaluado, se evidencia que se ha adelantado en la identificación de la información, pero aún no se ha efectuado publicación de esta para poder dar por ejecutada la actividad, por tal motivo, se continuará con el seguimiento a esta actividad en las próximas evaluaciones a realizar.</t>
  </si>
  <si>
    <t>Aunque con corte al 30 de abril de 2021, se ha adelantado en la identificación de un conjunto de datos a automatizar, quedando pendiente uno y la automatización final de los mismos, por tal motivo no se presenta avance en la ejecución de la actividad.</t>
  </si>
  <si>
    <t>Con corte a 30 de abril de 2021, se observó que se adelantó reunión con el DAFP, donde se fijaron compromisos para iniciar con la revisión y actualización del inventario de trámites.</t>
  </si>
  <si>
    <t>Se realizó la verificación de la normatividad actual, así como el diagnóstico documental realizado durante el segundo semestre de 2020 y se inició la actualización de este instrumento. Esta actividad tiene fecha de finalización 30 de septiembre de 2021, por tal motivo, se continuará con el seguimiento en posteriores evaluaciones a realizar al PAAC.</t>
  </si>
  <si>
    <t>De acuerdo con la información remitida se observó: 
Diagnóstico de usabilidad y accesibilidad del sitio web de TRANSMILENIO, se ha adelantado en un 6%, generación de Mockup de la página de inicio cuyo dominio es (https://www.transmilenio.gov.co/) en un 12%, elaboración de plan de trabajo para implementar mejoras de la página de inicio de TRANSMILENIO, adelantado en un 5%, adecuación de entorno de pruebas para aprobar implementación según los Mockup, adelantado en un 5%, migración de página de inicio al dominio (https://www.transmilenio.gov.co/)  adelantado en un 2%, plan de acción para corregir errores presentados en el nivel de accesibilidad AA en la página de inicio.</t>
  </si>
  <si>
    <t xml:space="preserve">Diagnóstico de usabilidad y accesibilidad 
https://transmilenio-my.sharepoint.com/:b:/g/personal/rodolfo_ayala_transmilenio_gov_co/ETyOhcc-qsJErsGyxVZmK4MBraWxnFj0gE0A9e4VEoPA-Q?e=QvNQa8 
Mockup
https://transmilenio-my.sharepoint.com/:f:/g/personal/rodolfo_ayala_transmilenio_gov_co/EmyU6qwjyL9OvPxq3C4ZD60BkmHYdSYv-6HC_Uft_BSbcw?e=MhBNuo 
Correos evidencias de Migración:
https://transmilenio-my.sharepoint.com/:f:/g/personal/rodolfo_ayala_transmilenio_gov_co/Er8mbAGNYs5PkYZIuU7nUBQBwDElmwzuS_DLgdG3x3WxaA?e=OESCV4 
Entorno de pruebas
http://pruebas-transmilenio.estradigital.com/ 
Página de inicio
https://www.transmilenio.gov.co/ </t>
  </si>
  <si>
    <t>De acuerdo con la información suministrada, se observó que para el periodo evaluado, se realizó análisis del estado del sitio web bajo los criterios de accesibilidad web, los criterios de accesibilidad fueron, Perceptible, Operable, Comprensible y Robusto, de lo realizado se cumplimiento con 1 criterio de accesibilidad con 0 errores de cuatro. Identificación de errores diagnosticados por la herramienta Tawdis con el dominio (https://www.transmilenio.gov.co/) Actividad realizada en el período reportado.</t>
  </si>
  <si>
    <t>https://transmilenio-my.sharepoint.com/:f:/g/personal/rodolfo_ayala_transmilenio_gov_co/ErI-Mfek5nJDoJ_m4HXP4LUBBDNSgEw9CsJDcRtreOLYQw?e=3JoBUh</t>
  </si>
  <si>
    <t>De acuerdo con la información suministrada y con corte al 30 de abril de 2021, se identificaron 3 mejoras para implementar dentro del enlace de transparencia, sin embargo, actualmente no se cuenta con el documento final, por lo tanto, no se evidencia avance y se continuará con el seguimiento en futuras evaluaciones al PAAC.</t>
  </si>
  <si>
    <t>https://transmilenio-my.sharepoint.com/:f:/g/personal/rodolfo_ayala_transmilenio_gov_co/EgJ8CFCkX1VAmrgWyWSkxvoBnY8kEacyXm8s1kZg4BuHfA?e=ggeSB6</t>
  </si>
  <si>
    <t>De acuerdo con la información evidenciada en las pagina web de la entidad https://www.transmilenio.gov.co/publicaciones/152043/informes-de-la-oficina-de-control-interno-de-tmsa-2021/, se observó el Informe OCI-2021-19, donde se efectúa la verificación del cumplimiento normativo de la ley 1712 de 2014, cumpliendo de esta manera con la ejecución de la actividad..</t>
  </si>
  <si>
    <t>Con corte a 30 de abril 2021, no se observó inicio de la ejecución de la actividad, por lo tanto, se continurá con el seguimiento en futuras evaluaciones.</t>
  </si>
  <si>
    <t xml:space="preserve">De acuerdo con la información suministrada, durante el periodo evaluado, se inició la campaña En Nuestra Casa Crecemos, con la respectiva conferencia Virtual de Yokoi Kenji sobre Sentido de Vida, la cual se realizó el 23 de marzo de 2021, cumpliendo de esta manera con una de las dos campañas, quedando pendiente una para verificación de las siguientes evaluaciones al PAAC. </t>
  </si>
  <si>
    <r>
      <t xml:space="preserve">Se da inicio a la campaña </t>
    </r>
    <r>
      <rPr>
        <b/>
        <sz val="14"/>
        <rFont val="Arial"/>
        <family val="2"/>
      </rPr>
      <t>En Nuestra Casa Crecemos</t>
    </r>
    <r>
      <rPr>
        <sz val="14"/>
        <rFont val="Arial"/>
        <family val="2"/>
      </rPr>
      <t>, con la respectiva conferencia Virtual de Yokoi Kenji sobre Sentido de Vida, el pasado 23 de marzo.</t>
    </r>
  </si>
  <si>
    <t>Durante el periodo evaluado, se observó que se presentó a través de la intranet, la campaña de tips de valores de Nuestra casa, donde se presentaron los valores de Diligencia y Honestidad.</t>
  </si>
  <si>
    <t>Esta actividad tiene fecha de inicio a partir de abril de 2021, por tal motivo, no se realiza seguimiento a esta actividad.</t>
  </si>
  <si>
    <t>a</t>
  </si>
  <si>
    <t>Cumple</t>
  </si>
  <si>
    <t>SI</t>
  </si>
  <si>
    <t>r</t>
  </si>
  <si>
    <t>No Cumple</t>
  </si>
  <si>
    <t>X</t>
  </si>
  <si>
    <t>x</t>
  </si>
  <si>
    <t>No allegó soporte</t>
  </si>
  <si>
    <t>c</t>
  </si>
  <si>
    <t>No corresponde a la muestra</t>
  </si>
  <si>
    <t>MAPA DE RIESGOS DE CORRUPCIÓN</t>
  </si>
  <si>
    <t>-</t>
  </si>
  <si>
    <t>No aplica</t>
  </si>
  <si>
    <t>Coluumna 1</t>
  </si>
  <si>
    <t>Columna 3</t>
  </si>
  <si>
    <t>Columna 4</t>
  </si>
  <si>
    <t>Columna 5</t>
  </si>
  <si>
    <t>Columna 6</t>
  </si>
  <si>
    <t>Columna 7</t>
  </si>
  <si>
    <t>Columna 8</t>
  </si>
  <si>
    <t>Columna 9</t>
  </si>
  <si>
    <t>Columna 10</t>
  </si>
  <si>
    <t>Columna 11</t>
  </si>
  <si>
    <t xml:space="preserve">Control </t>
  </si>
  <si>
    <t>Riesgos de Corrupción</t>
  </si>
  <si>
    <t>Proceso</t>
  </si>
  <si>
    <t>Causa  (Situación principal que origina el posible riesgo de corrupción)</t>
  </si>
  <si>
    <t>¿Se analizaron los controles?</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</si>
  <si>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</si>
  <si>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</si>
  <si>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</si>
  <si>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algúna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</si>
  <si>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</si>
  <si>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</si>
  <si>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</si>
  <si>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</si>
  <si>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</si>
  <si>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 xml:space="preserve">Se realizó para la muestra de controles, la verificación de la "Calificación del control" conforme a los lineamientos establecidos en el Manual para la Gestión del Riesgo en TRANSMILENIO S.A, código M-OP-002 versión 4 de noviembre de 2020 ? </t>
  </si>
  <si>
    <t>Se verificó para la muestra de controles, la ejecución de acciones plan de tratamiento?</t>
  </si>
  <si>
    <t>Apoyo</t>
  </si>
  <si>
    <t>Misional</t>
  </si>
  <si>
    <t>Estratégico</t>
  </si>
  <si>
    <t>De Evaluación</t>
  </si>
  <si>
    <t>Contratación</t>
  </si>
  <si>
    <t>Talento humano</t>
  </si>
  <si>
    <t>Financiero</t>
  </si>
  <si>
    <t>Archivo</t>
  </si>
  <si>
    <t>Jurídico</t>
  </si>
  <si>
    <t>Otro (Cuál)</t>
  </si>
  <si>
    <t>No tiene controles</t>
  </si>
  <si>
    <t>R1</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</si>
  <si>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</si>
  <si>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R2</t>
  </si>
  <si>
    <t>Direccionamiento indebido de los pronunciamientos de carácter ambiental, por parte de los funcionarios responsables del proceso, para asegurar toma de decisiones que favorezcan un interés personal o de terceros, en detrimento de la entidad.</t>
  </si>
  <si>
    <t>R3</t>
  </si>
  <si>
    <t>R4</t>
  </si>
  <si>
    <t>Omitir información de interés relacionada con la gestión de la Entidad  en los diferentes espacios de interlocución con las comunidades para favorecer acciones de terceros en detrimento de las comunidades y/o de la entidad</t>
  </si>
  <si>
    <t>R5</t>
  </si>
  <si>
    <t>Las bases de datos generadas a través de plataformas y/o aplicativos donde se registran las PQRS, sean manipuladas indebidamente para favorecimiento personal.</t>
  </si>
  <si>
    <t>R6</t>
  </si>
  <si>
    <t>Direccionamiento indebido de los espacios susceptibles de explotación en la Infraestructura para el beneficio de un tercero relacionado, a cambio de dádivas o favores personales.</t>
  </si>
  <si>
    <t>R7</t>
  </si>
  <si>
    <t>Tráfico de influencias para evitar el cobro de los servicios de atención a delegaciones, consultorías, asesorías o asistencias técnicas que brinda la entidad en beneficio de terceros o beneficio personal.</t>
  </si>
  <si>
    <t>R8</t>
  </si>
  <si>
    <t>Un operador o concesionario, ofrece una comisión o  pago a un funcionario con el fin de que altere las evaluaciones para obtener beneficios en los parámetros operacionales de o los servicios a su cargo. La cual puede suceder en dos instancias, por parte del funcionario del proceso o un miembro de alta dirección.</t>
  </si>
  <si>
    <t>R9</t>
  </si>
  <si>
    <t>Gestionar bajo presión cambios no justificados, tomadas por el nivel de gerencia general, gerencia de integración o alcaldía en el incremento de flota de vehículos, en beneficio de terceros o a cambio de favores para estos.</t>
  </si>
  <si>
    <t>R10</t>
  </si>
  <si>
    <t>Manipulación de los parámetros de la programación (zonal) con el fin de favorecer a terceros, en detrimento de la entidad, a cambio de dádivas o pago de favores.</t>
  </si>
  <si>
    <t>R11</t>
  </si>
  <si>
    <t>Manipulación u omisión intencional de la información al realizar el seguimiento a las obligaciones operacionales de los contratos de concesión (zonal), con el fin de favorecer a un tercero y/u obtener un beneficio.</t>
  </si>
  <si>
    <t>R12</t>
  </si>
  <si>
    <t>Vincular conductores y/o vehículos que no cumplan con la totalidad de los requisitos establecidos en los Contratos de Concesión y Manual de Operaciones del Componente Zonal, con el fin de favorecer a un tercero a cambio de dádivas o pago de favores.</t>
  </si>
  <si>
    <t>R13</t>
  </si>
  <si>
    <t>Liquidar indebidamente los kilómetros a remunerar (zonal) en exceso o en defecto, con el fin de favorecer o perjudicar a terceros, en detrimento de la entidad, a cambio de dádivas o pago de favores.</t>
  </si>
  <si>
    <t>R14</t>
  </si>
  <si>
    <t>Manipulación de los parámetros de la programación troncal con el fin de favorecer indebidamente  a un operador o concesión, a cambio de beneficios personales o pago de favores.</t>
  </si>
  <si>
    <t>R15</t>
  </si>
  <si>
    <t>Alianza entre interventor y contratista con el propósito de manipular la información de los trabajos de mantenimiento ejecutados en la infraestructura para alterar la facturación de las obras ejecutadas con el fin de obtener beneficios económicos particulares.</t>
  </si>
  <si>
    <t>R16</t>
  </si>
  <si>
    <t>Favoritismos y favorecimientos por padrinazgo y/o vínculos afectivos y/o familiares en la vinculación del personal que trabaja para las empresas que prestan sus servicios de fuerza operativa.</t>
  </si>
  <si>
    <t>R17</t>
  </si>
  <si>
    <t>Alterar datos relacionados con indicadores de desempeño de las empresas operadoras troncales, con el fin de ocultar incumplimiento de los concesionarios a cambio de sobornos.</t>
  </si>
  <si>
    <t>R18</t>
  </si>
  <si>
    <t>Aceptar o solicitar pago o cualquier otra clase de beneficios a nombre propio o de terceros, para no reportar o alterar información respecto del estado de operatividad de la tarjeta de conducción en el sistema GestSAE</t>
  </si>
  <si>
    <t>R19</t>
  </si>
  <si>
    <t>Direccionamiento de las pruebas del proceso de selección, con el fin de beneficiar a terceros generando nepotismo, bien sea por conflicto de intereses o por acuerdos para recibir dádivas o favores personales.</t>
  </si>
  <si>
    <t>R20</t>
  </si>
  <si>
    <t>Alterar y/o modificar los requerimientos y/o servicios contratados de bienestar para obtener beneficios económicos o en especie por parte de los involucrados.</t>
  </si>
  <si>
    <t>R21</t>
  </si>
  <si>
    <t>Posibilidad de manipular los resultados de la Medición de objetivos con calificación superior para obtener beneficios e incentivos personales a un funcionario a cambio de dádivas o pago de favores.</t>
  </si>
  <si>
    <t>R22</t>
  </si>
  <si>
    <t>Manejo indebido de la información relacionada con la liquidación de la nómina de los trabajadores de la Entidad, para beneficio propio o de un tercero, a cambio de dádivas o pago de favores.</t>
  </si>
  <si>
    <t>R23</t>
  </si>
  <si>
    <t>Información falsificada, adulterada, no verdadera relacionado con el estado de salud del trabajador,  presentada o manifestada por este, con el fin de obtener beneficios  en la entidad.</t>
  </si>
  <si>
    <t>R24</t>
  </si>
  <si>
    <t>Liquidar indebidamente los agentes del sistema con el fin de favorecerlos económicamente a cambio de recibir comisiones, dádivas o favores.</t>
  </si>
  <si>
    <t>R25</t>
  </si>
  <si>
    <t>Imputación de recursos económica a rubros presupuestales que no cumplan con la descripción del  mismo, para el beneficio de un tercero  a cambio de dádivas o pago de favores</t>
  </si>
  <si>
    <t>R26</t>
  </si>
  <si>
    <t>Manipular información relacionada con los recursos financieros de la entidad para beneficio de un tercero o propio, o bien para ocultar fraudes o acciones corruptas a cambio de una comisión o favores personales.</t>
  </si>
  <si>
    <t>R27</t>
  </si>
  <si>
    <t>Conceptos y actos jurídicos direccionados para beneficio de un tercero, ya sea por actuar en conflicto de interés, favorecimiento político, presiones indebidas de la Administración o intereses patrimoniales.</t>
  </si>
  <si>
    <t>R28</t>
  </si>
  <si>
    <t>Direccionamiento en la defensa judicial de la entidad con fines particulares</t>
  </si>
  <si>
    <t>R29</t>
  </si>
  <si>
    <t>Adjudicar contratos a proveedores con  acuerdos colusorios con particulares o personas de la misma entidad, con el fin de obtener beneficio propio en detrimento de la entidad</t>
  </si>
  <si>
    <t>R30</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</si>
  <si>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</si>
  <si>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R31</t>
  </si>
  <si>
    <t>Inadecuado registro de la información de Inventarios relacionados con la Propiedad Planta y Equipo de propiedad de TRANSMILENIO S.A., con el fin de apropiarse de ella en beneficio propio, o de terceros</t>
  </si>
  <si>
    <t>R32</t>
  </si>
  <si>
    <t>Manipulación (extracción de documentos, cambio o adulteración de documentos) de los expedientes de archivo para beneficio propio, de otros funcionarios o de terceros, con el fin de beneficiarlos inapropiadamente o conseguir dádivas o favores.</t>
  </si>
  <si>
    <t>R33</t>
  </si>
  <si>
    <t>Omisión y/o deficiencia en el reporte a entes de Control por parte del equipo de  auditores y/o Jefe de la OCI, de la existencia de actos irregulares detectados en el ejercicio auditor a beneficio propio o de terceros para obtener favores, o congraciarse con  terceros.</t>
  </si>
  <si>
    <t>R34</t>
  </si>
  <si>
    <t>Incumplimiento a las funciones y principios en el ejercicio de la OCI  debido al ocultamiento o modificación de resultados de auditoría por parte de auditores y/o Jefe de la OCI, para beneficio propio o de terceros.</t>
  </si>
  <si>
    <t>R35</t>
  </si>
  <si>
    <t xml:space="preserve">Utilización indebida de la información oficial privilegiada por parte de los auditores y/o jefe de la OCI en el desarrollo de las actividades de la Dependencia en beneficio propio o a favor de un tercero. </t>
  </si>
  <si>
    <t>R36</t>
  </si>
  <si>
    <t>R37</t>
  </si>
  <si>
    <t>El servidor perteneciente a la Subgerencia General recibe dádivas, agasajos o favores personales, con el objeto de alterar el curso normal de una actuación disciplinaria y su decisión.</t>
  </si>
  <si>
    <t>Señale con una X,  en las columnas 3 a 11 el proceso  que contiene el riesgo de corrupción (R1, R2, R3…)</t>
  </si>
  <si>
    <t>Hace referencia a: efectividad de los controles, responsables, periodicidad y evidencias de los controles</t>
  </si>
  <si>
    <t>¿Las acciones que propuso sirvieron para proteger a la entidad?</t>
  </si>
  <si>
    <t xml:space="preserve">Observaciones </t>
  </si>
  <si>
    <t>Se realizó el proceso de sensibilización sobre las matrices de riesgo del proceso de Gestión de Mercadeo, los soportes se encuentran en los papeles de trabajo que se encuentran en la Oficina de Control Interno.</t>
  </si>
  <si>
    <t xml:space="preserve">Con el fin de prevenir el reproceso y promover la consulta en las plataformas de información oficiales de la entidad, Las diferentes versiones del plan de acción se encuentran publicados en: https://transmilenio.sharepoint.com/gerencia-general/oficina planeación/Planes Institucionales/Plan de Acción y Plan de Adquisiciones /Vigencia 2021
</t>
  </si>
  <si>
    <t>De acuerdo con lo reportado, a la fecha de la presente evaluación, se observó que durante el primer trimestre no se efectuó jornada de sensibilización debido a la emergencia sanitaria, por lo tanto, no se reporta avance y se verificará su ejecución en posteriores seguimientos al PAAC.</t>
  </si>
  <si>
    <t>De acuerdo con lo informado, se realizó la verificación del diagnóstico documental realizado durante el segundo semestre de 2020 y se socializó el cronograma de actividades con la Dirección de TIC, actualmente ese esta a la espera de la retroalimentación por parte de esta dependencia. De acuerdo con lo anterior la actividad no ha terminado y se tiene plazo hasta el 30 de octubre de 2021, por tal motivo se continuará con el seguimiento de esta en la siguiente evaluación.</t>
  </si>
  <si>
    <t>Se Observó publicación del seguimiento con corte 31 de diciembre de 2020, realizado por la oficina de control interno en la página web de la entidad con fecha de 18 de enero de 2021 que corresponde al primer seguimiento planeado para dicha vigencia.</t>
  </si>
  <si>
    <t>En la pagina Web de la entidad (https://www.transmilenio.gov.co/publicaciones/152055/plan-de-accion-vigente-2021-de-transmilenio/, se observaron las actualizaciones del plan de acción hasta la versión 13, la cual fue efectuada el 6 de mayo de 2021.
De igual forma, en la  intranet de la entidad, al corte de  12 de mayo se encontró publicada hasta la versión 13 del plan de acción, el cual fue publicado el  6 de mayo, en el siguinete link: https://transmilenio.sharepoint.com/OficPlaneacion/Paginas/default.aspx?RootFolder=%2FOficPlaneacion%2FDocuments%2FPLAN%20DE%20ACCI%C3%93N%2F2021&amp;FolderCTID=0x01200041719EEC428BB44B9064D8F37506C26A&amp;View=%7B1AB43E36%2DF19B%2D4EC0%2DBB08%2D464B5D2F45F8%7D.
Y se evidenció publicado en la intranet, el plan de adquisiciones en su versión 13, el cual se publicó el 6 de mayo en el siguinete link https://transmilenio.sharepoint.com/OficPlaneacion/Paginas/default.aspx?RootFolder=%2FOficPlaneacion%2FDocuments%2FPLAN%20DE%20ADQUISICIONES%2F2021&amp;FolderCTID=0x01200041719EEC428BB44B9064D8F37506C26A&amp;View=%7B1AB43E36%2DF19B%2D4EC0%2DBB08%2D464B5D2F45F8%7D.</t>
  </si>
  <si>
    <t>En la página Web de la entidad https://www.transmilenio.gov.co/publicaciones/146944/estados_financieros/,
se observaron publicados tres informes de estado financieros, en contrándose los de enero, febrero y marzo de 2021, y diciembre de 2020, cumpliendo con lo establecido para la presente evaluación.</t>
  </si>
  <si>
    <t>Para el período  evaluado, de enero a abril de 2021, se observó que fue publicado en la página web, el informe de la auditoría de desempeño realizada en el 2020, esta se puede observar en https://www.transmilenio.gov.co/publicaciones/152145/informe-control-interno-contable-vigencia-2020/, cumpliendo con lo establecido en la actividad establecida.</t>
  </si>
  <si>
    <t>De acuerdo con la información suministrada, para el periodo evaluado, se observaron 10 carpetas donde se encuentra las listas de asistencia, los temas tratados y la invitación efectuada a los responsables en los puntos de atención al Ciudadano cumpliendo así con lo establecido en la actividad. Si bien la fecha de finalización estaba prevista paar junio, al corte del presente seguimiento, se cuenta con la acción cumplida.</t>
  </si>
  <si>
    <t>Con corte al 30 de abril de 2021 se han realizado mesas de trabajo con las dependencias encargadas de dar respuesta a las PQRS con el fin de hacer seguimiento y fortalecer los procesos enmarcados en atención al usuario, Estas fueron adelantadas con la dirección de modos alternativos (2), Subgerencia económica (2), BTR (3), Subgerencia de Negocios, Dirección de TIC, Subgerencia Técnica y de Servicios, y la Oficina Asesora de Planeación. Se continuará con el seguimiento en las próximas evaluaciones.</t>
  </si>
  <si>
    <t>De acuerdo con la información suministrada y con corte a 30 de abril de 2021, se observó en la pagina web de la entidad micro sitio creado en la intranet de la entidad donde se dejó la información de Gestión de la integridad, cumpliendo de esta manera con la ejecución de la actividad programada. Si bien la fecha de terminación estaba prevista para diciembre de 2021, se envidencia cumplida la actividad.</t>
  </si>
  <si>
    <t>De acuerdo con las evidencias remitidas se observa acción implementada por la oficina Asesora de Planeación que corresponse a la estratégia 5,8 descrita en este documento, .</t>
  </si>
  <si>
    <t>E2.12 Soporte Estratégia, Correo elecronica con la infomación solicitada.</t>
  </si>
  <si>
    <t>E4.5 Soporte Estratégias, 11 actas en PDF.</t>
  </si>
  <si>
    <t>E4.6 Soporte Estratégias, 11 actas en PDF.</t>
  </si>
  <si>
    <t>Configuraciones no autorizadas o indebidas para perfiles de acceso a usuarios a sistemas de información soportados por la Dirección de TICs, para beneficio personal o de terceros</t>
  </si>
  <si>
    <t>El presente control no se ha ejecutado teniendo en cuenta que por la pandemia no se han podido efectuar.</t>
  </si>
  <si>
    <t>Version No. 2 de julio de 2021</t>
  </si>
  <si>
    <t>Observaciones  de la OCI al corte 31/08/2021</t>
  </si>
  <si>
    <t>Impedir la realización de auditorías o dificultar el ejercicio de las mismas, no entregando la información por las dependencias a auditar para evitar la visibilidad de acciones u omisiones en beneficio propio o  a favor de un tercero</t>
  </si>
  <si>
    <t>Se ajustaron los indicadores conforme a las recomendaciones realizadas por la Oficina de Control Interno para el seguimiento con corte a  abril de 2021?</t>
  </si>
  <si>
    <t>El plan de tratamiento continua sin ejecución dado  que Inclusión dentro del Acta del Comité de integración de la verificación y aprobación o rechazo de las modificaciones planteadas en el estudio técnico, no se han presentado.</t>
  </si>
  <si>
    <t xml:space="preserve">No hay evidencias de la ejecución del control </t>
  </si>
  <si>
    <t>La segunda Linea de Defensa realizó  Seguimiento a los procesos con corte  a 31 de agosto de 2021, conforme a lo  registrado en el aplicativo SIGEST?</t>
  </si>
  <si>
    <t>1. La segunda Linea de Defensa realizó  Seguimiento a los procesos con corte a 30 de agosto de 2021 y lo registró en el aplicativo SIGEST , dispuesto por la Entidad para tal fin.</t>
  </si>
  <si>
    <t>El control no ha sido ejecutado en lo transcurrido de la vigencia</t>
  </si>
  <si>
    <t>En el componente BRT no se evidenció en las actas la inclusion del punto  de modificaciones, en el componente zonal si se evidenció las actas con modificaciones solictiadas por los operadores.   Se recomienda incluir en el formato  predeterminado el nombre de modificaciones solicitadas por el Operador para que sea mas facil su identificacion en proximos seguimientos del Plan de Tratamiento.  De la misma forma se debe revisar el indicador pues todos los casos presentados se revisan pero sería cuales fueron aprobados</t>
  </si>
  <si>
    <t>No se evidenció el informe,  no concuerda la evidencia con la ejecu ión y el indicador se debe revisar pues siempre va  a dar positivo</t>
  </si>
  <si>
    <t>No hay diferencia entre el control y la actividad señalada en el plan de tratamiento.</t>
  </si>
  <si>
    <t>Se recibieron incompletos los soportes. Faltaron las evidencias  de junio, julio y agosto de 2021. Por lo tanto la verificación de la ejecución del plan de tratamiento no se pudo efectuar de forma completa</t>
  </si>
  <si>
    <t>No fue posible abrir los archivos con los soportes emitidos por la dependencia.</t>
  </si>
  <si>
    <t>El plan de tratamiento es un informe mensual que relaciona las solicitudes de aprobación de PSO'S rechazadas e indiqua el seguimiento realizado a las mismas. 
No se evidenció el informe,  el soporte enviado por la dependencia no  concuerda con la ejecución del control.
De otra parte, el indicador se debe revisar pues siempre va  a dar positivo.En la descripcipòn del control pa periodicidad registrada es "mensual",  no obstante en  le columna "fecha de ejecuciòn" se indica que es trimestral</t>
  </si>
  <si>
    <t>Se evidenciaron tres (3) presentaciones de los comités de operadores troncales, pero no las actas. En tanto el plan de tratamiento demanda que estas dos (2) evidencias deben aportarse, los soportes allegados no fueron suficientes para evidenciar el cumplimiento total de la ejecución del control</t>
  </si>
  <si>
    <t>La evidencia  de la ejecución del plan de tratamiento es el certificado de cumplimiento y se pudo evidenciar lo mencionado.
De otra parte, el plan de tratamiento del riesgo es el mismo que el control. Se recomienda revisar y ajustar</t>
  </si>
  <si>
    <t>Se evidenciaron tres (3) presentaciones de los comités de operadores troncales, pero no las actas. En tanto el plan de tratamiento demanda que estas dos (2) evidencias deben aportarse, los soportes allegados no fueron suficientes para evidenciar el cumplimiento total de la ejecución del control. En control es el mismo plan de tratamiento del riesgo, se recomienda revisarlos y efectuar los ajustes necesarios. validar la fecha de ejecución del plan de tratamiento ya que no corresponde (cada dos meses y no bimensual)</t>
  </si>
  <si>
    <t xml:space="preserve">Se debe revisar la formula del indicador del plan de tratamiento,   como está definido siempre será mayor. </t>
  </si>
  <si>
    <t>El proceso ajusto la redacción del riesgo precisando consideraciones propias del proceso para  la versión de abril 2021 vs la version de agosto de 2021?</t>
  </si>
  <si>
    <t>El plan de tratamiento  no se relaciona con el control ni con el indicador. Se recomienda revisar  su pertinencia y efectuar los ajustes del caso</t>
  </si>
  <si>
    <t>Se debe revisar la formula del indicador del plan de tratamiento  como está definido no mide lo esperado</t>
  </si>
  <si>
    <t>No fue posible validar los archivos adjuntos al correo enviado por la dependencia para verificar la ejecución del control</t>
  </si>
  <si>
    <t>1. La segunda Línea de Defensa realizó  Seguimiento a los procesos con corte a 30 de agosto de 2021 y lo registró en el aplicativo SIGEST , dispuesto por la Entidad para tal fin.</t>
  </si>
  <si>
    <t>No fue posible abrir el archivo con los soportes de las evidencias reportadas</t>
  </si>
  <si>
    <t>El plan de tratamiento demanda que la evidencia soporte sea el informe de seguimiento por parte de un psicólogo externo. En tanto se adelantó proceso de selección para profesionales grado 5, no fueron enviados los soportes del informe del psicólogo mencionado, por lo tanto no se evidenció aplicación del plan de tratamiento</t>
  </si>
  <si>
    <t>Se evidenció cumplimiento al plan de tratamiento, no obstante corresponde a las mismas actividades y soportes del control asociado. Se recomienda revisar la pertinencia y/o fortalecimiento del plan de tratamiento.</t>
  </si>
  <si>
    <t>Durante la auditoría al Decreto 1072 de la vigencia 2021, se evidenciaron debilidades en la aplicación del control, en relación con el manejo de incapacidades dado que para la muestra tomada, no fueron transcritas algunas capacidades con la EPS del trabajador, para los casos en los que fueron 3 o más días, no fueron validadas su pertinencia (emitidas por médicos particulares y/o centro médicos), y algunos trabajadores las entregaron a la Dirección Corporativa con más de 15 días de posterioridad a lo definido por la normatividad vigente. De igual forma la base de datos gestionada por la Dirección corporativa para el control del ausentismo por incapacidades médicas presentó errores en algunos campos dificultando el monitoreo de la gestión</t>
  </si>
  <si>
    <t>No se recibieron soportes de la ejecución del plan de tratamiento de riesgos en razón a que el mismo fue surtido en enero de 2021</t>
  </si>
  <si>
    <t>No se recibieron las evidencias para la verificación de la ejecución del control</t>
  </si>
  <si>
    <t>No se recibieron soportes de la ejecución del plan de tratamiento de riesgos. Por tanto la Oficina de Control Interno no pudo validar la ejecución de las acciones.</t>
  </si>
  <si>
    <t>Se debe revisar la fórmula del indicador del plan de tratamiento,  como está definido siempre será mayor a 100.
Por otra parte, no fue posible validar los soportes ya que no se pudieron abrir los archivos enviados por la dependencia en correo electrónico</t>
  </si>
  <si>
    <t>SEGUNDO SEGUIMIENTO VIGENCIA 2021</t>
  </si>
  <si>
    <r>
      <t xml:space="preserve">¿Se adelantó seguimiento al </t>
    </r>
    <r>
      <rPr>
        <b/>
        <sz val="9"/>
        <color theme="1"/>
        <rFont val="Calibri"/>
        <family val="2"/>
      </rPr>
      <t>Mapa de Riesgos de Corrupción?</t>
    </r>
  </si>
  <si>
    <r>
      <t xml:space="preserve">Efectividad de los controles: </t>
    </r>
    <r>
      <rPr>
        <sz val="10"/>
        <color theme="1"/>
        <rFont val="Calibri"/>
        <family val="2"/>
      </rPr>
      <t xml:space="preserve">¿Previenen  o detectan  las causas , son  confiables para la mitigación del riesgo?
</t>
    </r>
  </si>
  <si>
    <r>
      <t xml:space="preserve">Los soportes allegados para la </t>
    </r>
    <r>
      <rPr>
        <b/>
        <sz val="12"/>
        <color theme="1"/>
        <rFont val="Calibri"/>
        <family val="2"/>
      </rPr>
      <t>muestra</t>
    </r>
    <r>
      <rPr>
        <sz val="12"/>
        <color theme="1"/>
        <rFont val="Calibri"/>
        <family val="2"/>
      </rPr>
      <t xml:space="preserve"> de controles cumplen ejecución respectiva con corte a 31 de agosto de 2021? </t>
    </r>
  </si>
  <si>
    <t>El presente control no se ha ejecutado teniendo en cuenta que por la pandemia no se han podido efectuar.Teniendo en cuenta que el plan de tratamiento de riesgos obedece al mismo del  control 1 del riesgo 7 , se evidenció cumplimiento</t>
  </si>
  <si>
    <t>El presente control no se ha ejecutado teniendo en cuenta que por la pandemia no se han podido efectuar.Teniendo en cuenta que el plan de tratamiento de riesgos obedece al mismo del  control 2 del riesgo 7 , se evidenció cumplimiento.</t>
  </si>
  <si>
    <t>No fue posible abrir el archivo con los soportes de las evidencias reportadas. Por lo tanto la verificación de la ejecución del plan de tratamiento no se pudo efectuar de forma completa. Complementar el control con la declaración de conflictos de interés cuando se presente.</t>
  </si>
  <si>
    <r>
      <t>Señale con un</t>
    </r>
    <r>
      <rPr>
        <b/>
        <sz val="10"/>
        <color theme="1"/>
        <rFont val="Calibri"/>
        <family val="2"/>
      </rPr>
      <t xml:space="preserve"> X</t>
    </r>
    <r>
      <rPr>
        <sz val="10"/>
        <color theme="1"/>
        <rFont val="Calibri"/>
        <family val="2"/>
      </rPr>
      <t xml:space="preserve"> en la columna 2 si el riesgo es  claro y preciso y cumple con los parámetros para determinar que es de corrupción</t>
    </r>
  </si>
  <si>
    <r>
      <t xml:space="preserve">Señale con una </t>
    </r>
    <r>
      <rPr>
        <b/>
        <sz val="10"/>
        <color theme="1"/>
        <rFont val="Calibri"/>
        <family val="2"/>
      </rPr>
      <t>X</t>
    </r>
    <r>
      <rPr>
        <sz val="10"/>
        <color theme="1"/>
        <rFont val="Calibri"/>
        <family val="2"/>
      </rPr>
      <t xml:space="preserve"> si la causa principal del riesgo de corrupción se encuentra claramente identificada.</t>
    </r>
  </si>
  <si>
    <r>
      <t xml:space="preserve">Señale con una </t>
    </r>
    <r>
      <rPr>
        <b/>
        <sz val="10"/>
        <color theme="1"/>
        <rFont val="Calibri"/>
        <family val="2"/>
      </rPr>
      <t>X</t>
    </r>
    <r>
      <rPr>
        <sz val="10"/>
        <color theme="1"/>
        <rFont val="Calibri"/>
        <family val="2"/>
      </rPr>
      <t xml:space="preserve"> si se enunciaron acciones de mejora</t>
    </r>
  </si>
  <si>
    <r>
      <t xml:space="preserve">Señale con una </t>
    </r>
    <r>
      <rPr>
        <b/>
        <sz val="10"/>
        <color theme="1"/>
        <rFont val="Calibri"/>
        <family val="2"/>
      </rPr>
      <t>X</t>
    </r>
    <r>
      <rPr>
        <sz val="10"/>
        <color theme="1"/>
        <rFont val="Calibri"/>
        <family val="2"/>
      </rPr>
      <t xml:space="preserve"> si mejoraron los controles </t>
    </r>
  </si>
  <si>
    <t>Fecha de modificación:  julio de 2021</t>
  </si>
  <si>
    <t>SEGUNDO MONITOREO (período reportado mayo a agosto de 2021)
(SEGUNDA LINEA DE DEFENSA)</t>
  </si>
  <si>
    <t>SEGUNDO SEGUIMIENTO
TERCERA LINEA DEFENSA
(Corte 30 de agosto de 2021)</t>
  </si>
  <si>
    <t xml:space="preserve">Descripción </t>
  </si>
  <si>
    <t>Evidencia  en la Carpeta compartida de la Oficina de Control Interno. 2021- Trabajos de Cumplimiento - PAAC</t>
  </si>
  <si>
    <t>Se revisó  la política de riesgos de la Entidad acorde con los lineamientos normativos establecidos, se mantiene y no requiere ajuste</t>
  </si>
  <si>
    <t>Manual de riesgos V.5 (documento en aprobación)</t>
  </si>
  <si>
    <t>Se actualizó la Política  de Riesgos de la Entidad, quedando en el borrador  del Manual para la gestión del Riesgo  Versión 5 de agosto de 2021 (documento que aun no ha sido aprobado por tanto se da un avance del 50%. Falta su revisión y aprobación en el Comité Institucional de Coordinación de Control Interno</t>
  </si>
  <si>
    <t>La Oficina de Control Interno no considera apropiado calificar con un 100%, Teniendo en cuenta que la política de  Riesgos no ha sido aprobada por el Comité Institucional de Control Interno, tal como lo define la normatividad vigente.</t>
  </si>
  <si>
    <t>Soportes Estrategias  (OAP)</t>
  </si>
  <si>
    <t>En el mes de julio se hizo revisión y ajustes a la Matriz de riesgos de corrupción específicamente a dos actividades del plan de tratamiento establecidas para el manejo de riesgos de la vigencia 2021</t>
  </si>
  <si>
    <t xml:space="preserve">No hay observación.
Los cambios del PAAC se publicaron en la pagina web y en la intranet </t>
  </si>
  <si>
    <t>Se evidenció la versión 2 de los  mapas de riesgos de corrupción debidamente publicada en la pagina web de la Entidad</t>
  </si>
  <si>
    <t>El manual de riesgos de  TRANSMILENIO S.A. fue revisado acorde con la Guía para la Administración de los Riesgos de Gestión, Corrupción y Seguridad Digital y el Diseño de Controles en Entidades Públicas, que emitió el DAFP en Diciembre de 2020. Versión 5. El documento se encuentra en aprobacion final por parte de los directivos de las dependencias responsables.</t>
  </si>
  <si>
    <t>No hay observación.</t>
  </si>
  <si>
    <t>Se evidenció el borrador del documento. En cumplimiento al Plan anual 2021,</t>
  </si>
  <si>
    <t xml:space="preserve"> La Oficina de Control Interno se encuentra realizando una consultoría al sistema de gestión del riesgo, mediante la cual, realiza revisión al borrador del Manual</t>
  </si>
  <si>
    <t>Realizar en los meses de  Abril, Agosto y  Diciembre, monitoreos al mapa de riesgos de corrupción vigencia 2021</t>
  </si>
  <si>
    <t>La Oficina Asesora de Planeación,  realizó reuniones virtuales con los responsables de los riesgos de corrupción, para realizar el segundo monitoreo actividad que se llevo a acabo a  través de la la plataforma SIGEST</t>
  </si>
  <si>
    <t xml:space="preserve">Plataforma SIGEST </t>
  </si>
  <si>
    <t>No hay observación, los comentarios al monitoreo efectuado se encuentran descritos en la plataforma SIGEST - Módulo Riesgos</t>
  </si>
  <si>
    <t>En la Plataforma SIGEST se evidenció el monitoreo  con corte a 30 de abril y 31 de agosto por parte de la segunda línea de defensa al 100% de los mapas de riesgos de corrupción</t>
  </si>
  <si>
    <t>66.67%</t>
  </si>
  <si>
    <t>En la parametrización del aplicativo SIGEST  no se consideró el monitoreo y seguimiento que realiza la Tercera Línea de defensa. Razón por la cual se  hace una recomendación en el informe</t>
  </si>
  <si>
    <t>Evidencias de las estrategias  carpeta OCI</t>
  </si>
  <si>
    <t xml:space="preserve">Verificar de la publicación del PAAC y del mapa de riesgos de corrupción </t>
  </si>
  <si>
    <t>La actividad se cumplió desde el período anterior</t>
  </si>
  <si>
    <t>En la pagina web de la Entidad se encuentra publicada la versión 1 y 2 del PAAC  de la presente vigencia así como el histórico de vigencias anteriores</t>
  </si>
  <si>
    <t>La Actividad se cumplió desde el seguimiento anterior</t>
  </si>
  <si>
    <t>Pantallazo publicación en la pagina  web</t>
  </si>
  <si>
    <t xml:space="preserve">(# Seguimientos a las actividades del PAAC  emitidos y publicados/3)*100  </t>
  </si>
  <si>
    <t>Se realizó el seguimiento en mayo  de 2021 con corte 30 de abril, presentando y publicando el informe respectivo</t>
  </si>
  <si>
    <t>El seguimiento se publicó en la página WEB de la Entidad y se oficializó mediante meorando 2021-80101-CI-27370</t>
  </si>
  <si>
    <t>El seguimiento con corte a 30 de abril  fue publicado oportunamente en la pagina web de la Entidad y  se realizó seguimiento con corte a 30 de agosto de 2021</t>
  </si>
  <si>
    <t>Se realizó el proceso de sensibilización sobre las matrices de riesgo del proceso de Gestión de Mercadeo, los soportes se encuentran en los papeles de trabajo que se encuentran en la oficina de Control Interno.</t>
  </si>
  <si>
    <t>En el mes de mayo de 2021, se realizó el proceso de sensibilización sobre las matrices de riesgo de los procesos de Gestión Financiera y Contable, Gestión de Adquisición de Bienes y Servicios y Gestión de Tics, los soportes se encuentran en los papeles de trabajo que se encuentran en la oficina de Control Interno. El 21 de julio a  solicitud de la Subgerencia Jurídica se realizó sensibilización en materia de riesgos.</t>
  </si>
  <si>
    <t>Los soportes se encuentran en los papeles de trabajo que se encuentran en la oficina de Control Interno</t>
  </si>
  <si>
    <t>La Oficina de control Interno,  realizó el proceso de sensibilización sobre las matrices de riesgo de los procesos de Gestión Financiera y Contable, Gestión de Adquisición de Bienes y Servicios y Gestión de Tics, los soportes se encuentran en los papeles de trabajo que se encuentran en la oficina de Control Interno. El 21 de julio de 2021  se realizó sensibilización en materia de riesgos a la Subgerencia Jurídica.</t>
  </si>
  <si>
    <t>Papeles de trabajo de las auditorias realizadas</t>
  </si>
  <si>
    <t>Promedio avance de este componente</t>
  </si>
  <si>
    <t>Las siete (7) actividades de este componente tienen un avance promedio del 80%</t>
  </si>
  <si>
    <t>Durante este periodo se cumplieron a cabalidad cada una de las actividades registradas la estrategia de Rendición de cuentas vigencia 2020. Lo más relevante fue el inicio del piloto con la Veeduría Distrital y la publicación de consulta del Link Transparencia</t>
  </si>
  <si>
    <t xml:space="preserve">Se publicó en la pagina web de la Entidad  la estrategia de  Rendición de cuentas 2020 para ser ejecutada en el 2021,  sus preguntas y respuestas la cual se encuentra en ejecución  y con  el acompañamiento de la Veeduría se está realizando prueba piloto para rendición de cuentas  de la Entidad.  En esta participan delegados de cada una de las áreas. 
El proceso anexo un archivo en Excel con el detalle de las actividades y porcentaje asociado a cada una de ellas  donde se concluye que la estrategia  alcanzó el 100% </t>
  </si>
  <si>
    <t>Con corte 31 de agosto  fueron efectuadas 23  actualizaciones al Plan de Acción, derivadas de ajustes solicitados por los diferentes actores que convergen  en el cumplimiento del Plan, así:
Versión 1: El cambio se produjo por solicitud de ajuste presentada por la Dirección Corporativa que por su naturaleza y de acuerdo con lo contemplado en el procedimiento P-OP-018  no debe ser aprobada en comité y homologación de Rubros Presupuestales de Funcionamiento, de acuerdo con lo informado por la Dirección Corporativa. Versión 2:  El cambio se produjo por modificaciones aprobadas en comité de contratación del 27 de enero y la solicitud de ajuste presentada por la Subgerencia General que cometió un error en la redacción del requerimiento y por su naturaleza y de acuerdo con lo contemplado en el procedimiento P-OP-018  no debe ser aprobada en comité. Versión 3:  El cambio se produjo por modificaciones aprobadas en comité de contratación del 3 de febrero de 2021 y  ajustes en compromisos asociados a Metas PDD por solicitud hecha por la SDP. Versión 4:  El cambio se produjo por modificaciones aprobadas en comité de contratación del día 12 de febrero de 2021 y solicitud de ajuste presentada por la SAUC que por su naturaleza y de acuerdo con lo contemplado en la resolución actual  no debe ser aprobada en comité. Versión 5: El cambio se produjo por modificaciones aprobadas en comité de contratación del día 22 de febrero de 2021 y ajuste en  matriz de compromisos de plan solicitado por la Oficina de Control Interno. Versión 6: El cambio se produjo por modificaciones aprobadas en comité de contratación del día 11 de marzo de 2021.  Versión 7: El cambio se produjo por modificaciones aprobadas en comité de contratación del día 15 de marzo de 2021.  Versión 8:  El cambio se produjo por modificaciones aprobadas en comité de contratación del 25 de marzo y la solicitud de ajuste presentada por la Subgerencia Técnica que cometió un error en la redacción del requerimiento y por su naturaleza y de acuerdo con lo contemplado en el procedimiento P-OP-018  no debe ser aprobada en comité. Versión 9: El cambio se produjo por modificaciones aprobadas en comité de contratación del día 30 de marzo de 2021. Versión 10: El cambio se produjo por modificaciones aprobadas en comité de contratación del día 6 de abril de 2021. Versión 11: El cambio se produjo por modificaciones aprobadas en comité de contratación del día 12 de abril de 2021. Versión 12: El cambio se produjo por modificaciones aprobadas en comité de contratación del día 22 de abril de 2021. Versión 13: El cambio se produjo por modificaciones aprobadas en comité de contratación del día 6 de mayo de 2021. Versión 14: El cambio se produjo por modificaciones aprobadas en comité de contratación del día 20 de mayo de 2021. Versión 15: El cambio se produjo por modificaciones aprobadas en comité de contratación del día 26 de mayo de 2021. Versión 16: El cambio se produjo por modificaciones aprobadas en comité de contratación del día 8 de junio de 2021 y solicitud de ajuste de plan remitida por la Dirección Técnica de Seguridad. Versión 17: El cambio se produjo por modificaciones aprobadas en comité de contratación del día 16 de junio de 2021. Versión 18:Ajustes al Plan derivados de Modificaciones en compromisos de plan asociados a la Subgerencia General, por solicitud del Jefe de Dependencia. Versión 19:El cambio se produjo por modificaciones aprobadas en comité de contratación del día 24 de junio de 2021. Versión 20: El cambio se produjo por modificaciones aprobadas en comité de contratación del día 6 de julio de 2021. Versión 21: El cambio se produjo por modificaciones aprobadas en comité de contratación del día 21 de julio de 2021. Versión 22: El cambio se produjo por modificaciones aprobadas en comité de contratación del día 5 de agosto de 2021. Versión 23: El cambio se produjo por modificaciones aprobadas en comité de contratación del día 24 de agosto de 2021.</t>
  </si>
  <si>
    <t>Con el fin de prevenir el reproceso y promover la consulta en las plataformas de información oficiales de la entidad, las diferentes versiones del plan de acción se encuentran publicados en: https://transmilenio.sharepoint.com/OficPlaneacion</t>
  </si>
  <si>
    <t>No hay observaciones.
En la intranet y en la pagina web de la entidad se encuentran las diferentes versiones de plan e acción</t>
  </si>
  <si>
    <t>Se evidenció en la pagina web de TRANSMILENIO S.A., la publicación de   23 versiones del plan de acción de la vigencia 2021</t>
  </si>
  <si>
    <t>Durante la vigencia se han presentado y publicado los estados financieros de la Entidad con la siguiente periodicidad:  cuarto trimestre del 2020; es decir,  Diciembre de la vigencia 2020. En 2021 mensuales: enero, febrero, abril, mayo y trimestrales primer y segundo, para un total de Siete paquetes de  Estados Financieros.</t>
  </si>
  <si>
    <t>Ninguno</t>
  </si>
  <si>
    <t>Los estados financieros se encuentran publicados en la página web  y en la cartelera oficial de la entidad.</t>
  </si>
  <si>
    <t xml:space="preserve">No hay observación
A la fecha se han elaborado 7 estados financieros </t>
  </si>
  <si>
    <t>Se evidencia la publicación en la pagina web de 7 paquetes de informes financieros</t>
  </si>
  <si>
    <t>Teniendo en cuenta el indicador se da un avance 63,63</t>
  </si>
  <si>
    <t>Realización del envió y presentación en las diferentes plataformas dispuestas para tal efecto - Contraloría Distrital - Secretaría de Hacienda y Contraloría General de todos los informes requeridos durante la vigencia como sigue:
Sivicof : 7
Predis: 7
SIDEF : 2
Pagina Web : 7
Para un total de 23</t>
  </si>
  <si>
    <t>Resportes en plataforma y pagina web de la Entidad</t>
  </si>
  <si>
    <t xml:space="preserve">Se  evidenció la publicación de veintitrés (23)  informes  en la pagina Web de TRANSMILENIO,  en la Secretaria de Hacienda (antes predis), Ship y Sivicof </t>
  </si>
  <si>
    <t>El informe PREDIS AHORA SE LLAMA BOGDATA (Se reporta a la Secretaria de Hacienda y queda disponible en dicha pagina.
Recomendación actualizar los datos de este informe en las estrategias.   La periodicidad sigue siendo mensual</t>
  </si>
  <si>
    <t>Soportes Estrategias Presupuesto</t>
  </si>
  <si>
    <t>Se publicaron  los 12 informes emitidos  durante el periodo  abril a julio  de 2021</t>
  </si>
  <si>
    <t>Los soportes se encuentran publicados en la página Web de la Entidad en el Link de Control Interno. (Link Transparencia -7.1 Informes de gestión, evaluación y auditoría)</t>
  </si>
  <si>
    <t>Pagina web de TRANSMILENIO S.A.</t>
  </si>
  <si>
    <t>Durante el período se cargó el  informe iinal de la auditoría de  regularidad  presentado por la Contraloría de Bogotá en el 2021</t>
  </si>
  <si>
    <t xml:space="preserve">Los soportes se encuentran publicados en la página Web de la Entidad en el Link de Control Interno. </t>
  </si>
  <si>
    <t>No hay observación.
Se evidencia el informe de auditoria de regularidad que genero la Contraloria con fecha junio de 2021</t>
  </si>
  <si>
    <t>Elaboración de documento de estrategia para el fortalecimiento de los canales de comunicación de Gestión Social.
Mapeo y cartografía para el desarrollo de la estrategia de Fortalecimiento de canales de comunicación de Gestión Social
Diseño y aplicaación de instrumento de recolección de información (Grupos focales)
Diseño y envío de piezas informativas a grupos poblacionales de interés en las localidades: Ciudad Bolivar, Usme, Tunjuelito, Barrios Unidos y Puente Aranda
Testimoniales en video de líderes comunitarios
Metodología para el buen uso de los canales de comunicación de Gestión Social
Informe Final del dessarrollo de la Estategia de Fortalecimiento de canales de comunicación Gestión Social</t>
  </si>
  <si>
    <t>Documentos con la estrategia de fortalecimiento de los canales de comunicación y sus soportes
Se envían los documentos de soporte por correo electrónico</t>
  </si>
  <si>
    <t>"-Se evidenció documento en Word de la estrategia para el fortalecimiento de los canales de comunicación de Gestión Social.
Mapeo y cartografía para el desarrollo de la estrategia de Fortalecimiento de canales de comunicación de Gestión Social
Diseño y aplicación de instrumento de recolección de información (Grupos focales)
-Diseño y envío de piezas informativas a grupos poblacionales de interés en las localidades: Ciudad Bolívar, Usme, Tunjuelito, Barrios Unidos y Puente Aranda
-Testimoniales en video de líderes comunitarios
-Metodología para el buen uso de los canales de comunicación de Gestión Social
-Informe Final del desarrollo de la Estrategia de Fortalecimiento de canales de comunicación Gestión Social</t>
  </si>
  <si>
    <t>Soportes estrategias SAUC</t>
  </si>
  <si>
    <t xml:space="preserve">Elaboración dedocumento con la estrategia de Gestión Social para informar a las comunidades los beneficios de las actividades que realiza y/o promociona en los territorios de intervención.
Bosquejo de información para Portafolio digital Gestión Social </t>
  </si>
  <si>
    <t>Documentos con la estrategia para informar a las comunidades las actividades  y los beneficios que el Equipo de Gestión Social
Se envían los documentos de soporte por correo electrónico</t>
  </si>
  <si>
    <t>No hay observación. 
La estrategia esta en proceso de implementación, se verificará en el último monitoreo el cumplimiento de la misma</t>
  </si>
  <si>
    <t>Se evidencia un documento en Word  con la estrategia de Portafolio de servicios, mas no se evidenció las cinco localidades en las que se debe socializar</t>
  </si>
  <si>
    <t>Matriz PAAC Gestión Social corte agosto 2021
Se envían los documentos de soporte por correo electrónico</t>
  </si>
  <si>
    <t>Se evidenció  archivo en Excel remitido por la Subgerencia de atención al Ciudadano y comunicaciones mediante correo electrónico del 02 de septiembre,  con 2462 actividades realizadas en diferentes localidades, teniendo en cuenta el indicador  (sobre 3000), equivalente a un avance del 82%</t>
  </si>
  <si>
    <t>Archivo en Excel, carpeta soporte estrategias</t>
  </si>
  <si>
    <t>A la fecha el equipo de Gestión Social ha participado en los ejercicios participativos Audiencias de Rendición de Cuentas convocados por el sector movilidad en cumplimiento a la normativa 1757 de 2015 (a nivel local)
Audiencia Rendición de Cuentas Teusaquillo
Audiencia Rendición de Cuentas Antonio Nariño
Audiencia Rendición de Cuentas Ciudad Bolivar
Audiencia Rendición de Cuentas Rafael Uribe</t>
  </si>
  <si>
    <t xml:space="preserve">Actas de rendición de cuentas (Carpetas por localidad)
Se envían el documentos de soporte por correo electrónico
</t>
  </si>
  <si>
    <t>El  proceso anexó 4 actas de rendición de cuentas en las siguiente localidades: Teusaquillo, Rafael Uribe ; Antonio Nariño y Ciudad Bolívar</t>
  </si>
  <si>
    <t>Actas</t>
  </si>
  <si>
    <t>Elaboración de documento con la estrategia de Gestión Social que promueva el Buen trato y la humanización hacia el personal de TMSA.
Desarrollo inicial de la estrategia con diseño de instrumento para recolección de información
Aplicación de instrumento para recolección de información
Tabulación y analisis de resultados
Testimonial de trabajadores de Transmilenio S.A. (Concesionario Suba y Cable Movil)</t>
  </si>
  <si>
    <t>Documento estrategia promoción buen trato y GS
Se envían el documentos de soporte por correo electrónico</t>
  </si>
  <si>
    <t>No hay observación.
Se verificará en el último monitoreo la terminacion de la actividad</t>
  </si>
  <si>
    <t>Se evidenció documento de en Word  Documento con la estrategia de Gestión Social que promueva el Buen trato y la humanización hacia el personal de TMSA, remitido por la Subgerencia de Atención al Usuario y Comunicaciones mediante correo electrónico del  02 de septiembre.
No se evidenció la ejecución en las dos (2) localidades  el avance alcanzado es del 50%.</t>
  </si>
  <si>
    <t>Documento en Word</t>
  </si>
  <si>
    <t xml:space="preserve">En el mes de julio, a partir del informe de control interno OCI-031-2021, el cual no presenta hallazgos sino algunas recomendaciones, se llevarón a cabo los cambios a algunas estrategías del PAAC, los cuales se publicaron para conocimiento de los diferentes grupos de interés en la página web de la Entidad y en la Intranet. </t>
  </si>
  <si>
    <t>https://www.transmilenio.gov.co/publicaciones/152064/plan-anticorrupcion-y-de-atencion-al-ciudadano-2021/
https://transmilenio.sharepoint.com/OficPlaneacion/Documents/Forms/AllItems.aspx?FolderCTID=0x01200041719EEC428BB44B9064D8F37506C26A&amp;viewid=ac888480%2D5ee0%2D4cae%2Da3ab%2D102820506e64&amp;id=%2FOficPlaneacion%2FDocuments%2FSIG%2F3%2E%20Dimensi%C3%B3n%20de%20Gesti%C3%B3n%20con%20Valores%20para%20Resultados%2FPLAN%20ANTICORRUPCI%C3%93N%20Y%20DE%20ATENCI%C3%93N%20AL%20CIUDADANO%2FVigencia%202021%2FPAAC%20V%2E2</t>
  </si>
  <si>
    <t>No hay observación, en el PAAC versión 2 se identificaron las principales cambios que se registraron en el documento</t>
  </si>
  <si>
    <t>Se tuvo en cuenta las recomendaciones dadas por la Oficina de control Interno mediante  informe Oficina de Control Interno-2021-031 en lo referente a las estrategia 4.5 y  4.6</t>
  </si>
  <si>
    <t>Soportes estrategias PAAC</t>
  </si>
  <si>
    <t>Soportes de las acciones en carpeta comprimida</t>
  </si>
  <si>
    <t>No hay Observación</t>
  </si>
  <si>
    <t xml:space="preserve">Se evidencia el avance en 3 acciones de las cuatro propuestas:   Estas son:
1. En el mes de enero de 2021 se diseñó una capacitación relacionada con el trámite de PQRS y Servicio al Usuario, las cuales fueron realizadas en marzo de 2021 a través de cada padrino,  a los delegados de cada dependencia de la Entidad y concesionarios del Sistema TransMilenio.
2. El día 29 de junio de 2021, se realizó una reunión semestral con todos los  enlaces de las dependencias internas de TRANSMILENIO S.A., con el fin de presentar el seguimiento al trámite y gestión de las PQRS registradas durante el primer semestre de 2021 en las diferentes plataformas de la Entidad, igualmente sensibilizar a colaboradores internos sobre la importancia de dar respuesta en los términos de ley y cumpliendo los criterios de la Alcaldía a los derechos de petición.
3. El día 23 de julio de 2021, con apoyo de la Veeduría Distrital, se realizó un taller de Lenguaje Claro denominado "Producción de Textos" en el cual participó  todo el equipo de Servicio al Ciudadano y algunos enlaces de PQRS de las dependencias y concesionarios de TRANSMILENIO S.A.
</t>
  </si>
  <si>
    <t>Soportes estrategias (SAUC)</t>
  </si>
  <si>
    <t>Soporte de la campaña en carpeta comprimida</t>
  </si>
  <si>
    <t xml:space="preserve">Se han realizado dos (2) de cuatro (4) campañas relacionadas con En el mes de mayo se realizó la segunda campaña a través de la Defensoría del ciudadano, en la cual se creo una  (animación), promocionando los canales de interacción ciudadana telefónicos, virtuales y presenciales donde la ciudadanía puede acudir a la Entidad para interponer sus peticiones, quejas, reclamos y sugerencias, así como recordar la figura del Defensor del Ciudadano, como canal complementario. La cual fue publicada en redes sociales y página web de la entidad
</t>
  </si>
  <si>
    <t>Soportes estrategias Sauc</t>
  </si>
  <si>
    <t>Soportes de la jornada de sensibilización en carpeta comprimida</t>
  </si>
  <si>
    <t xml:space="preserve">El 23 y 30 de agosto fueron realizadas las Jornada de Sensibilización:  El equipo de la Defensoría del Ciudadano y Servicio al Ciudadano, realizó una (1) jornada de sensibilización en 2 estaciones del sistema (Banderas y Héroes) sobre los canales de atención de interacción ciudadana y las funciones del Defensor.
</t>
  </si>
  <si>
    <t>La meta debería ser mayor  para este componente teniendo en cuenta el numero de estaciones y portales con los que cuenta la  Entidad.  De hecho en el  informe  del Defensor del Ciudadano  de TRANSMILENIO S.A.- Primer semestre del 2021 , se presentan varias acciones  que  ha realizado en diferentes localidades tanto para el componente zonal como para el Troncal.</t>
  </si>
  <si>
    <t>Soporte estrategias Sauc</t>
  </si>
  <si>
    <t>Accion cumplida</t>
  </si>
  <si>
    <t>Esta acción fue Cumplida desde el seguimiento pasado</t>
  </si>
  <si>
    <t>Con corte a 30 de agosto de 2021, se han elaborado y publicado siete (7) informes sobre el balance de PQRS, correspondientes al periodo de enero - julio de 2021.  https://www.transmilenio.gov.co/publicaciones/149095/informe-de-peticiones-quejas-reclamos-denuncias-y-solicitudes-de-acceso-a-la-informacion-por-mes/</t>
  </si>
  <si>
    <t>Publicaciones en la pagina web de TRANSMILENIO SA</t>
  </si>
  <si>
    <t>A la fecha de corte 30 de agosto de 2021  se ha elaborado y publicado tres (3) informes relacionado con notas positivas, correspondiente a los periodos de enero - junio de 2021. https://www.transmilenio.gov.co/publicaciones/151279/en-transmilenio-escuchamos-tu-queja-y-le-damos-solucion/</t>
  </si>
  <si>
    <t>Teniendo en cuenta que la meta son  6 el avance es del 50%</t>
  </si>
  <si>
    <t>Pendiente por desarrollar</t>
  </si>
  <si>
    <t>Se hace necesario agilizar el desarrollo de esta estartegia, en el último monitoreo del año se verificará su cumplimiento</t>
  </si>
  <si>
    <t>Aun no se ha  actualizado el manual</t>
  </si>
  <si>
    <t>La actividad tiene fecha de vencimiento 31 de diciembre de 2021,, No obstante teniendo en cuenta que nos encontramos en el ultimo cuatritrimestre del año se recomienda dar celeridad  a la ejecución de las actividades para dar cumplimiento  oportunamente.</t>
  </si>
  <si>
    <t>N.A</t>
  </si>
  <si>
    <t>N /A el informe de PQRS se tienen previsto oficializar en el mes de septiembre de 2020</t>
  </si>
  <si>
    <t>No hay observación.
Se revisará en el próximo monitoreo que el segundo informe de PQRS se elabore como esta previsto para el periodo respectivo</t>
  </si>
  <si>
    <t>Se radicó el informe del segundo semestre del año 2020, bajo el No. Oficina de Control Interno-2021-022  y el del primer semestre de 2021 esta en ejecución</t>
  </si>
  <si>
    <t xml:space="preserve">La actividad tiene fecha de vencimiento 31 de diciembre de 2021, el segundo informe se oficializará en el mes de septiembre para cumplir la actividad al 100%, </t>
  </si>
  <si>
    <t>N,A</t>
  </si>
  <si>
    <t>(Publicación sobre el documentos de protocolo de documentos perdidos/1)*100</t>
  </si>
  <si>
    <t xml:space="preserve">Protocolo de documetos perdidos que se puede consultar en el siguiente link https://www.transmilenio.gov.co/publicaciones/152259/que-debo-hacer-en-caso-de-perder-documentos-en-transmilenio/  </t>
  </si>
  <si>
    <t>En el mes de junio de 2021 se creó un contenido en la página web de la Entidad donde se da a conocer el protocolo de documentos que son encontrados en el Sistema TransMilenio, así como la forma en que los usuarios pueden recuperar sus documentos extraviados,  de acuerdo con la implementación de la primera versión del protocolo, para mejorar la experiencia del usuario en el componente troncal.</t>
  </si>
  <si>
    <t xml:space="preserve">https://www.transmilenio.gov.co/publicaciones/152259/que-debo-hacer-en-caso-de-perder-documentos-en-transmilenio/ 
</t>
  </si>
  <si>
    <t>Campaña de animacion de la Defensoria
Visitas Defensoria a localidades mayo-agosto
Recorridos Defensoria mayo-agosto
Los documentos se pueden consultar en capeta comprimida</t>
  </si>
  <si>
    <t>Se evidenciaron soportes de visitas virtuales o presenciales a las localidades , con el fin de continuar con el fortalecimiento de la figura del Defensor Ciudadano, durante el período comprendido de mayo - agosto de 2021, la Defensoría del Ciudadano de TRANSMILEINIO S.A., realizó 20 visitas virtuales y presenciales en las localidades de: 2 Fontibón, 1 Cuidad Bolívar, 1, Puente Aranda, 5 San Cristóbal, 1 Santa Fe, 1 Tunjuelito, 1 Bosa, 3 Suba, 1 Usme, 2 Kennedy, 1 Soacha,1 Chapinero.
Para un total de 29 visitas desde enero - agosto de 2021.  Igualmente se realizaron 2 recorridos en las localidades de Usme y Kennedy con los gestores sociales, con el fin de verificar las situaciones interpuesta en la quejas por parte de la ciudadanía. Con esto se completaría 4 recorridos de enero a la fecha de corte.
De otra parte como campaña de divulgación la Defensoría del ciudadano, creo una estrategia de comunicación externa (animación), y fue publicada en el mes de mayo de 2021, en redes sociales y página web de la entidad, promocionando la figura del Defensor como canal complementario y que la ciudadana acuda cuando lo requiera, así como los canales de interacción ciudadana telefónicos, virtuales y presenciales donde la ciudadanía  puede acudir para interponer sus PQRS. https://www.transmilenio.gov.co/publicaciones/146300/cuando-acudir/</t>
  </si>
  <si>
    <t>Soportes Estrategias  (SAUC)</t>
  </si>
  <si>
    <t>Se continua la estructuración de la información identificada para publicación en datos abiertos y se procederá con el envío a la Subgerencia Jurídica para su aprobación de publicación</t>
  </si>
  <si>
    <t xml:space="preserve">Vehiculos vinculados </t>
  </si>
  <si>
    <t xml:space="preserve">No hay observación.
Si bien no se reporta avance en el indicador se vienen adelantando actividades para cumplir con la meta propuesta. 
</t>
  </si>
  <si>
    <t>No se  reporta avance ni evidencias</t>
  </si>
  <si>
    <t>Para el conjunto de datos ya identificado (Salidas sistema) se viene definiendo la estructuración requerida para su automatización y se definirá el segundo conjunto a ser automatizado.</t>
  </si>
  <si>
    <t>https://console.cloud.google.com/storage/browser/validaciones_tmsa/Salidas?pageState=(%22StorageObjectListTable%22:(%22f%22:%22%255B%255D%22))&amp;prefix=&amp;forceOnObjectsSortingFiltering=false</t>
  </si>
  <si>
    <t>El día 28 de abril de 2021, se realizó mesa de trabajo con el DAFP, en la cual se llevó a cabo la actualización del inventario del trámite "Compra de tarjeta básica" y el opa "Personalización de tarjetas Tullave Plus” en el SUIT.</t>
  </si>
  <si>
    <t>Acta y plataforma SUIT</t>
  </si>
  <si>
    <t>La Oficina de Control Interno ingreso al aplicativo del SUIT  e identificó el registro</t>
  </si>
  <si>
    <t>Pantallazo  aplicativo  SUIT</t>
  </si>
  <si>
    <t>Realizar mínimo dos (2) mesas de trabajo al mes con las dependencias encargadas de dar respuesta a las PQRS con el fin de hacer seguimiento y fortalecer los procesos enmarcados en atención al usuario</t>
  </si>
  <si>
    <t>Minimo dos (2) mesas de trabajo al mes con
las dependencias encargadas de dar respuesta a las PQRS</t>
  </si>
  <si>
    <t>Actas reuniones plan padrino las cuales se pueden consultar en carpeta comprimida</t>
  </si>
  <si>
    <t xml:space="preserve">El proceso indicó que en el marco del proyecto denominado "Plan Padrino" se han realizado 23 reuniones varias a través de medios virtuales o llamadas  con las diferentes áreas de la Entidad, en especial con aquellas en las cuales se evidencian posibilidades de mejora, respecto de los criterios de respuesta y la forma en como emiten las contestaciones a los requerimientos interpuestos por la ciudadanía.
</t>
  </si>
  <si>
    <t>Soportes estrategias  Sauc</t>
  </si>
  <si>
    <t>Se realizó la evaluación e identificación de los avances alcanzados y el estado actual de cada una de las actividades propuestas para el período ejecutado, relacionadas con: planeación, producción, gestión y trámite, transferencias, Disposición de los documentos, Preservación a largo plazo, Valoración Documental,  normalización de formas y formularios electrónicos, Implementación del SGDEA.
Una vez realizada la evaluación se llevó a cabo  la proyección y armonización del PGD con lo consignado en los planes y sistemas de gestión de la entidad: Planes de Acción Institucionales, PINAR, Plan Estratégico, SIC, plan de acción ma manual de gestión documental,  Plan Anual de Adquisiciones,  diagnóstico integral de gestión documental (Inmerso en el PGD), Programa de Capacitación Institucional, Manual de Gestión Documental, Procedimientos correspondientes a cada ítem.</t>
  </si>
  <si>
    <t>Plan de Gestion Documental</t>
  </si>
  <si>
    <t>Mediante correo del 09092021 Gestión Documental reportó: Se realizó la evaluación e identificación de los avances alcanzados y el estado actual de cada una de las actividades propuestas para el período ejecutado, relacionadas con: planeación, producción, gestión y trámite, transferencias, Disposición de los documentos, Preservación a largo plazo, Valoración Documental,  normalización de formas y formularios electrónicos, Implementación del SGDEA.
Una vez realizada la evaluación se llevó a cabo  la proyección y armonización del PGD con lo consignado en los planes y sistemas de gestión de la entidad: Planes de Acción Institucionales, PINAR, Plan Estratégico, SIC, plan de acción ma manual de gestión documental,  Plan Anual de Adquisiciones,  diagnóstico integral de gestión documental (Inmerso en el PGD), Programa de Capacitación Institucional, Manual de Gestión Documental, Procedimientos correspondientes a cada ítem.</t>
  </si>
  <si>
    <t>Teniendo en cuenta las actividades descritas  y entregadas por gestión documental el porcentaje de avance es el 35% razón por la cual la Oficina de Control Interno recomienda:  Dar celeridad a  gestión programada a fin de lograr culminar las actividades en e tiempo previsto ( 31 de diciembre de 2021)</t>
  </si>
  <si>
    <t>Soportes Estrategias Gestion documental</t>
  </si>
  <si>
    <t xml:space="preserve">Durante este periodo fueron definidos los aspectos críticos, se determinó el nivel de impacto de los aspectos críticos frente a los ejes articuladores, se definió la visión estratégica del plan y  se formularon objetivos. </t>
  </si>
  <si>
    <t>Archivo Excel  donde se definen aspectos criticos</t>
  </si>
  <si>
    <t xml:space="preserve">Mediante correo de 09092021 Gestión Documental reporto: Durante este periodo fueron definidos los aspectos críticos, se determinó el nivel de impacto de los aspectos críticos frente a los ejes articuladores, se definió la visión estratégica del plan y  se formularon objetivos. </t>
  </si>
  <si>
    <t>Archivo: Diagnostico Accesibilidad-usabilidad-sitio de TRANSMILENIO-NEXURA</t>
  </si>
  <si>
    <t>La Subgerencia de Atención al Usuario y Comunicaciones reporto mediante correo electrónico del 02 de septiembre lo siguiente:  Se definió la estrategia la cual consta de las siguientes etapas:
•Diagnóstico de usabilidad y accesibilidad del sitio web de TRANSMILENIO. (6%)
•  Generación de Mockup de la página de inicio cuyo dominio es (https://www.transmilenio.gov.co/) (12%)
•  Elaboración de plan de trabajo para implementar mejoras de la página de inicio de TRANSMILENIO. (5%)
•  Adecuación de entorno de pruebas para aprobar implementación según los Mockup. (5%)
•  Migración de página de inicio al dominio (https://www.transmilenio.gov.co/)  (2%)
•  Plan de acción para corregir errores presentados en el nivel de accesibilidad AA en la página de inicio. (10%) (Actividad realizada en el período reportado)
•  Análisis de requerimientos según las directrices dadas por MINTIC y la norma técnica NTC5854 en páginas internas de TRANSMILENIO. (20%) (Actividad realizada en el período reportado)
•  Generación de Mockup de páginas internas cuyo dominio es (https://www.transmilenio.gov.co/)
•  Adecuación de entorno de pruebas para aprobar implementación según los Mockup páginas internas. 
•  Migración de páginas internas al dominio (https://www.transmilenio.gov.co/) 
•  Plan de acción para corregir errores presentados en el nivel de accesibilidad AA páginas internas.</t>
  </si>
  <si>
    <t>La acción vence el 31 de diciembre  y teniendo en cuenta que nos encontramos en el ultimo cuatritrimestre de la vigencia  la Oficina de Control Interno recomienda acelerar  el proceso en este tiempo para cumplir oportunamente  a 31 de diciembre de 2021</t>
  </si>
  <si>
    <t>N.A.</t>
  </si>
  <si>
    <t>Para este segundo corte, se realizaron ajustes de contrastes y titulación.
Contraste de botones
Se implementó mejoras en temas de contrastes y Keyboard focusable para garantizar la buena visualización de los vínculos, mejorando el criterio de accesibilidad en temas perceptibles del sitio web. (Actividad realizada en el período reportado).
De igual manera, se corrigió el propósito de los enlaces (El propósito de cada enlace puede ser determinado con solo le texto del enlace) en la sección de planes y proyectos institucionales. (Actividad realizada en el período reportado).
Finalmente, la estructura actual de los enlaces del sitio web en la sección de los proyectos institucionales, tienen texto alternativo y título. (Actividad realizada en el período reportado).</t>
  </si>
  <si>
    <t xml:space="preserve">El proceso reporto un avance del 25 %  para el periodo en evaluación  y  25%  reportado en el periodo anterior asciende al 50% 
La acción vence el 31 de diciembre  y teniendo en cuenta que nos encontramos en el último cuatritrimestre de la vigencia  la Oficina de Control Interno recomienda dar celeridad a  gestión programada a fin de lograr culminar las actividades en el tiempo previsto ( 31 de diciembre de 2021).
De otra parte se recomienda definir parámetros para reportar el avance y  así realizar la evaluación mas objetivamente.
</t>
  </si>
  <si>
    <t>Dando seguimiento a las acciones propuestas por la entidad y mejoras de arquitectura de información del sitio web seguimos trabajando en identificar falencias del sitio web.
A la fecha, se trabaja en la organización de cronología de informes de planes y proyectos de la entidad como los estados financieros de TRANSMILENIO. Actualmente, se visualiza de acuerdo a la vigencia por año. Con esta medida garantizamos que los usuarios encuentren la información de forma más rápida y ordenada en el numeral 5 (presupuestos) y 6 (Planeación) ubicados en el link de la ley de transparencia y acceso a la información (Actividad realizada en el período reportado).</t>
  </si>
  <si>
    <t xml:space="preserve">
Plan de Acción de TransMilenio
https://www.transmilenio.gov.co/publicaciones/146041
Plan Anticorrupción y de Atención al Ciudadano
https://www.transmilenio.gov.co/publicaciones/146043/
Estados financieros de TRANSMILENIO
https://www.transmilenio.gov.co/publicaciones/146944/</t>
  </si>
  <si>
    <t xml:space="preserve">La Subgerencia de Atención al ciudadano y comunicaciones manifestó mediante correo electrónico del  02 de septiembre lo siguiente:  Dando seguimiento a las acciones propuestas por la entidad y mejoras de arquitectura de información del sitio web seguimos trabajando en identificar falencias del sitio web.
A la fecha, se trabaja en la organización de cronología de informes de planes y proyectos de la entidad como los estados financieros de TRANSMILENIO. Actualmente, se visualiza de acuerdo a la vigencia por año. Con esta medida garantizamos que los usuarios encuentren la información de forma más rápida y ordenada en el numeral 5 (presupuestos) y 6 (Planeación) ubicados en el link de la ley de transparencia y acceso a la información (Actividad realizada en el período reportado).
</t>
  </si>
  <si>
    <t>Como está el indicador la Oficina de Control Interno considera  que no es posible dar una calificación del 50% , como lo reportó  el proceso, puesto que no se cuenta con un parámetro definido 
Acorde  con la formula  del indicador  y lo reportado no es posible  establecer  un porcentaje de avance</t>
  </si>
  <si>
    <t>Acción cumplida desde el seguimiento anterior</t>
  </si>
  <si>
    <t>La actividad se cumplió en el periodo anterior</t>
  </si>
  <si>
    <t>Actividad cumplida desde el seguimiento anterior</t>
  </si>
  <si>
    <t>Se recopiló la información necesaria para la construcción de la separata, (ya no se llamará catálogo)</t>
  </si>
  <si>
    <t xml:space="preserve">Protocolo para la identificación y declaración del Conflicto de Intereses en TRANSMILENIO S.A. T-DA-002
</t>
  </si>
  <si>
    <t>Se identificó el Protocolo T-DA-002 PROTOCOLO PARA LA IDENTIFICACIÓN Y DECLARACIÓN DEL CONFLICTO DE INTERESES EN TRANSMILENIO S.A., de fecha, mayo de 2021.  Teniendo en cuenta el indicador se da un avance del 50%</t>
  </si>
  <si>
    <t>Según la anotación de la segunda línea de defensa que ya no se llama catalogo, se debe identificar y socializar el nombre del documento que conforma el otro 50% de la acción
No se ha actualizado el código de integridad</t>
  </si>
  <si>
    <t>Protocolo en evidencias estrategias</t>
  </si>
  <si>
    <t>Dos campañas: 1) Yokoi Kenji 2) Cápsulas de integridad
Frente a la segunda campaña se han elaborado y divulgado las cápsulas de integridad dentro de lo planificado con los 5 influenciadores y/o coaches invitados, a la fecha se han socializado 12 capsulas.</t>
  </si>
  <si>
    <t>Intranet https://transmilenio-my.sharepoint.com/:f:/g/personal/liliana_quiroga_transmilenio_gov_co/ElPu6kTw5hxOqhVVgXR8utkBTl_axkNoAo89J53WS5maEA?e=F1VocZ</t>
  </si>
  <si>
    <t>No hay observación.
Se aclara por parte del responsable de la estrategía que el % corresponde al avance de la segunda campaña en el numero de cápsulas socializadas. Es decir de 18 capsulas se han socializado 12</t>
  </si>
  <si>
    <t>Dos campañas : 1) Yokoi Kenji   y 2) Cápsulas de integridad</t>
  </si>
  <si>
    <t>Teniendo en cuenta que de 18 capsulas hacen falta socializar 6 el avance de la segunda acción es del 33% para un avance total del 83%.  Teniendo en cuenta una (1)  campaña ya se realizo la de  (YokoiKenji)</t>
  </si>
  <si>
    <t>Soporte estrategias  Dirección Corporativa</t>
  </si>
  <si>
    <t>Se elaboraron y aprobaron los contenidos de la radionovela "ME DECLARO IMPEDIDA(O)". Se grabaron los episodios con los gestores de marca.</t>
  </si>
  <si>
    <t>Correo electrónico de programación.</t>
  </si>
  <si>
    <t>No hay observación
Se aclara por parte del responsable de la estrategía que este % obedece al avance mensual sobre los componentes de la campaña</t>
  </si>
  <si>
    <t>El proceso reportó los avances en  el contenidos de la radionovela "ME DECLARO IMPEDIDA(O)". Se grabaron los episodios con los gestores de marca.</t>
  </si>
  <si>
    <t>Se asigna el mismo porcentaje de avance que le dio la segunda línea de defensa, teniendo en cuenta  que anexaron los soportes de videos.  Sin embargo  se recomienda definir actividades con porcentaje de avance y así realizar una evaluación acorde con el avance real.</t>
  </si>
  <si>
    <t>Dos campañas: 1) Tips de valores de nuestra casa 2) Senda de integridad - Alcaldía Mayor de Bogotá.
Se ha participado en 3 etapas la SENDA DE INTEGRIDAD promoviendo la participación de todos los colaboradores.</t>
  </si>
  <si>
    <t>https://transmilenio-my.sharepoint.com/:f:/g/personal/liliana_quiroga_transmilenio_gov_co/Eg7E0PBkqtFFuptyeqzU970B9ltWUrZkSlEq3AROFIrFWw?e=Tuh1sR</t>
  </si>
  <si>
    <t>No hay observación. De enero a agosto se tiene un avance del 88% de la estrategia.
Se aclara por parte del responsable de la estrategía que el 33 % corresponde al avance en el número de etapas ejecutadas en la segunda campaña " Senda de integridad"</t>
  </si>
  <si>
    <t>El proceso reportó las campañas: 1) Tips de valores de nuestra casa 2) Senda de integridad - Alcaldía Mayor de Bogotá.
Se ha participado en 3 etapas la SENDA DE INTEGRIDAD promoviendo la participación de todos los colaboradores.</t>
  </si>
  <si>
    <t>Se asigna un 88% en virtud de que la segunda  campaña tiene un avance del 38% y la primera ya esta completa, según aclaración del responsable de la estrategia</t>
  </si>
  <si>
    <t>Se realizó el cruce de infomación entre los contratistas de la Entidad y las personas y entiddes reportadas en la lista OFAC,  se oficializó el resultado con el memorando 2021-80101-CI-33183</t>
  </si>
  <si>
    <t>Los soportes se encuentran en el archivo de la Oficina de Control Interno. Ver memorando 2021-80101-CI-33183</t>
  </si>
  <si>
    <t>Los soportes se encuentran en el archivo de la Oficina de Control Interno. ver memorando 2021-80101-CI-33183</t>
  </si>
  <si>
    <t>Teniendo en cuenta que son dos informes  y solo se ha realizado uno, el avance otorgado es del 50%.  La actividad  tuvo inicio en mayo de 2021
La actividad tiene fecha de vencimiento 31 de diciembre de 2021.</t>
  </si>
  <si>
    <t>Radicado  2021-80101-CI-33183</t>
  </si>
  <si>
    <t>Se elaboró memorando  la Dirección Corportativa, con requerimiento  sobre integridad, la encuestas se tienen previstas para  realizar en el mes de Septiembre.</t>
  </si>
  <si>
    <t>No hay observación
Se realizará seguimiento al avance de esta actividad en el úlimo monitoreo del año</t>
  </si>
  <si>
    <t>Se elaboró memorando a la Dirección Corporativa, con requerimiento  sobre integridad, la encuestas se tienen previstas para  realizar en el mes de Septiembre.</t>
  </si>
  <si>
    <t xml:space="preserve">La actividad  tiene fecha de inicio julio y termina en diciembre de 2021
</t>
  </si>
  <si>
    <t>Memorando</t>
  </si>
  <si>
    <t xml:space="preserve">En el período reportado se divulgo la campaña referente a denuncias por hechos de corrupción en la intranet así como en los boletines TranMitiendo Nos. 33 y 39 en donde se expuso el boton de denuncias, la definición de corrupción, cómo debe presentarse la denuncia y los canales.
Con las actividades descritas, se llega a un 90% de cumplimiento, quedando pendiente la evaluación de la percepción de la campaña la cual se realizará antes de finalizar octubre </t>
  </si>
  <si>
    <t xml:space="preserve">Noticia Intranet del 10 de junio de 2021
Boletin 33 - 11 de junio de 2021
Boletin 39 - 21 de julio de 2021
Documento campaña denuncias hechos de corrupción
</t>
  </si>
  <si>
    <t>No hay observación.
Se evidencia cumplimiento, de acuerdo con los porcentajes establecidos en el plan de trabajo establecido.</t>
  </si>
  <si>
    <t>En el periodo de evaluación fueron divulgadas las campaña referente a denuncias por hechos de corrupción en la intranet así como en los boletines Transmitiendo Nos. 33 y 39 en donde se expuso el botón de denuncias, la definición de corrupción, cómo debe presentarse la denuncia y los canales.</t>
  </si>
  <si>
    <t>Queda pendiente la encuesta de percepción de la campaña que equivale al 10% restante</t>
  </si>
  <si>
    <t>Soportes estrategias Dirección Corporativa</t>
  </si>
  <si>
    <r>
      <t xml:space="preserve">Publicación de la estrategia en la página web </t>
    </r>
    <r>
      <rPr>
        <u/>
        <sz val="12"/>
        <color theme="1"/>
        <rFont val="Arial"/>
        <family val="2"/>
      </rPr>
      <t>https://www.transmilenio.gov.co/publicaciones/151126/rendicion-de-cuentas-de-transmilenio-sa/</t>
    </r>
    <r>
      <rPr>
        <sz val="12"/>
        <color theme="1"/>
        <rFont val="Arial"/>
        <family val="2"/>
      </rPr>
      <t xml:space="preserve">
Seguimiento a plan de trabajo de la estrategia "SEGUIMIENTO ESTRATEGIA RDC"</t>
    </r>
  </si>
  <si>
    <r>
      <t xml:space="preserve">Con corte 26 de abril  fueron efectuadas 12  actualizaciones al Plan de Acción, derivadas de ajustes solicitados por los diferentes actores que convergen  en el cumplimiento del Plan, así:
</t>
    </r>
    <r>
      <rPr>
        <b/>
        <sz val="12"/>
        <color theme="1"/>
        <rFont val="Arial"/>
        <family val="2"/>
      </rPr>
      <t xml:space="preserve">Versión 1: </t>
    </r>
    <r>
      <rPr>
        <sz val="12"/>
        <color theme="1"/>
        <rFont val="Arial"/>
        <family val="2"/>
      </rPr>
      <t>El cambio se produjo por solicitud de ajuste presentada por la Dirección Corporativa que por su naturaleza y de acuerdo con lo contemplado en el procedimiento P-OP-018  no debe ser aprobada en comité y homologación de Rubros Presupuestales de Funcionamiento, de acuerdo con lo informado por la Dirección Corporativa</t>
    </r>
    <r>
      <rPr>
        <b/>
        <sz val="12"/>
        <color theme="1"/>
        <rFont val="Arial"/>
        <family val="2"/>
      </rPr>
      <t>. Versión 2</t>
    </r>
    <r>
      <rPr>
        <sz val="12"/>
        <color theme="1"/>
        <rFont val="Arial"/>
        <family val="2"/>
      </rPr>
      <t>:  El cambio se produjo por modificaciones aprobadas en comité de contratación del 27 de enero y la solicitud de ajuste presentada por la Subgerencia General que cometió un error en la redacción del requerimiento y por su naturaleza y de acuerdo con lo contemplado en el procedimiento P-OP-018  no debe ser aprobada en comité.</t>
    </r>
    <r>
      <rPr>
        <b/>
        <sz val="12"/>
        <color theme="1"/>
        <rFont val="Arial"/>
        <family val="2"/>
      </rPr>
      <t xml:space="preserve"> Versión 3:</t>
    </r>
    <r>
      <rPr>
        <sz val="12"/>
        <color theme="1"/>
        <rFont val="Arial"/>
        <family val="2"/>
      </rPr>
      <t xml:space="preserve">  El cambio se produjo por modificaciones aprobadas en comité de contratación del 3 de febrero de 2021 y  ajustes en compromisos asociados a Metas PDD por solicitud hecha por la SDP. </t>
    </r>
    <r>
      <rPr>
        <b/>
        <sz val="12"/>
        <color theme="1"/>
        <rFont val="Arial"/>
        <family val="2"/>
      </rPr>
      <t>Versión 4:</t>
    </r>
    <r>
      <rPr>
        <sz val="12"/>
        <color theme="1"/>
        <rFont val="Arial"/>
        <family val="2"/>
      </rPr>
      <t xml:space="preserve">  El cambio se produjo por modificaciones aprobadas en comité de contratación del día 12 de febrero de 2021 y solicitud de ajuste presentada por la SAUC que por su naturaleza y de acuerdo con lo contemplado en la resolución actual  no debe ser aprobada en comité. </t>
    </r>
    <r>
      <rPr>
        <b/>
        <sz val="12"/>
        <color theme="1"/>
        <rFont val="Arial"/>
        <family val="2"/>
      </rPr>
      <t>Versión 5:</t>
    </r>
    <r>
      <rPr>
        <sz val="12"/>
        <color theme="1"/>
        <rFont val="Arial"/>
        <family val="2"/>
      </rPr>
      <t xml:space="preserve"> El cambio se produjo por modificaciones aprobadas en comité de contratación del día 22 de febrero de 2021 y ajuste en  matriz de compromisos de plan solicitado por la Oficina de Control Interno. </t>
    </r>
    <r>
      <rPr>
        <b/>
        <sz val="12"/>
        <color theme="1"/>
        <rFont val="Arial"/>
        <family val="2"/>
      </rPr>
      <t>Versión 6:</t>
    </r>
    <r>
      <rPr>
        <sz val="12"/>
        <color theme="1"/>
        <rFont val="Arial"/>
        <family val="2"/>
      </rPr>
      <t xml:space="preserve"> El cambio se produjo por modificaciones aprobadas en comité de contratación del día 11 de marzo de 2021.  </t>
    </r>
    <r>
      <rPr>
        <b/>
        <sz val="12"/>
        <color theme="1"/>
        <rFont val="Arial"/>
        <family val="2"/>
      </rPr>
      <t>Versión 7:</t>
    </r>
    <r>
      <rPr>
        <sz val="12"/>
        <color theme="1"/>
        <rFont val="Arial"/>
        <family val="2"/>
      </rPr>
      <t xml:space="preserve"> El cambio se produjo por modificaciones aprobadas en comité de contratación del día 15 de marzo de 2021. </t>
    </r>
    <r>
      <rPr>
        <b/>
        <sz val="12"/>
        <color theme="1"/>
        <rFont val="Arial"/>
        <family val="2"/>
      </rPr>
      <t xml:space="preserve"> Versión 8: </t>
    </r>
    <r>
      <rPr>
        <sz val="12"/>
        <color theme="1"/>
        <rFont val="Arial"/>
        <family val="2"/>
      </rPr>
      <t xml:space="preserve"> El cambio se produjo por modificaciones aprobadas en comité de contratación del 25 de marzo y la solicitud de ajuste presentada por la Subgerencia Técnica que cometió un erro en la redacción del requerimiento y por su naturaleza y de acuerdo con lo contemplado en el procedimiento P-OP-018  no debe ser aprobada en comité. </t>
    </r>
    <r>
      <rPr>
        <b/>
        <sz val="12"/>
        <color theme="1"/>
        <rFont val="Arial"/>
        <family val="2"/>
      </rPr>
      <t>Versión 9</t>
    </r>
    <r>
      <rPr>
        <sz val="12"/>
        <color theme="1"/>
        <rFont val="Arial"/>
        <family val="2"/>
      </rPr>
      <t xml:space="preserve">: El cambio se produjo por modificaciones aprobadas en comité de contratación del día 30 de marzo de 2021. </t>
    </r>
    <r>
      <rPr>
        <b/>
        <sz val="12"/>
        <color theme="1"/>
        <rFont val="Arial"/>
        <family val="2"/>
      </rPr>
      <t xml:space="preserve">Versión 10: </t>
    </r>
    <r>
      <rPr>
        <sz val="12"/>
        <color theme="1"/>
        <rFont val="Arial"/>
        <family val="2"/>
      </rPr>
      <t>El cambio se produjo por modificaciones aprobadas en comité de contratación del día 6 de abril de 2021.</t>
    </r>
    <r>
      <rPr>
        <b/>
        <sz val="12"/>
        <color theme="1"/>
        <rFont val="Arial"/>
        <family val="2"/>
      </rPr>
      <t xml:space="preserve"> Versión 11:</t>
    </r>
    <r>
      <rPr>
        <sz val="12"/>
        <color theme="1"/>
        <rFont val="Arial"/>
        <family val="2"/>
      </rPr>
      <t xml:space="preserve"> El cambio se produjo por modificaciones aprobadas en comité de contratación del día 12 de abril de 2021. </t>
    </r>
    <r>
      <rPr>
        <b/>
        <sz val="12"/>
        <color theme="1"/>
        <rFont val="Arial"/>
        <family val="2"/>
      </rPr>
      <t>Versión 12:</t>
    </r>
    <r>
      <rPr>
        <sz val="12"/>
        <color theme="1"/>
        <rFont val="Arial"/>
        <family val="2"/>
      </rPr>
      <t xml:space="preserve"> El cambio se produjo por modificaciones aprobadas en comité de contratación del día 22 de abril de 2021.</t>
    </r>
  </si>
  <si>
    <r>
      <t xml:space="preserve">Con corte a </t>
    </r>
    <r>
      <rPr>
        <b/>
        <sz val="12"/>
        <color theme="1"/>
        <rFont val="Arial"/>
        <family val="2"/>
      </rPr>
      <t>31 de agosto de 2021</t>
    </r>
    <r>
      <rPr>
        <sz val="12"/>
        <color theme="1"/>
        <rFont val="Arial"/>
        <family val="2"/>
      </rPr>
      <t xml:space="preserve">, el Equipo de Gestión Social desarrolló </t>
    </r>
    <r>
      <rPr>
        <b/>
        <sz val="12"/>
        <color theme="1"/>
        <rFont val="Arial"/>
        <family val="2"/>
      </rPr>
      <t>2462</t>
    </r>
    <r>
      <rPr>
        <sz val="12"/>
        <color theme="1"/>
        <rFont val="Arial"/>
        <family val="2"/>
      </rPr>
      <t xml:space="preserve"> actividades con comunidades, distribuidas de la siguiente manera:
* Apoyo Grupos de interés: 95.
* SAT: 108.
* Audiencias Públicas: 18.
* Divulgación: 1360.
* Mesa de Trabajo: 13.
* Pedagogía: 191.
* Reunión: 501.
* Recorrido: 107.
* Otro: 69.</t>
    </r>
  </si>
  <si>
    <r>
      <rPr>
        <b/>
        <sz val="12"/>
        <color theme="1"/>
        <rFont val="Arial"/>
        <family val="2"/>
      </rPr>
      <t>Acciones de mejora:</t>
    </r>
    <r>
      <rPr>
        <sz val="12"/>
        <color theme="1"/>
        <rFont val="Arial"/>
        <family val="2"/>
      </rPr>
      <t xml:space="preserve"> Con corte a 26 de abril de 2021, se ha ejecutado en el componente de Servicio al Ciudadano una (1) acción para reforzar los criterios de la Alcaldía Mayor de Bogotá para dar respuesta a las solicitudes ciudadanas:
1. En el mes de enero de 2021 se diseñó una capacitación relacionada con el trámite de PQRS y Servicio al Usuario, las cuales fueron realizadas en marzo de 2021 a través de cada padrino,  a los delegados de cada dependencia de la Entidad y concesionarios del Sistema TransMilenio.</t>
    </r>
  </si>
  <si>
    <r>
      <rPr>
        <b/>
        <sz val="12"/>
        <color theme="1"/>
        <rFont val="Arial"/>
        <family val="2"/>
      </rPr>
      <t xml:space="preserve">Acciones de mejora: </t>
    </r>
    <r>
      <rPr>
        <sz val="12"/>
        <color theme="1"/>
        <rFont val="Arial"/>
        <family val="2"/>
      </rPr>
      <t>Con corte a 30 de agosto de 2021, se han ejecutado en el componente de Servicio al Ciudadano tres (3) acciones para reforzar los criterios de la Alcaldía Mayor de Bogotá para dar respuesta a las solicitudes ciudadanas:
1. En el mes de enero de 2021 se diseñó una capacitación relacionada con el trámite de PQRS y Servicio al Usuario, las cuales fueron realizadas en marzo de 2021 a través de cada padrino,  a los delegados de cada dependencia de la Entidad y concesionarios del Sistema TransMilenio.
2. El día 29 de junio de 2021, se realizó una reunión semetral con todos los  enlaces de las dependencias internas de TRANSMILENIO S.A., con el fin de presentar el seguimiento al trámite y gestión de las PQRS registradas durante el primer semestre de 2021 en las diferentes plataformas de la Entidad, igualmente sensilibizar a colaboradores internos sobre la importancia de dar respuesta en los terminos de ley y cumplimendo los criterios de la Alcaldía a los derechos de petición.
3. El día 23 de julio de 2021, con apoyo de la Veeduría Distrital, se realizó un taller de Lenguaje Claro denominado "Producción de Textos" en el cual participó  todo el equipo de Servicio al Ciudadano y algunos enlaces de PQRS de las dependencias y concesionarios de TRANSMILENIO S.A.</t>
    </r>
  </si>
  <si>
    <r>
      <rPr>
        <b/>
        <sz val="12"/>
        <color theme="1"/>
        <rFont val="Arial"/>
        <family val="2"/>
      </rPr>
      <t>Campaña de fortalecimiento de los canales de atención:</t>
    </r>
    <r>
      <rPr>
        <sz val="12"/>
        <color theme="1"/>
        <rFont val="Arial"/>
        <family val="2"/>
      </rPr>
      <t xml:space="preserve"> En el mes de marzo de 2021 se diseñó y ejecutó una campaña audiovisual para dar a conocer la importancia de la labor que ejerce el  equipo de Atencion al Usuario en Vía por la ciudadanía, adicionalmente se informó sobre los canales de atención al usuario. Esta campaña fue divulgada en las redes sociales de la Entidad. </t>
    </r>
  </si>
  <si>
    <r>
      <rPr>
        <b/>
        <sz val="12"/>
        <color theme="1"/>
        <rFont val="Arial"/>
        <family val="2"/>
      </rPr>
      <t>Campaña de fortalecimiento de los canales de atención:</t>
    </r>
    <r>
      <rPr>
        <sz val="12"/>
        <color theme="1"/>
        <rFont val="Arial"/>
        <family val="2"/>
      </rPr>
      <t xml:space="preserve"> En el mes de mayo se realizó la segunda campaña a través de la Defensoría del ciudadano, en la cual se creo una  (animación), promocionando los canales de interacción ciudadana telefónicos, virtuales y presenciales donde la ciudadanía puede acudir a la Entidad para interponer sus peticiones, quejas, reclamos y sugerencias, así como recordar la figura del Defensor del Ciudadano, como canal complementario. La cual fue publicada en redes sociales y página web de la entidad</t>
    </r>
  </si>
  <si>
    <r>
      <rPr>
        <b/>
        <sz val="12"/>
        <color theme="1"/>
        <rFont val="Arial"/>
        <family val="2"/>
      </rPr>
      <t xml:space="preserve">Jornada de Sensibilización: </t>
    </r>
    <r>
      <rPr>
        <sz val="12"/>
        <color theme="1"/>
        <rFont val="Arial"/>
        <family val="2"/>
      </rPr>
      <t xml:space="preserve">Para el mes de agosto, el equipo de la Defensoría del Ciudadano y Servicio al Ciudadano, realizó una (1) jornada de sensibilización en 2 estaciones del sistema (Banderas y Héroes) sobre los canales de atención de interacción ciudadana y las funciones del Defensor.
Las cuales fueron realizadas el 23 y 30 de agosto de 2021. </t>
    </r>
  </si>
  <si>
    <r>
      <rPr>
        <b/>
        <sz val="12"/>
        <color theme="1"/>
        <rFont val="Arial"/>
        <family val="2"/>
      </rPr>
      <t>Jornadas de capacitación</t>
    </r>
    <r>
      <rPr>
        <sz val="12"/>
        <color theme="1"/>
        <rFont val="Arial"/>
        <family val="2"/>
      </rPr>
      <t>: Del 17 al 26 de febrero de 2021, el componente de Servicio al Usuario de la Subgerencia de Atención al Usuario y Comunicaciones generó una jornada de capacitación al personal de los cuarenta (40) puntos de atención al Usuario y personalización sobre temas de mejora en la atención al usuario de estos puntos. Adicionalmente, en el mes de marzo del 2021, se continúo con estas jornadas de  capacitación al personal de los cuarenta (40) puntos de atención al Usuario y personalización.</t>
    </r>
  </si>
  <si>
    <r>
      <rPr>
        <b/>
        <sz val="12"/>
        <color theme="1"/>
        <rFont val="Arial"/>
        <family val="2"/>
      </rPr>
      <t>Publicación de informes de PQRS:</t>
    </r>
    <r>
      <rPr>
        <sz val="12"/>
        <color theme="1"/>
        <rFont val="Arial"/>
        <family val="2"/>
      </rPr>
      <t xml:space="preserve"> Con corte a 26 de abril de 2021, se han elaborado y publicado tres (3) informes sobre el balance de PQRS, correspondientes al periodo de enero - marzo de 2021.  https://www.transmilenio.gov.co/publicaciones/149095/informe-de-peticiones-quejas-reclamos-denuncias-y-solicitudes-de-acceso-a-la-informacion-por-mes/</t>
    </r>
  </si>
  <si>
    <r>
      <rPr>
        <b/>
        <sz val="12"/>
        <color theme="1"/>
        <rFont val="Arial"/>
        <family val="2"/>
      </rPr>
      <t>Publicación de informes de PQRS:</t>
    </r>
    <r>
      <rPr>
        <sz val="12"/>
        <color theme="1"/>
        <rFont val="Arial"/>
        <family val="2"/>
      </rPr>
      <t xml:space="preserve"> Con corte a 30 de agosto de 2021, se han elaborado y publicado siete (7) informes sobre el balance de PQRS, correspondientes al periodo de enero - julio de 2021.  https://www.transmilenio.gov.co/publicaciones/149095/informe-de-peticiones-quejas-reclamos-denuncias-y-solicitudes-de-acceso-a-la-informacion-por-mes/</t>
    </r>
  </si>
  <si>
    <r>
      <rPr>
        <b/>
        <sz val="12"/>
        <color theme="1"/>
        <rFont val="Arial"/>
        <family val="2"/>
      </rPr>
      <t xml:space="preserve">Notas positivas: </t>
    </r>
    <r>
      <rPr>
        <sz val="12"/>
        <color theme="1"/>
        <rFont val="Arial"/>
        <family val="2"/>
      </rPr>
      <t>Con corte a 26 de abril de 2021, se ha elaborado y publicado un (1) informe relacionado con notas positivas, correspondiente al periodo de enero - febrero de 2021. https://www.transmilenio.gov.co/publicaciones/151279/en-transmilenio-escuchamos-tu-queja-y-le-damos-solucion/</t>
    </r>
  </si>
  <si>
    <r>
      <rPr>
        <b/>
        <sz val="12"/>
        <color theme="1"/>
        <rFont val="Arial"/>
        <family val="2"/>
      </rPr>
      <t xml:space="preserve">Notas positivas: </t>
    </r>
    <r>
      <rPr>
        <sz val="12"/>
        <color theme="1"/>
        <rFont val="Arial"/>
        <family val="2"/>
      </rPr>
      <t>Con corte a 30 de agosto de 2021, se ha elaborado y publicado tres (3) informes relacionado con notas positivas, correspondiente a los periodos de enero - junio de 2021. https://www.transmilenio.gov.co/publicaciones/151279/en-transmilenio-escuchamos-tu-queja-y-le-damos-solucion/</t>
    </r>
  </si>
  <si>
    <r>
      <rPr>
        <b/>
        <sz val="12"/>
        <color theme="1"/>
        <rFont val="Arial"/>
        <family val="2"/>
      </rPr>
      <t>Contenido Protocolo de Doc. Perdidos:</t>
    </r>
    <r>
      <rPr>
        <sz val="12"/>
        <color theme="1"/>
        <rFont val="Arial"/>
        <family val="2"/>
      </rPr>
      <t xml:space="preserve"> En el mes de junio de 2021 se creó un contenido en la página web de la Entidad donde se da a conocer el protocolo de documentos que son encontrados en el Sistema TransMilenio, así como la forma en que los usuarios pueden recuperar sus documentos extraviados,  de acuerdo con la implementación de la primera versión del protocolo, para mejorar la experiencia del usuario en el componente troncal.</t>
    </r>
  </si>
  <si>
    <r>
      <rPr>
        <b/>
        <sz val="12"/>
        <color theme="1"/>
        <rFont val="Arial"/>
        <family val="2"/>
      </rPr>
      <t xml:space="preserve">Visitas a localidades virtuales o presenciales: </t>
    </r>
    <r>
      <rPr>
        <sz val="12"/>
        <color theme="1"/>
        <rFont val="Arial"/>
        <family val="2"/>
      </rPr>
      <t xml:space="preserve">Con el fin de continuar con el fortalecimiento de la figura del Defensor Ciudadano, durante el período comprendido de enero a abril, la Defensoría del Ciudadano de TRANSMILENIO S.A., realizó 9 visitas virtuales en las localidades de Bosa (3 visitas), Engativá (2 visitas), Santa Fe (1 visita), Fontibón (1 visita), Kennedy (1 visita) y Ciudad Bolívar (1 visita).
</t>
    </r>
    <r>
      <rPr>
        <b/>
        <sz val="12"/>
        <color theme="1"/>
        <rFont val="Arial"/>
        <family val="2"/>
      </rPr>
      <t>Recorridos:</t>
    </r>
    <r>
      <rPr>
        <sz val="12"/>
        <color theme="1"/>
        <rFont val="Arial"/>
        <family val="2"/>
      </rPr>
      <t xml:space="preserve"> Durante el período comprendido entre enero a abril, la Defensoría ha realizado 2 recorridos en las localidades de Rafael Uribe Uribe, Kennedy y Bosa con líderes sociales, las áreas técnicas, y los gestores sociales, con el fin de escuchar a la comunidad en sus diferentes necesidades para la mejora de la prestación del servicio, y verificar el trazado de solicitud de la nueva ruta que se presentará a kilómetros eficientes, por parte de la Subgerencia Técnica y de Servicios.  
</t>
    </r>
    <r>
      <rPr>
        <b/>
        <sz val="12"/>
        <color theme="1"/>
        <rFont val="Arial"/>
        <family val="2"/>
      </rPr>
      <t>Campañas de divulgación</t>
    </r>
    <r>
      <rPr>
        <sz val="12"/>
        <color theme="1"/>
        <rFont val="Arial"/>
        <family val="2"/>
      </rPr>
      <t xml:space="preserve">: Se realizó una estrategia de comunicación para la campaña de promoción de canales de interacción entre el Defensor de TRANSMILENIO S.A. y la ciudadanía, a través de una animación. Esta campaña se publicará en el mes de mayo  de 2021, en redes sociales, página web, y en la intranet. </t>
    </r>
  </si>
  <si>
    <r>
      <rPr>
        <b/>
        <sz val="12"/>
        <color theme="1"/>
        <rFont val="Arial"/>
        <family val="2"/>
      </rPr>
      <t xml:space="preserve">Visitas a localidades virtuales o presenciales: </t>
    </r>
    <r>
      <rPr>
        <sz val="12"/>
        <color theme="1"/>
        <rFont val="Arial"/>
        <family val="2"/>
      </rPr>
      <t xml:space="preserve">Con el fin de continuar con el fortalecimiento de la figura del Defensor Ciudadano, durante el período comprendido de mayo - agosto de 2021, la Defensoría del Ciudadano de TRANSMILEINIO S.A., realizó 20 visitas virtuales y presenciales en las localidades de: 2 Fontibón, 1 Cuidad Bolívar, 1, Puente Aranda, 5 San Cristóbal, 1 Santa Fe, 1 Tunjuelito, 1 Bosa, 3 Suba, 1 Usme, 2 Kennedy, 1 Soacha,1 Chapinero.
Para un total de 29 visitas desde enero - agosto de 2021, de acuerdo con el primer monitoreo. 
</t>
    </r>
    <r>
      <rPr>
        <b/>
        <sz val="12"/>
        <color theme="1"/>
        <rFont val="Arial"/>
        <family val="2"/>
      </rPr>
      <t>Recorridos</t>
    </r>
    <r>
      <rPr>
        <sz val="12"/>
        <color theme="1"/>
        <rFont val="Arial"/>
        <family val="2"/>
      </rPr>
      <t xml:space="preserve">: Durante el período comprendido entre mayo - de agosto de 2021, la Defensoría del Ciudadano, realizó 2 recorridos en las localidades de Usme y Kennedy con los gestores sociales, con el fin de verificar las situaciones interpuesta en la quejas por parte de la ciudadanía usuaria del Sistema, y posteriormente realizar mesas de trabajas con las áreas técnicas de la entidad.
Para un total de 4 recorridos de enero - agosto de 2021, de acuerdo con el primer monitoreo. 
</t>
    </r>
    <r>
      <rPr>
        <b/>
        <sz val="12"/>
        <color theme="1"/>
        <rFont val="Arial"/>
        <family val="2"/>
      </rPr>
      <t>Campañas de divulgación:</t>
    </r>
    <r>
      <rPr>
        <sz val="12"/>
        <color theme="1"/>
        <rFont val="Arial"/>
        <family val="2"/>
      </rPr>
      <t xml:space="preserve"> La Defensoría del ciudadano, creo una estrategia de comunicación externa (animación), y fue publicada en el mes de mayo de 2021, en redes sociales y página web de la entidad, promocionando la figura del Defensor como canal complementario y que la ciudadana acuda cuando lo requiera, así como los canales de interacción ciudadana telefónicos, virtuales y presenciales donde la ciudadanía del Sistema puede acudir para interponer sus peticiones, quejas, reclamos y sugerencias. https://www.transmilenio.gov.co/publicaciones/146300/cuando-acudir/</t>
    </r>
  </si>
  <si>
    <r>
      <rPr>
        <b/>
        <sz val="12"/>
        <color theme="1"/>
        <rFont val="Arial"/>
        <family val="2"/>
      </rPr>
      <t xml:space="preserve">Mesas de trabajo: </t>
    </r>
    <r>
      <rPr>
        <sz val="12"/>
        <color theme="1"/>
        <rFont val="Arial"/>
        <family val="2"/>
      </rPr>
      <t>En el marco del proyecto denominado "Plan Padrino" se han realizado 11 reuniones con las diferentes áreas de la Entidad, en especial con aquellas en las cuales se evidencian posibilidades de mejora, respecto de los criterios de respuesta y la forma en como emiten las contestaciones a los requerimientos interpuestos por la ciudadanía.
Es importante aclarar que por la situación que se vive actualmente, debido a la pandemia del COVID 19, se han realizado algunas de estas reuniones a través de medios virtuales o por llamada, esto para facilitar la conectividad.</t>
    </r>
  </si>
  <si>
    <r>
      <rPr>
        <b/>
        <sz val="12"/>
        <color theme="1"/>
        <rFont val="Arial"/>
        <family val="2"/>
      </rPr>
      <t xml:space="preserve">Mesas de trabajo: </t>
    </r>
    <r>
      <rPr>
        <sz val="12"/>
        <color theme="1"/>
        <rFont val="Arial"/>
        <family val="2"/>
      </rPr>
      <t>En el marco del proyecto denominado "Plan Padrino" se han realizado 23 reuniones con las diferentes áreas de la Entidad, en especial con aquellas en las cuales se evidencian posibilidades de mejora, respecto de los criterios de respuesta y la forma en como emiten las contestaciones a los requerimientos interpuestos por la ciudadanía.
Es importante aclarar que se han realizado algunas de estas reuniones a través de medios virtuales o por llamada, esto para facilitar la conectividad.</t>
    </r>
  </si>
  <si>
    <r>
      <t xml:space="preserve">Se definió la estrategia la cual consta de las siguientes etapas:
•Diagnóstico de usabilidad y accesibilidad del sitio web de TRANSMILENIO. (6%)
•  Generación de Mockup de la página de inicio cuyo dominio es (https://www.transmilenio.gov.co/) (12%)
•  Elaboración de plan de trabajo para implementar mejoras de la página de inicio de TRANSMILENIO. (5%)
•  Adecuación de entorno de pruebas para aprobar implementación según los Mockup. (5%)
•  Migración de página de inicio al dominio (https://www.transmilenio.gov.co/)  (2%)
</t>
    </r>
    <r>
      <rPr>
        <b/>
        <sz val="12"/>
        <color theme="1"/>
        <rFont val="Arial"/>
        <family val="2"/>
      </rPr>
      <t>•  Plan de acción para corregir errores presentados en el nivel de accesibilidad AA en la página de inicio. (10%) (Actividad realizada en el período reportado)</t>
    </r>
    <r>
      <rPr>
        <sz val="12"/>
        <color theme="1"/>
        <rFont val="Arial"/>
        <family val="2"/>
      </rPr>
      <t xml:space="preserve">
</t>
    </r>
    <r>
      <rPr>
        <b/>
        <sz val="12"/>
        <color theme="1"/>
        <rFont val="Arial"/>
        <family val="2"/>
      </rPr>
      <t>•  Análisis de requerimientos según las directrices dadas por MINTIC y la norma técnica NTC5854 en páginas internas de TRANSMILENIO. (20%) (Actividad realizada en el período reportado)</t>
    </r>
    <r>
      <rPr>
        <sz val="12"/>
        <color theme="1"/>
        <rFont val="Arial"/>
        <family val="2"/>
      </rPr>
      <t xml:space="preserve">
•  Generación de Mockup de páginas internas cuyo dominio es (https://www.transmilenio.gov.co/)
•  Adecuación de entorno de pruebas para aprobar implementación según los Mockup páginas internas. 
•  Migración de páginas internas al dominio (https://www.transmilenio.gov.co/) 
•  Plan de acción para corregir errores presentados en el nivel de accesibilidad AA páginas internas.</t>
    </r>
  </si>
  <si>
    <r>
      <t xml:space="preserve">Para este segundo corte, se realizaron ajustes de contrastes y titulación.
</t>
    </r>
    <r>
      <rPr>
        <b/>
        <sz val="12"/>
        <color theme="1"/>
        <rFont val="Arial"/>
        <family val="2"/>
      </rPr>
      <t xml:space="preserve">Contraste de botones
</t>
    </r>
    <r>
      <rPr>
        <sz val="12"/>
        <color theme="1"/>
        <rFont val="Arial"/>
        <family val="2"/>
      </rPr>
      <t xml:space="preserve">
Se implementó mejoras en temas de contrastes y Keyboard focusable para garantizar la buena visualización de los vínculos, mejorando el criterio de accesibilidad en temas perceptibles del sitio web. (Actividad realizada en el período reportado).
De igual manera, se corrigió el propósito de los enlaces (El propósito de cada enlace puede ser determinado con solo le texto del enlace) en la sección de planes y proyectos institucionales. (Actividad realizada en el período reportado).
Finalmente, la estructura actual de los enlaces del sitio web en la sección de los proyectos institucionales, tienen texto alternativo y título. (Actividad realizada en el período reportado).
</t>
    </r>
  </si>
  <si>
    <r>
      <rPr>
        <b/>
        <sz val="12"/>
        <color theme="1"/>
        <rFont val="Arial"/>
        <family val="2"/>
      </rPr>
      <t>Contraste de enlaces
Ejemplo como debe ser la estructura propósito de enlace:
Implementación</t>
    </r>
    <r>
      <rPr>
        <sz val="12"/>
        <color theme="1"/>
        <rFont val="Arial"/>
        <family val="2"/>
      </rPr>
      <t xml:space="preserve">
</t>
    </r>
  </si>
  <si>
    <r>
      <t xml:space="preserve">Se da inicio a la campaña </t>
    </r>
    <r>
      <rPr>
        <b/>
        <sz val="12"/>
        <color theme="1"/>
        <rFont val="Arial"/>
        <family val="2"/>
      </rPr>
      <t>En Nuestra Casa Crecemos</t>
    </r>
    <r>
      <rPr>
        <sz val="12"/>
        <color theme="1"/>
        <rFont val="Arial"/>
        <family val="2"/>
      </rPr>
      <t>, con la respectiva conferencia Virtual de Yokoi Kenji sobre Sentido de Vida, el pasado 23 de marzo.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</si>
</sst>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5">
    <font>
      <sz val="11"/>
      <color theme="1"/>
      <name val="Calibri"/>
      <family val="2"/>
      <scheme val="minor"/>
    </font>
    <font>
      <b/>
      <sz val="18"/>
      <color theme="1"/>
      <name val="Arial"/>
      <family val="2"/>
    </font>
    <font>
      <b/>
      <sz val="14"/>
      <color theme="1"/>
      <name val="Arial"/>
      <family val="2"/>
    </font>
    <font>
      <b/>
      <sz val="12"/>
      <color theme="1"/>
      <name val="Arial"/>
      <family val="2"/>
    </font>
    <font>
      <sz val="14"/>
      <color theme="1"/>
      <name val="Arial"/>
      <family val="2"/>
    </font>
    <font>
      <b/>
      <sz val="14"/>
      <name val="Arial"/>
      <family val="2"/>
    </font>
    <font>
      <sz val="14"/>
      <name val="Arial"/>
      <family val="2"/>
    </font>
    <font>
      <sz val="10"/>
      <name val="Arial"/>
      <family val="2"/>
    </font>
    <font>
      <sz val="14"/>
      <name val="Arial  "/>
    </font>
    <font>
      <sz val="12"/>
      <color theme="1"/>
      <name val="Arial"/>
      <family val="2"/>
    </font>
    <font>
      <sz val="8"/>
      <name val="Calibri"/>
      <family val="2"/>
      <scheme val="minor"/>
    </font>
    <font>
      <sz val="14"/>
      <color rgb="FF000000"/>
      <name val="Arial"/>
      <family val="2"/>
    </font>
    <font>
      <b/>
      <sz val="20"/>
      <color theme="1"/>
      <name val="Arial"/>
      <family val="2"/>
    </font>
    <font>
      <b/>
      <sz val="14"/>
      <color rgb="FF000000"/>
      <name val="Arial"/>
      <family val="2"/>
    </font>
    <font>
      <u/>
      <sz val="11"/>
      <color theme="10"/>
      <name val="Calibri"/>
      <family val="2"/>
      <scheme val="minor"/>
    </font>
    <font>
      <u/>
      <sz val="14"/>
      <color theme="4" tint="-0.249977111117893"/>
      <name val="Arial"/>
      <family val="2"/>
    </font>
    <font>
      <u/>
      <sz val="14"/>
      <color theme="10"/>
      <name val="Arial"/>
      <family val="2"/>
    </font>
    <font>
      <u/>
      <sz val="14"/>
      <color theme="10"/>
      <name val="Calibri"/>
      <family val="2"/>
      <scheme val="minor"/>
    </font>
    <font>
      <sz val="11"/>
      <color theme="1"/>
      <name val="Calibri"/>
      <family val="2"/>
      <scheme val="minor"/>
    </font>
    <font>
      <sz val="14"/>
      <name val="Calibri"/>
      <family val="2"/>
      <scheme val="minor"/>
    </font>
    <font>
      <b/>
      <sz val="14"/>
      <color rgb="FFFF0000"/>
      <name val="Arial"/>
      <family val="2"/>
    </font>
    <font>
      <sz val="14"/>
      <color theme="1"/>
      <name val="Calibri"/>
      <family val="2"/>
      <scheme val="minor"/>
    </font>
    <font>
      <b/>
      <sz val="16"/>
      <color theme="1"/>
      <name val="Arial"/>
      <family val="2"/>
    </font>
    <font>
      <sz val="11"/>
      <name val="Calibri"/>
      <family val="2"/>
      <scheme val="minor"/>
    </font>
    <font>
      <u/>
      <sz val="11"/>
      <name val="Calibri"/>
      <family val="2"/>
      <scheme val="minor"/>
    </font>
    <font>
      <sz val="12"/>
      <name val="Arial"/>
      <family val="2"/>
    </font>
    <font>
      <b/>
      <sz val="18"/>
      <color theme="1"/>
      <name val="Calibri"/>
      <family val="2"/>
      <scheme val="minor"/>
    </font>
    <font>
      <sz val="8"/>
      <color theme="1"/>
      <name val="Calibri"/>
      <family val="2"/>
      <scheme val="minor"/>
    </font>
    <font>
      <sz val="12"/>
      <color theme="1"/>
      <name val="Calibri"/>
      <family val="2"/>
      <scheme val="minor"/>
    </font>
    <font>
      <b/>
      <sz val="8"/>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sz val="28"/>
      <color theme="1"/>
      <name val="Calibri"/>
      <family val="2"/>
      <scheme val="minor"/>
    </font>
    <font>
      <b/>
      <sz val="16"/>
      <name val="Arial"/>
      <family val="2"/>
    </font>
    <font>
      <u/>
      <sz val="14"/>
      <name val="Arial"/>
      <family val="2"/>
    </font>
    <font>
      <sz val="10"/>
      <color indexed="8"/>
      <name val="Tahoma"/>
      <family val="2"/>
    </font>
    <font>
      <b/>
      <sz val="28"/>
      <color theme="1"/>
      <name val="Webdings"/>
      <family val="1"/>
      <charset val="2"/>
    </font>
    <font>
      <b/>
      <sz val="12"/>
      <color theme="1"/>
      <name val="Webdings"/>
      <family val="1"/>
      <charset val="2"/>
    </font>
    <font>
      <b/>
      <sz val="9"/>
      <color theme="1"/>
      <name val="Calibri"/>
      <family val="2"/>
    </font>
    <font>
      <sz val="10"/>
      <color theme="1"/>
      <name val="Calibri"/>
      <family val="2"/>
    </font>
    <font>
      <b/>
      <sz val="12"/>
      <color theme="1"/>
      <name val="Calibri"/>
      <family val="2"/>
    </font>
    <font>
      <sz val="12"/>
      <color theme="1"/>
      <name val="Calibri"/>
      <family val="2"/>
    </font>
    <font>
      <b/>
      <sz val="10"/>
      <color theme="1"/>
      <name val="Calibri"/>
      <family val="2"/>
    </font>
    <font>
      <sz val="12"/>
      <color rgb="FFFF0000"/>
      <name val="Arial"/>
      <family val="2"/>
    </font>
    <font>
      <b/>
      <sz val="12"/>
      <color theme="1"/>
      <name val="Calibri"/>
      <family val="2"/>
      <scheme val="minor"/>
    </font>
    <font>
      <sz val="12"/>
      <name val="Calibri"/>
      <family val="2"/>
      <scheme val="minor"/>
    </font>
    <font>
      <b/>
      <sz val="12"/>
      <color rgb="FF000000"/>
      <name val="Arial"/>
      <family val="2"/>
    </font>
    <font>
      <b/>
      <sz val="12"/>
      <name val="Arial"/>
      <family val="2"/>
    </font>
    <font>
      <u/>
      <sz val="12"/>
      <color theme="10"/>
      <name val="Arial"/>
      <family val="2"/>
    </font>
    <font>
      <sz val="12"/>
      <color rgb="FF000000"/>
      <name val="Arial"/>
      <family val="2"/>
    </font>
    <font>
      <u/>
      <sz val="12"/>
      <color theme="1"/>
      <name val="Arial"/>
      <family val="2"/>
    </font>
    <font>
      <b/>
      <sz val="12"/>
      <color rgb="FFFF0000"/>
      <name val="Arial"/>
      <family val="2"/>
    </font>
    <font>
      <sz val="12"/>
      <name val="Arial  "/>
    </font>
    <font>
      <u/>
      <sz val="12"/>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rgb="FF000000"/>
      </patternFill>
    </fill>
    <fill>
      <patternFill patternType="solid">
        <fgColor rgb="FFFFFFFF"/>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rgb="FF000000"/>
      </patternFill>
    </fill>
    <fill>
      <patternFill patternType="solid">
        <fgColor theme="0" tint="-4.9989318521683403E-2"/>
        <bgColor rgb="FF000000"/>
      </patternFill>
    </fill>
    <fill>
      <patternFill patternType="solid">
        <fgColor rgb="FF92D050"/>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s>
  <cellStyleXfs count="12">
    <xf numFmtId="0" fontId="0" fillId="0" borderId="0"/>
    <xf numFmtId="0" fontId="7" fillId="0" borderId="0" applyNumberFormat="0" applyFont="0" applyFill="0" applyBorder="0" applyAlignment="0" applyProtection="0"/>
    <xf numFmtId="0" fontId="14" fillId="0" borderId="0" applyNumberFormat="0" applyFill="0" applyBorder="0" applyAlignment="0" applyProtection="0"/>
    <xf numFmtId="9" fontId="18" fillId="0" borderId="0" applyFont="0" applyFill="0" applyBorder="0" applyAlignment="0" applyProtection="0"/>
    <xf numFmtId="0" fontId="7" fillId="0" borderId="0"/>
    <xf numFmtId="0" fontId="7" fillId="0" borderId="0"/>
    <xf numFmtId="0" fontId="18" fillId="0" borderId="0"/>
    <xf numFmtId="0" fontId="18" fillId="0" borderId="0"/>
    <xf numFmtId="0" fontId="36" fillId="0" borderId="0"/>
    <xf numFmtId="0" fontId="7" fillId="0" borderId="0"/>
    <xf numFmtId="0" fontId="18" fillId="0" borderId="0"/>
    <xf numFmtId="0" fontId="18" fillId="0" borderId="0"/>
  </cellStyleXfs>
  <cellXfs count="415">
    <xf numFmtId="0" fontId="0" fillId="0" borderId="0" xfId="0"/>
    <xf numFmtId="0" fontId="2" fillId="2" borderId="1" xfId="0" applyFont="1" applyFill="1" applyBorder="1" applyAlignment="1">
      <alignment horizontal="right" vertical="center"/>
    </xf>
    <xf numFmtId="0" fontId="2" fillId="3" borderId="2" xfId="0" applyFont="1" applyFill="1" applyBorder="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3" fillId="3" borderId="4" xfId="0" applyFont="1" applyFill="1" applyBorder="1" applyAlignment="1">
      <alignment horizontal="center" vertical="center"/>
    </xf>
    <xf numFmtId="0" fontId="3" fillId="3" borderId="4" xfId="0" applyFont="1" applyFill="1" applyBorder="1" applyAlignment="1">
      <alignment vertical="center" wrapText="1"/>
    </xf>
    <xf numFmtId="0" fontId="3" fillId="3" borderId="1" xfId="0" applyFont="1" applyFill="1" applyBorder="1" applyAlignment="1">
      <alignmen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2" xfId="0" applyFont="1" applyFill="1" applyBorder="1" applyAlignment="1">
      <alignment horizontal="justify" vertical="center" wrapText="1"/>
    </xf>
    <xf numFmtId="0" fontId="4"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14" fontId="4" fillId="2" borderId="2" xfId="0" applyNumberFormat="1" applyFont="1" applyFill="1" applyBorder="1" applyAlignment="1">
      <alignment horizontal="center" vertical="center"/>
    </xf>
    <xf numFmtId="0" fontId="5" fillId="2" borderId="5" xfId="0" applyFont="1" applyFill="1" applyBorder="1" applyAlignment="1">
      <alignment horizontal="center" vertical="center" wrapText="1"/>
    </xf>
    <xf numFmtId="0" fontId="6" fillId="0" borderId="2" xfId="0" applyFont="1" applyBorder="1" applyAlignment="1">
      <alignment horizontal="justify"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14" fontId="6" fillId="2" borderId="2" xfId="0" applyNumberFormat="1" applyFont="1" applyFill="1" applyBorder="1" applyAlignment="1">
      <alignment horizontal="center" vertical="center"/>
    </xf>
    <xf numFmtId="0" fontId="3" fillId="3" borderId="1" xfId="0" applyFont="1" applyFill="1" applyBorder="1" applyAlignment="1">
      <alignment vertical="center"/>
    </xf>
    <xf numFmtId="0" fontId="2" fillId="2" borderId="5"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4" fillId="2" borderId="2" xfId="1" applyFont="1" applyFill="1" applyBorder="1" applyAlignment="1" applyProtection="1">
      <alignment horizontal="justify" vertical="center" wrapText="1"/>
    </xf>
    <xf numFmtId="0" fontId="4" fillId="2" borderId="2"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6" fillId="2" borderId="2" xfId="0" applyFont="1" applyFill="1" applyBorder="1" applyAlignment="1">
      <alignment horizontal="justify" vertical="center" wrapText="1"/>
    </xf>
    <xf numFmtId="14" fontId="6" fillId="0" borderId="2" xfId="0" applyNumberFormat="1" applyFont="1" applyBorder="1" applyAlignment="1">
      <alignment horizontal="center" vertical="center" wrapText="1"/>
    </xf>
    <xf numFmtId="0" fontId="2" fillId="3" borderId="1" xfId="0" applyFont="1" applyFill="1" applyBorder="1" applyAlignment="1">
      <alignment vertical="center"/>
    </xf>
    <xf numFmtId="14" fontId="8" fillId="2" borderId="2" xfId="0" applyNumberFormat="1" applyFont="1" applyFill="1" applyBorder="1" applyAlignment="1">
      <alignment horizontal="center" vertical="center" wrapText="1"/>
    </xf>
    <xf numFmtId="0" fontId="4" fillId="0" borderId="2" xfId="0" applyFont="1" applyBorder="1" applyAlignment="1">
      <alignment horizontal="justify"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vertical="center"/>
    </xf>
    <xf numFmtId="9" fontId="4" fillId="2" borderId="2"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xf>
    <xf numFmtId="0" fontId="9" fillId="0" borderId="0" xfId="0" applyFont="1"/>
    <xf numFmtId="0" fontId="9" fillId="0" borderId="0" xfId="0" applyFont="1" applyAlignment="1">
      <alignment horizontal="center" vertical="center"/>
    </xf>
    <xf numFmtId="0" fontId="9" fillId="0" borderId="0" xfId="0" applyFont="1" applyAlignment="1">
      <alignment horizontal="center"/>
    </xf>
    <xf numFmtId="0" fontId="4" fillId="2" borderId="5" xfId="0" applyFont="1" applyFill="1" applyBorder="1" applyAlignment="1">
      <alignment horizontal="center" vertical="center" wrapText="1"/>
    </xf>
    <xf numFmtId="0" fontId="9" fillId="2" borderId="0" xfId="0" applyFont="1" applyFill="1"/>
    <xf numFmtId="14" fontId="6" fillId="2" borderId="5"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0" xfId="0" applyFill="1"/>
    <xf numFmtId="0" fontId="4" fillId="0" borderId="2" xfId="1" applyFont="1" applyFill="1" applyBorder="1" applyAlignment="1" applyProtection="1">
      <alignment horizontal="justify" vertical="center" wrapText="1"/>
    </xf>
    <xf numFmtId="0" fontId="6" fillId="0"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0" fillId="0" borderId="0" xfId="0" applyFill="1"/>
    <xf numFmtId="14" fontId="8"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2" fillId="2" borderId="0"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xf>
    <xf numFmtId="0" fontId="2" fillId="2" borderId="4" xfId="0" applyFont="1" applyFill="1" applyBorder="1" applyAlignment="1">
      <alignment horizontal="center" vertical="center"/>
    </xf>
    <xf numFmtId="0" fontId="4" fillId="0" borderId="2" xfId="0" applyFont="1" applyBorder="1" applyAlignment="1">
      <alignment horizontal="justify" vertical="center"/>
    </xf>
    <xf numFmtId="0" fontId="11"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14" fontId="11" fillId="6" borderId="2" xfId="0" applyNumberFormat="1" applyFont="1" applyFill="1" applyBorder="1" applyAlignment="1">
      <alignment horizontal="center" vertical="center" wrapText="1"/>
    </xf>
    <xf numFmtId="10" fontId="6" fillId="2" borderId="5"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0" borderId="0" xfId="0" applyFont="1"/>
    <xf numFmtId="0" fontId="16" fillId="2" borderId="2" xfId="2" applyFont="1" applyFill="1" applyBorder="1" applyAlignment="1">
      <alignment horizontal="justify" vertical="center" wrapText="1"/>
    </xf>
    <xf numFmtId="0" fontId="4" fillId="0" borderId="2" xfId="0" applyFont="1" applyBorder="1"/>
    <xf numFmtId="0" fontId="4" fillId="0" borderId="2" xfId="0" applyFont="1" applyFill="1" applyBorder="1"/>
    <xf numFmtId="0" fontId="13" fillId="5" borderId="2" xfId="0" applyFont="1" applyFill="1" applyBorder="1" applyAlignment="1">
      <alignment horizontal="center" vertical="center" wrapText="1"/>
    </xf>
    <xf numFmtId="0" fontId="4" fillId="0" borderId="2" xfId="0" applyFont="1" applyBorder="1" applyAlignment="1">
      <alignment vertical="center" wrapText="1"/>
    </xf>
    <xf numFmtId="0" fontId="17" fillId="0" borderId="2" xfId="2" applyFont="1" applyBorder="1" applyAlignment="1">
      <alignment horizontal="left" vertical="center" wrapText="1"/>
    </xf>
    <xf numFmtId="9" fontId="4" fillId="0" borderId="2" xfId="0" applyNumberFormat="1" applyFont="1" applyBorder="1" applyAlignment="1">
      <alignment horizontal="center" vertical="center"/>
    </xf>
    <xf numFmtId="9" fontId="4" fillId="2" borderId="2" xfId="0" applyNumberFormat="1" applyFont="1" applyFill="1" applyBorder="1" applyAlignment="1">
      <alignment horizontal="center" vertical="center"/>
    </xf>
    <xf numFmtId="10" fontId="4" fillId="0" borderId="2" xfId="0" applyNumberFormat="1" applyFont="1" applyBorder="1" applyAlignment="1">
      <alignment horizontal="center" vertical="center"/>
    </xf>
    <xf numFmtId="0" fontId="4" fillId="0" borderId="2" xfId="0" applyFont="1" applyBorder="1" applyAlignment="1">
      <alignment horizontal="left" vertical="center" wrapText="1"/>
    </xf>
    <xf numFmtId="0" fontId="0" fillId="2" borderId="2" xfId="0" applyFill="1" applyBorder="1"/>
    <xf numFmtId="0" fontId="4" fillId="0" borderId="2" xfId="0" applyFont="1" applyBorder="1" applyAlignment="1">
      <alignment horizontal="center" vertical="center"/>
    </xf>
    <xf numFmtId="0" fontId="19" fillId="0" borderId="2" xfId="2" applyFont="1" applyBorder="1" applyAlignment="1">
      <alignment horizontal="left" vertical="center" wrapText="1"/>
    </xf>
    <xf numFmtId="9" fontId="4" fillId="0" borderId="2" xfId="3" applyFont="1" applyBorder="1" applyAlignment="1">
      <alignment horizontal="center" vertical="center"/>
    </xf>
    <xf numFmtId="0" fontId="4" fillId="0" borderId="2" xfId="0" applyFont="1" applyBorder="1" applyAlignment="1">
      <alignment horizontal="left" vertical="center"/>
    </xf>
    <xf numFmtId="0" fontId="4" fillId="2" borderId="2" xfId="0" applyFont="1" applyFill="1" applyBorder="1" applyAlignment="1">
      <alignment horizontal="left" vertical="center" wrapText="1"/>
    </xf>
    <xf numFmtId="0" fontId="4" fillId="2" borderId="2" xfId="0" applyFont="1" applyFill="1" applyBorder="1" applyAlignment="1">
      <alignment horizontal="left" vertical="center"/>
    </xf>
    <xf numFmtId="9" fontId="20" fillId="2" borderId="2" xfId="3" applyFont="1" applyFill="1" applyBorder="1" applyAlignment="1">
      <alignment horizontal="center" vertical="center"/>
    </xf>
    <xf numFmtId="0" fontId="21" fillId="0" borderId="2" xfId="0" applyFont="1" applyBorder="1" applyAlignment="1">
      <alignment horizontal="center" vertical="center"/>
    </xf>
    <xf numFmtId="9" fontId="4" fillId="0" borderId="2" xfId="3" applyFont="1" applyFill="1" applyBorder="1" applyAlignment="1">
      <alignment horizontal="center" vertical="center"/>
    </xf>
    <xf numFmtId="9" fontId="6" fillId="2" borderId="2" xfId="3" applyFont="1" applyFill="1" applyBorder="1" applyAlignment="1">
      <alignment horizontal="center" vertical="center"/>
    </xf>
    <xf numFmtId="9" fontId="6" fillId="2"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9" fontId="22" fillId="7" borderId="2" xfId="3" applyFont="1" applyFill="1" applyBorder="1" applyAlignment="1">
      <alignment horizontal="center" vertical="center"/>
    </xf>
    <xf numFmtId="0" fontId="22" fillId="7" borderId="1" xfId="0" applyFont="1" applyFill="1" applyBorder="1" applyAlignment="1">
      <alignment horizontal="center" vertical="center"/>
    </xf>
    <xf numFmtId="0" fontId="22" fillId="7" borderId="1" xfId="0" applyFont="1" applyFill="1" applyBorder="1" applyAlignment="1">
      <alignment horizontal="center" vertical="center" wrapText="1"/>
    </xf>
    <xf numFmtId="9" fontId="4" fillId="2" borderId="2" xfId="0" applyNumberFormat="1" applyFont="1" applyFill="1" applyBorder="1" applyAlignment="1">
      <alignment horizontal="justify" vertical="center" wrapText="1"/>
    </xf>
    <xf numFmtId="10" fontId="4" fillId="2" borderId="2" xfId="0" applyNumberFormat="1" applyFont="1" applyFill="1" applyBorder="1" applyAlignment="1">
      <alignment horizontal="justify" vertical="center" wrapText="1"/>
    </xf>
    <xf numFmtId="9" fontId="4" fillId="2" borderId="2" xfId="3" applyFont="1" applyFill="1" applyBorder="1" applyAlignment="1">
      <alignment horizontal="left" vertical="center" wrapText="1"/>
    </xf>
    <xf numFmtId="9" fontId="4" fillId="0" borderId="2" xfId="3" applyFont="1" applyBorder="1" applyAlignment="1">
      <alignment horizontal="left" vertical="center" wrapText="1"/>
    </xf>
    <xf numFmtId="9" fontId="6" fillId="2" borderId="2" xfId="0" applyNumberFormat="1" applyFont="1" applyFill="1" applyBorder="1" applyAlignment="1">
      <alignment horizontal="justify" vertical="center" wrapText="1"/>
    </xf>
    <xf numFmtId="9" fontId="6" fillId="2" borderId="2" xfId="3" applyFont="1" applyFill="1" applyBorder="1" applyAlignment="1">
      <alignment horizontal="justify" vertical="center" wrapText="1"/>
    </xf>
    <xf numFmtId="9" fontId="4" fillId="2" borderId="2" xfId="3" applyFont="1" applyFill="1" applyBorder="1" applyAlignment="1">
      <alignment horizontal="justify" vertical="center" wrapText="1"/>
    </xf>
    <xf numFmtId="9" fontId="4" fillId="0" borderId="2" xfId="3" applyFont="1" applyBorder="1" applyAlignment="1">
      <alignment horizontal="left" vertical="center"/>
    </xf>
    <xf numFmtId="9" fontId="4" fillId="0" borderId="2" xfId="0" applyNumberFormat="1" applyFont="1" applyBorder="1" applyAlignment="1">
      <alignment horizontal="left" vertical="center"/>
    </xf>
    <xf numFmtId="9" fontId="4" fillId="0" borderId="2" xfId="0" applyNumberFormat="1" applyFont="1" applyBorder="1" applyAlignment="1">
      <alignment horizontal="justify" vertical="center"/>
    </xf>
    <xf numFmtId="9" fontId="4" fillId="0" borderId="2" xfId="0" applyNumberFormat="1" applyFont="1" applyBorder="1" applyAlignment="1">
      <alignment horizontal="justify" vertical="center" wrapText="1"/>
    </xf>
    <xf numFmtId="9" fontId="4" fillId="0" borderId="2" xfId="0" applyNumberFormat="1" applyFont="1" applyFill="1" applyBorder="1" applyAlignment="1">
      <alignment horizontal="justify" vertical="center" wrapText="1"/>
    </xf>
    <xf numFmtId="9" fontId="4" fillId="0" borderId="2" xfId="3" applyFont="1" applyFill="1" applyBorder="1"/>
    <xf numFmtId="0" fontId="5" fillId="3"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23" fillId="0" borderId="0" xfId="0" applyFont="1"/>
    <xf numFmtId="14" fontId="4" fillId="0" borderId="2" xfId="0" applyNumberFormat="1" applyFont="1" applyFill="1" applyBorder="1" applyAlignment="1">
      <alignment horizontal="center" vertical="center"/>
    </xf>
    <xf numFmtId="9" fontId="4" fillId="0" borderId="2" xfId="0" applyNumberFormat="1" applyFont="1" applyFill="1" applyBorder="1" applyAlignment="1">
      <alignment horizontal="center" vertical="center"/>
    </xf>
    <xf numFmtId="9" fontId="6" fillId="0" borderId="2" xfId="3" applyFont="1" applyFill="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9" fontId="6" fillId="0" borderId="2" xfId="0" applyNumberFormat="1" applyFont="1" applyFill="1" applyBorder="1" applyAlignment="1">
      <alignment horizontal="justify" vertical="center" wrapText="1"/>
    </xf>
    <xf numFmtId="0" fontId="23" fillId="0" borderId="0" xfId="0" applyFont="1" applyFill="1"/>
    <xf numFmtId="0" fontId="5" fillId="2" borderId="2" xfId="0" applyFont="1" applyFill="1" applyBorder="1" applyAlignment="1">
      <alignment horizontal="center" vertical="center" wrapText="1"/>
    </xf>
    <xf numFmtId="0" fontId="5" fillId="4" borderId="2" xfId="0" applyFont="1" applyFill="1" applyBorder="1" applyAlignment="1">
      <alignment horizontal="center" vertical="center"/>
    </xf>
    <xf numFmtId="164" fontId="6" fillId="0" borderId="2" xfId="0" applyNumberFormat="1" applyFont="1" applyBorder="1" applyAlignment="1">
      <alignment horizontal="center" vertical="center"/>
    </xf>
    <xf numFmtId="9" fontId="6" fillId="0" borderId="2" xfId="0" applyNumberFormat="1" applyFont="1" applyBorder="1" applyAlignment="1">
      <alignment horizontal="center" vertical="center"/>
    </xf>
    <xf numFmtId="0" fontId="24" fillId="0" borderId="2" xfId="2" applyFont="1" applyBorder="1" applyAlignment="1">
      <alignment horizontal="left" vertical="center" wrapText="1"/>
    </xf>
    <xf numFmtId="0" fontId="6" fillId="0" borderId="2" xfId="0" applyFont="1" applyBorder="1" applyAlignment="1">
      <alignment vertical="center" wrapText="1"/>
    </xf>
    <xf numFmtId="9" fontId="6" fillId="0" borderId="2" xfId="0" applyNumberFormat="1" applyFont="1" applyBorder="1" applyAlignment="1">
      <alignment vertical="center" wrapText="1"/>
    </xf>
    <xf numFmtId="0" fontId="25" fillId="0" borderId="0" xfId="0" applyFont="1"/>
    <xf numFmtId="0" fontId="6" fillId="0" borderId="2" xfId="0" applyFont="1" applyBorder="1" applyAlignment="1">
      <alignment horizontal="center" vertical="center" wrapText="1"/>
    </xf>
    <xf numFmtId="0" fontId="6" fillId="0" borderId="2" xfId="0" applyFont="1" applyFill="1" applyBorder="1" applyAlignment="1">
      <alignment horizontal="center" vertical="center"/>
    </xf>
    <xf numFmtId="9" fontId="6" fillId="2" borderId="2" xfId="3" applyFont="1" applyFill="1" applyBorder="1" applyAlignment="1">
      <alignment horizontal="center" vertical="center" wrapText="1"/>
    </xf>
    <xf numFmtId="0" fontId="23" fillId="2" borderId="2" xfId="0" applyFont="1" applyFill="1" applyBorder="1"/>
    <xf numFmtId="9" fontId="4" fillId="0" borderId="2" xfId="0" applyNumberFormat="1" applyFont="1" applyFill="1" applyBorder="1" applyAlignment="1">
      <alignment horizontal="left" vertical="center" wrapText="1"/>
    </xf>
    <xf numFmtId="9" fontId="4" fillId="0" borderId="2" xfId="0" applyNumberFormat="1" applyFont="1" applyFill="1" applyBorder="1" applyAlignment="1">
      <alignment horizontal="left" vertical="center"/>
    </xf>
    <xf numFmtId="0" fontId="4" fillId="0" borderId="5" xfId="0" applyFont="1" applyBorder="1" applyAlignment="1">
      <alignment horizontal="justify" vertical="center" wrapText="1"/>
    </xf>
    <xf numFmtId="0" fontId="6" fillId="0" borderId="0" xfId="0" applyFont="1"/>
    <xf numFmtId="0" fontId="34" fillId="7"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Border="1" applyAlignment="1">
      <alignment horizontal="justify" vertical="center"/>
    </xf>
    <xf numFmtId="0" fontId="6" fillId="0" borderId="2" xfId="0" applyFont="1" applyFill="1" applyBorder="1" applyAlignment="1">
      <alignment wrapText="1"/>
    </xf>
    <xf numFmtId="0" fontId="5" fillId="0" borderId="2" xfId="0" applyFont="1" applyFill="1" applyBorder="1" applyAlignment="1">
      <alignment horizontal="center" vertical="center" wrapText="1"/>
    </xf>
    <xf numFmtId="9" fontId="6" fillId="2" borderId="2" xfId="0" applyNumberFormat="1" applyFont="1" applyFill="1" applyBorder="1" applyAlignment="1">
      <alignment horizontal="center" vertical="center"/>
    </xf>
    <xf numFmtId="0" fontId="35" fillId="2" borderId="2" xfId="2" applyFont="1" applyFill="1" applyBorder="1" applyAlignment="1">
      <alignment horizontal="center" vertical="center" wrapText="1"/>
    </xf>
    <xf numFmtId="0" fontId="25" fillId="2" borderId="0" xfId="0" applyFont="1" applyFill="1"/>
    <xf numFmtId="0" fontId="28" fillId="0" borderId="2" xfId="4" applyFont="1" applyFill="1" applyBorder="1" applyAlignment="1">
      <alignment horizontal="center" vertical="center" wrapText="1"/>
    </xf>
    <xf numFmtId="0" fontId="31" fillId="0" borderId="10" xfId="4" applyFont="1" applyFill="1" applyBorder="1" applyAlignment="1">
      <alignment horizontal="center" vertical="center"/>
    </xf>
    <xf numFmtId="0" fontId="31" fillId="0" borderId="0" xfId="4" applyFont="1" applyFill="1" applyAlignment="1">
      <alignment horizontal="center" vertical="center"/>
    </xf>
    <xf numFmtId="0" fontId="31" fillId="0" borderId="0" xfId="4" applyFont="1" applyFill="1" applyAlignment="1">
      <alignment horizontal="justify" vertical="top"/>
    </xf>
    <xf numFmtId="0" fontId="28" fillId="0" borderId="0" xfId="4" applyFont="1" applyFill="1" applyAlignment="1">
      <alignment horizontal="center" vertical="center"/>
    </xf>
    <xf numFmtId="0" fontId="31" fillId="0" borderId="2" xfId="4" applyFont="1" applyFill="1" applyBorder="1" applyAlignment="1">
      <alignment horizontal="center" vertical="center" wrapText="1"/>
    </xf>
    <xf numFmtId="0" fontId="31" fillId="0" borderId="0" xfId="4" applyFont="1" applyFill="1"/>
    <xf numFmtId="0" fontId="32" fillId="0" borderId="2" xfId="4" applyFont="1" applyFill="1" applyBorder="1" applyAlignment="1">
      <alignment horizontal="center" vertical="center" wrapText="1"/>
    </xf>
    <xf numFmtId="0" fontId="32" fillId="0" borderId="0" xfId="4" applyFont="1" applyFill="1" applyAlignment="1">
      <alignment vertical="center" wrapText="1"/>
    </xf>
    <xf numFmtId="0" fontId="31" fillId="0" borderId="10" xfId="4" applyFont="1" applyFill="1" applyBorder="1"/>
    <xf numFmtId="0" fontId="31" fillId="0" borderId="10" xfId="4" applyFont="1" applyFill="1" applyBorder="1" applyAlignment="1">
      <alignment horizontal="center"/>
    </xf>
    <xf numFmtId="0" fontId="31" fillId="0" borderId="10" xfId="4" applyFont="1" applyFill="1" applyBorder="1" applyAlignment="1">
      <alignment horizontal="center" vertical="center" wrapText="1"/>
    </xf>
    <xf numFmtId="0" fontId="31" fillId="0" borderId="22" xfId="4" applyFont="1" applyFill="1" applyBorder="1" applyAlignment="1">
      <alignment horizontal="center" vertical="center" wrapText="1"/>
    </xf>
    <xf numFmtId="0" fontId="31" fillId="0" borderId="0" xfId="4" applyFont="1" applyFill="1" applyAlignment="1">
      <alignment horizontal="center" vertical="center" wrapText="1"/>
    </xf>
    <xf numFmtId="0" fontId="31" fillId="0" borderId="2" xfId="4" applyFont="1" applyFill="1" applyBorder="1" applyAlignment="1">
      <alignment horizontal="justify" vertical="top" wrapText="1"/>
    </xf>
    <xf numFmtId="0" fontId="31" fillId="0" borderId="25" xfId="4" applyFont="1" applyFill="1" applyBorder="1" applyAlignment="1">
      <alignment horizontal="center" vertical="center" wrapText="1"/>
    </xf>
    <xf numFmtId="0" fontId="31" fillId="0" borderId="2" xfId="4" applyFont="1" applyFill="1" applyBorder="1" applyAlignment="1">
      <alignment horizontal="left" vertical="top" wrapText="1"/>
    </xf>
    <xf numFmtId="0" fontId="33" fillId="0" borderId="2" xfId="4" applyFont="1" applyFill="1" applyBorder="1" applyAlignment="1">
      <alignment horizontal="center" vertical="center"/>
    </xf>
    <xf numFmtId="0" fontId="28" fillId="0" borderId="2" xfId="4" applyFont="1" applyFill="1" applyBorder="1" applyAlignment="1">
      <alignment horizontal="center" vertical="center"/>
    </xf>
    <xf numFmtId="0" fontId="37" fillId="0" borderId="2" xfId="5" applyFont="1" applyFill="1" applyBorder="1" applyAlignment="1">
      <alignment horizontal="center" vertical="center" wrapText="1"/>
    </xf>
    <xf numFmtId="0" fontId="38" fillId="0" borderId="2" xfId="5" applyFont="1" applyFill="1" applyBorder="1" applyAlignment="1">
      <alignment horizontal="center" vertical="center" wrapText="1"/>
    </xf>
    <xf numFmtId="0" fontId="27" fillId="0" borderId="0" xfId="4" applyFont="1" applyFill="1"/>
    <xf numFmtId="0" fontId="27" fillId="0" borderId="0" xfId="4" applyFont="1" applyFill="1" applyAlignment="1">
      <alignment horizontal="center" vertical="center"/>
    </xf>
    <xf numFmtId="0" fontId="29" fillId="0" borderId="0" xfId="4" applyFont="1" applyFill="1"/>
    <xf numFmtId="0" fontId="27" fillId="0" borderId="0" xfId="4" applyFont="1" applyFill="1" applyAlignment="1">
      <alignment horizontal="justify" vertical="top"/>
    </xf>
    <xf numFmtId="0" fontId="27" fillId="0" borderId="0" xfId="4" applyFont="1" applyFill="1" applyAlignment="1">
      <alignment horizontal="center"/>
    </xf>
    <xf numFmtId="0" fontId="30" fillId="0" borderId="10" xfId="4" applyFont="1" applyFill="1" applyBorder="1" applyAlignment="1">
      <alignment horizontal="center"/>
    </xf>
    <xf numFmtId="0" fontId="30" fillId="0" borderId="10" xfId="4" applyFont="1" applyFill="1" applyBorder="1"/>
    <xf numFmtId="0" fontId="31" fillId="0" borderId="0" xfId="4" applyFont="1" applyFill="1" applyAlignment="1">
      <alignment horizontal="left" vertical="center" wrapText="1"/>
    </xf>
    <xf numFmtId="0" fontId="31" fillId="0" borderId="0" xfId="4" applyFont="1" applyFill="1" applyAlignment="1">
      <alignment horizontal="justify" vertical="top" wrapText="1"/>
    </xf>
    <xf numFmtId="0" fontId="31" fillId="0" borderId="11" xfId="4" applyFont="1" applyFill="1" applyBorder="1" applyAlignment="1">
      <alignment horizontal="center" wrapText="1"/>
    </xf>
    <xf numFmtId="0" fontId="31" fillId="0" borderId="8" xfId="4" applyFont="1" applyFill="1" applyBorder="1" applyAlignment="1">
      <alignment horizontal="center" vertical="center"/>
    </xf>
    <xf numFmtId="0" fontId="31" fillId="0" borderId="9" xfId="4" applyFont="1" applyFill="1" applyBorder="1" applyAlignment="1">
      <alignment horizontal="center" vertical="center"/>
    </xf>
    <xf numFmtId="0" fontId="31" fillId="0" borderId="10" xfId="4" applyFont="1" applyFill="1" applyBorder="1" applyAlignment="1">
      <alignment horizontal="justify" vertical="top" wrapText="1"/>
    </xf>
    <xf numFmtId="0" fontId="31" fillId="0" borderId="8" xfId="4" applyFont="1" applyFill="1" applyBorder="1" applyAlignment="1">
      <alignment horizontal="justify" vertical="top" wrapText="1"/>
    </xf>
    <xf numFmtId="0" fontId="31" fillId="0" borderId="10" xfId="4" applyFont="1" applyFill="1" applyBorder="1" applyAlignment="1">
      <alignment horizontal="justify" vertical="top"/>
    </xf>
    <xf numFmtId="0" fontId="31" fillId="0" borderId="8" xfId="4" applyFont="1" applyFill="1" applyBorder="1" applyAlignment="1">
      <alignment horizontal="justify" vertical="top"/>
    </xf>
    <xf numFmtId="0" fontId="31" fillId="0" borderId="8" xfId="4" applyFont="1" applyFill="1" applyBorder="1"/>
    <xf numFmtId="0" fontId="31" fillId="0" borderId="9" xfId="4" applyFont="1" applyFill="1" applyBorder="1"/>
    <xf numFmtId="0" fontId="3" fillId="8" borderId="2" xfId="0" applyFont="1" applyFill="1" applyBorder="1" applyAlignment="1">
      <alignment vertical="center"/>
    </xf>
    <xf numFmtId="0" fontId="3" fillId="8" borderId="3" xfId="0" applyFont="1" applyFill="1" applyBorder="1" applyAlignment="1">
      <alignment vertical="center"/>
    </xf>
    <xf numFmtId="0" fontId="3" fillId="8" borderId="4" xfId="0" applyFont="1" applyFill="1" applyBorder="1" applyAlignment="1">
      <alignment horizontal="center" vertical="center"/>
    </xf>
    <xf numFmtId="0" fontId="3" fillId="8" borderId="4" xfId="0" applyFont="1" applyFill="1" applyBorder="1" applyAlignment="1">
      <alignment vertical="center"/>
    </xf>
    <xf numFmtId="0" fontId="3" fillId="8" borderId="4" xfId="0" applyFont="1" applyFill="1" applyBorder="1" applyAlignment="1">
      <alignment vertical="center" wrapText="1"/>
    </xf>
    <xf numFmtId="0" fontId="3" fillId="8" borderId="1" xfId="0" applyFont="1" applyFill="1" applyBorder="1" applyAlignment="1">
      <alignment vertical="center" wrapText="1"/>
    </xf>
    <xf numFmtId="0" fontId="3" fillId="8" borderId="1" xfId="0" applyFont="1" applyFill="1" applyBorder="1" applyAlignment="1">
      <alignment vertical="center"/>
    </xf>
    <xf numFmtId="0" fontId="44" fillId="0" borderId="0" xfId="0" applyFont="1"/>
    <xf numFmtId="0" fontId="44" fillId="2" borderId="0" xfId="0" applyFont="1" applyFill="1"/>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Alignment="1">
      <alignment vertical="center"/>
    </xf>
    <xf numFmtId="0" fontId="45" fillId="2" borderId="0" xfId="0" applyFont="1" applyFill="1" applyAlignment="1">
      <alignment horizontal="center"/>
    </xf>
    <xf numFmtId="0" fontId="28" fillId="2" borderId="0" xfId="0" applyFont="1" applyFill="1" applyAlignment="1">
      <alignment horizontal="center"/>
    </xf>
    <xf numFmtId="0" fontId="28" fillId="2" borderId="0" xfId="0" applyFont="1" applyFill="1"/>
    <xf numFmtId="0" fontId="46" fillId="0" borderId="0" xfId="0" applyFont="1"/>
    <xf numFmtId="0" fontId="28" fillId="0" borderId="0" xfId="0" applyFont="1"/>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horizontal="right" vertical="center"/>
    </xf>
    <xf numFmtId="0" fontId="3" fillId="8" borderId="2" xfId="0" applyFont="1" applyFill="1" applyBorder="1" applyAlignment="1">
      <alignment horizontal="center" vertical="center"/>
    </xf>
    <xf numFmtId="0" fontId="3" fillId="8" borderId="2" xfId="0" applyFont="1" applyFill="1" applyBorder="1" applyAlignment="1">
      <alignment horizontal="center" vertical="center" wrapText="1"/>
    </xf>
    <xf numFmtId="0" fontId="47" fillId="5" borderId="2" xfId="0" applyFont="1" applyFill="1" applyBorder="1" applyAlignment="1">
      <alignment horizontal="center" vertical="center" wrapText="1"/>
    </xf>
    <xf numFmtId="0" fontId="47" fillId="9" borderId="2" xfId="0" applyFont="1" applyFill="1" applyBorder="1" applyAlignment="1">
      <alignment horizontal="center" vertical="center" wrapText="1"/>
    </xf>
    <xf numFmtId="0" fontId="48" fillId="8" borderId="2" xfId="0" applyFont="1" applyFill="1" applyBorder="1" applyAlignment="1">
      <alignment horizontal="center" vertical="center"/>
    </xf>
    <xf numFmtId="9" fontId="48" fillId="8" borderId="2" xfId="3" applyFont="1" applyFill="1" applyBorder="1" applyAlignment="1">
      <alignment horizontal="center" vertical="center"/>
    </xf>
    <xf numFmtId="0" fontId="48"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0" borderId="2" xfId="0" applyFont="1" applyBorder="1" applyAlignment="1">
      <alignment horizontal="center" vertical="center" wrapText="1"/>
    </xf>
    <xf numFmtId="14"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xf>
    <xf numFmtId="0" fontId="9" fillId="2" borderId="2" xfId="0" applyFont="1" applyFill="1" applyBorder="1" applyAlignment="1">
      <alignment horizontal="center" vertical="center" wrapText="1"/>
    </xf>
    <xf numFmtId="0" fontId="9" fillId="2" borderId="2" xfId="0" applyFont="1" applyFill="1" applyBorder="1" applyAlignment="1">
      <alignment horizontal="justify" vertical="center" wrapText="1"/>
    </xf>
    <xf numFmtId="9" fontId="3" fillId="2" borderId="2" xfId="0" applyNumberFormat="1" applyFont="1" applyFill="1" applyBorder="1" applyAlignment="1">
      <alignment horizontal="center" vertical="center" wrapText="1"/>
    </xf>
    <xf numFmtId="0" fontId="9" fillId="2" borderId="2" xfId="0" applyFont="1" applyFill="1" applyBorder="1" applyAlignment="1">
      <alignment horizontal="left" vertical="center" wrapText="1"/>
    </xf>
    <xf numFmtId="0" fontId="25" fillId="0" borderId="5" xfId="0" applyFont="1" applyBorder="1" applyAlignment="1">
      <alignment horizontal="justify" vertical="center" wrapText="1"/>
    </xf>
    <xf numFmtId="9" fontId="25" fillId="2" borderId="0" xfId="0" applyNumberFormat="1" applyFont="1" applyFill="1" applyAlignment="1">
      <alignment horizontal="center" vertical="center"/>
    </xf>
    <xf numFmtId="0" fontId="9" fillId="0" borderId="5" xfId="0" applyFont="1" applyBorder="1" applyAlignment="1">
      <alignment horizontal="justify" vertical="center" wrapText="1"/>
    </xf>
    <xf numFmtId="0" fontId="28" fillId="2" borderId="0" xfId="0" applyFont="1" applyFill="1" applyAlignment="1">
      <alignment wrapText="1"/>
    </xf>
    <xf numFmtId="9" fontId="9" fillId="2" borderId="2" xfId="0" applyNumberFormat="1" applyFont="1" applyFill="1" applyBorder="1" applyAlignment="1">
      <alignment horizontal="center" vertical="center"/>
    </xf>
    <xf numFmtId="9" fontId="3" fillId="2" borderId="2" xfId="0" applyNumberFormat="1" applyFont="1" applyFill="1" applyBorder="1" applyAlignment="1">
      <alignment horizontal="center" vertical="center"/>
    </xf>
    <xf numFmtId="0" fontId="49" fillId="2" borderId="2" xfId="2" applyFont="1" applyFill="1" applyBorder="1" applyAlignment="1">
      <alignment horizontal="left" vertical="center" wrapText="1"/>
    </xf>
    <xf numFmtId="0" fontId="25" fillId="0" borderId="2" xfId="0" applyFont="1" applyBorder="1" applyAlignment="1">
      <alignment horizontal="justify" vertical="center" wrapText="1"/>
    </xf>
    <xf numFmtId="9" fontId="25" fillId="0" borderId="2" xfId="0" applyNumberFormat="1" applyFont="1" applyBorder="1" applyAlignment="1">
      <alignment horizontal="center" vertical="center"/>
    </xf>
    <xf numFmtId="0" fontId="50" fillId="0" borderId="2" xfId="0" applyFont="1" applyBorder="1" applyAlignment="1">
      <alignment horizontal="center" vertical="center" wrapText="1"/>
    </xf>
    <xf numFmtId="0" fontId="9" fillId="0" borderId="1" xfId="0" applyFont="1" applyBorder="1" applyAlignment="1">
      <alignment horizontal="center" vertical="center" wrapText="1"/>
    </xf>
    <xf numFmtId="14" fontId="50" fillId="0" borderId="2" xfId="0" applyNumberFormat="1" applyFont="1" applyBorder="1" applyAlignment="1">
      <alignment horizontal="center" vertical="center" wrapText="1"/>
    </xf>
    <xf numFmtId="0" fontId="25" fillId="2" borderId="2" xfId="0" applyFont="1" applyFill="1" applyBorder="1" applyAlignment="1">
      <alignment horizontal="justify" vertical="center" wrapText="1"/>
    </xf>
    <xf numFmtId="0" fontId="9" fillId="0" borderId="7" xfId="0" applyFont="1" applyBorder="1" applyAlignment="1">
      <alignment horizontal="center" vertical="center" wrapText="1"/>
    </xf>
    <xf numFmtId="14" fontId="9" fillId="0" borderId="7" xfId="0" applyNumberFormat="1" applyFont="1" applyBorder="1" applyAlignment="1">
      <alignment horizontal="center" vertical="center"/>
    </xf>
    <xf numFmtId="10" fontId="9" fillId="0" borderId="2" xfId="0" applyNumberFormat="1" applyFont="1" applyBorder="1" applyAlignment="1">
      <alignment horizontal="center" vertical="center"/>
    </xf>
    <xf numFmtId="10" fontId="3" fillId="2" borderId="2" xfId="0" applyNumberFormat="1" applyFont="1" applyFill="1" applyBorder="1" applyAlignment="1">
      <alignment horizontal="center" vertical="center"/>
    </xf>
    <xf numFmtId="0" fontId="25" fillId="0" borderId="2" xfId="0" applyFont="1" applyBorder="1" applyAlignment="1">
      <alignment vertical="center"/>
    </xf>
    <xf numFmtId="0" fontId="48" fillId="0" borderId="5" xfId="0" applyFont="1" applyBorder="1" applyAlignment="1">
      <alignment horizontal="center" vertical="center" wrapText="1"/>
    </xf>
    <xf numFmtId="0" fontId="25" fillId="0" borderId="2" xfId="0" applyFont="1" applyBorder="1" applyAlignment="1">
      <alignment horizontal="center" vertical="center" wrapText="1"/>
    </xf>
    <xf numFmtId="9" fontId="9" fillId="0" borderId="2" xfId="0" applyNumberFormat="1" applyFont="1" applyBorder="1" applyAlignment="1">
      <alignment horizontal="center" vertical="center"/>
    </xf>
    <xf numFmtId="0" fontId="48" fillId="2" borderId="2"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2" xfId="0" applyFont="1" applyFill="1" applyBorder="1" applyAlignment="1">
      <alignment horizontal="left" vertical="center" wrapText="1"/>
    </xf>
    <xf numFmtId="0" fontId="9" fillId="2" borderId="26" xfId="0" applyFont="1" applyFill="1" applyBorder="1" applyAlignment="1">
      <alignment horizontal="justify" vertical="center" wrapText="1"/>
    </xf>
    <xf numFmtId="0" fontId="3" fillId="2" borderId="2" xfId="0" applyFont="1" applyFill="1" applyBorder="1" applyAlignment="1">
      <alignment horizontal="center" vertical="center"/>
    </xf>
    <xf numFmtId="0" fontId="25" fillId="0" borderId="5" xfId="0" applyFont="1" applyBorder="1" applyAlignment="1">
      <alignment horizontal="center" vertical="center" wrapText="1"/>
    </xf>
    <xf numFmtId="14" fontId="25" fillId="0" borderId="2" xfId="0" applyNumberFormat="1" applyFont="1" applyBorder="1" applyAlignment="1">
      <alignment horizontal="center" vertical="center"/>
    </xf>
    <xf numFmtId="9" fontId="3" fillId="2" borderId="2" xfId="3" applyFont="1" applyFill="1" applyBorder="1" applyAlignment="1">
      <alignment horizontal="center" vertical="center"/>
    </xf>
    <xf numFmtId="0" fontId="28" fillId="2" borderId="2" xfId="0" applyFont="1" applyFill="1" applyBorder="1" applyAlignment="1">
      <alignment vertical="center"/>
    </xf>
    <xf numFmtId="0" fontId="9" fillId="2" borderId="2" xfId="0" applyFont="1" applyFill="1" applyBorder="1" applyAlignment="1">
      <alignment vertical="center"/>
    </xf>
    <xf numFmtId="0" fontId="47" fillId="8" borderId="2" xfId="0" applyFont="1" applyFill="1" applyBorder="1" applyAlignment="1">
      <alignment horizontal="center" vertical="center" wrapText="1"/>
    </xf>
    <xf numFmtId="0" fontId="47" fillId="8" borderId="5" xfId="0" applyFont="1" applyFill="1" applyBorder="1" applyAlignment="1">
      <alignment horizontal="center" vertical="center" wrapText="1"/>
    </xf>
    <xf numFmtId="0" fontId="48" fillId="8"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9" fillId="0" borderId="2" xfId="1" applyFont="1" applyFill="1" applyBorder="1" applyAlignment="1" applyProtection="1">
      <alignment horizontal="center" vertical="center" wrapText="1"/>
    </xf>
    <xf numFmtId="14" fontId="25" fillId="0" borderId="2" xfId="0" applyNumberFormat="1" applyFont="1" applyBorder="1" applyAlignment="1">
      <alignment horizontal="center" vertical="center" wrapText="1"/>
    </xf>
    <xf numFmtId="10" fontId="25" fillId="2" borderId="5" xfId="0" applyNumberFormat="1" applyFont="1" applyFill="1" applyBorder="1" applyAlignment="1">
      <alignment horizontal="center" vertical="center" wrapText="1"/>
    </xf>
    <xf numFmtId="9" fontId="45" fillId="2" borderId="2" xfId="3" applyFont="1" applyFill="1" applyBorder="1" applyAlignment="1">
      <alignment horizontal="center" vertical="center"/>
    </xf>
    <xf numFmtId="0" fontId="9" fillId="2" borderId="2" xfId="0" applyFont="1" applyFill="1" applyBorder="1" applyAlignment="1">
      <alignment vertical="center" wrapText="1"/>
    </xf>
    <xf numFmtId="0" fontId="9" fillId="2" borderId="2" xfId="0" applyFont="1" applyFill="1" applyBorder="1" applyAlignment="1">
      <alignment horizontal="center" vertical="center"/>
    </xf>
    <xf numFmtId="0" fontId="9" fillId="2" borderId="2" xfId="0" applyFont="1" applyFill="1" applyBorder="1" applyAlignment="1">
      <alignment horizontal="left" vertical="center"/>
    </xf>
    <xf numFmtId="0" fontId="28" fillId="0" borderId="0" xfId="0" applyFont="1" applyAlignment="1">
      <alignment wrapText="1"/>
    </xf>
    <xf numFmtId="9" fontId="25" fillId="2" borderId="2" xfId="0" applyNumberFormat="1" applyFont="1" applyFill="1" applyBorder="1" applyAlignment="1">
      <alignment horizontal="center" vertical="center" wrapText="1"/>
    </xf>
    <xf numFmtId="0" fontId="25" fillId="2" borderId="2" xfId="0" applyFont="1" applyFill="1" applyBorder="1" applyAlignment="1">
      <alignment vertical="center" wrapText="1"/>
    </xf>
    <xf numFmtId="9" fontId="9" fillId="2" borderId="2" xfId="0" applyNumberFormat="1" applyFont="1" applyFill="1" applyBorder="1" applyAlignment="1">
      <alignment horizontal="center" vertical="center" wrapText="1"/>
    </xf>
    <xf numFmtId="0" fontId="9" fillId="2" borderId="2" xfId="0" applyFont="1" applyFill="1" applyBorder="1" applyAlignment="1">
      <alignment horizontal="justify" vertical="center"/>
    </xf>
    <xf numFmtId="0" fontId="9" fillId="0" borderId="2" xfId="1" applyFont="1" applyFill="1" applyBorder="1" applyAlignment="1" applyProtection="1">
      <alignment horizontal="justify" vertical="center" wrapText="1"/>
    </xf>
    <xf numFmtId="14" fontId="25" fillId="0" borderId="5" xfId="0" applyNumberFormat="1" applyFont="1" applyBorder="1" applyAlignment="1">
      <alignment horizontal="center" vertical="center" wrapText="1"/>
    </xf>
    <xf numFmtId="9" fontId="52" fillId="2" borderId="2" xfId="3" applyFont="1" applyFill="1" applyBorder="1" applyAlignment="1">
      <alignment horizontal="center" vertical="center"/>
    </xf>
    <xf numFmtId="0" fontId="9" fillId="2" borderId="2" xfId="1" applyFont="1" applyFill="1" applyBorder="1" applyAlignment="1" applyProtection="1">
      <alignment horizontal="justify" vertical="center" wrapText="1"/>
    </xf>
    <xf numFmtId="9" fontId="25" fillId="2" borderId="2" xfId="0" applyNumberFormat="1" applyFont="1" applyFill="1" applyBorder="1" applyAlignment="1">
      <alignment horizontal="center" vertical="center"/>
    </xf>
    <xf numFmtId="0" fontId="46" fillId="2" borderId="0" xfId="0" applyFont="1" applyFill="1"/>
    <xf numFmtId="9" fontId="25" fillId="2" borderId="2" xfId="3" applyFont="1" applyFill="1" applyBorder="1" applyAlignment="1">
      <alignment horizontal="center" vertical="center"/>
    </xf>
    <xf numFmtId="0" fontId="25" fillId="8" borderId="2" xfId="0" applyFont="1" applyFill="1" applyBorder="1"/>
    <xf numFmtId="9" fontId="25" fillId="8" borderId="2" xfId="0" applyNumberFormat="1" applyFont="1" applyFill="1" applyBorder="1" applyAlignment="1">
      <alignment horizontal="center" vertical="center"/>
    </xf>
    <xf numFmtId="0" fontId="9" fillId="8" borderId="2" xfId="0" applyFont="1" applyFill="1" applyBorder="1" applyAlignment="1">
      <alignment horizontal="justify" vertical="center" wrapText="1"/>
    </xf>
    <xf numFmtId="0" fontId="47" fillId="10" borderId="2" xfId="0" applyFont="1" applyFill="1" applyBorder="1" applyAlignment="1">
      <alignment horizontal="center" vertical="center" wrapText="1"/>
    </xf>
    <xf numFmtId="0" fontId="9" fillId="0" borderId="5" xfId="0" applyFont="1" applyBorder="1" applyAlignment="1">
      <alignment horizontal="center" vertical="center" wrapText="1"/>
    </xf>
    <xf numFmtId="14" fontId="53" fillId="0" borderId="2" xfId="0" applyNumberFormat="1" applyFont="1" applyBorder="1" applyAlignment="1">
      <alignment horizontal="center" vertical="center" wrapText="1"/>
    </xf>
    <xf numFmtId="9" fontId="9" fillId="0" borderId="2" xfId="3" applyFont="1" applyBorder="1" applyAlignment="1">
      <alignment horizontal="center" vertical="center"/>
    </xf>
    <xf numFmtId="0" fontId="9" fillId="0" borderId="2" xfId="0" applyFont="1" applyBorder="1" applyAlignment="1">
      <alignment horizontal="left" vertical="center" wrapText="1"/>
    </xf>
    <xf numFmtId="0" fontId="25" fillId="0" borderId="2" xfId="0" applyFont="1" applyBorder="1" applyAlignment="1">
      <alignment wrapText="1"/>
    </xf>
    <xf numFmtId="0" fontId="9" fillId="0" borderId="2" xfId="0" applyFont="1" applyBorder="1" applyAlignment="1">
      <alignment horizontal="left" vertical="center"/>
    </xf>
    <xf numFmtId="9" fontId="9" fillId="11" borderId="2" xfId="3" applyFont="1" applyFill="1" applyBorder="1" applyAlignment="1">
      <alignment horizontal="center" vertical="center"/>
    </xf>
    <xf numFmtId="9" fontId="3" fillId="2" borderId="2" xfId="0" applyNumberFormat="1" applyFont="1" applyFill="1" applyBorder="1"/>
    <xf numFmtId="0" fontId="9" fillId="2" borderId="2" xfId="0" applyFont="1" applyFill="1" applyBorder="1"/>
    <xf numFmtId="0" fontId="9" fillId="0" borderId="2" xfId="0" applyFont="1" applyBorder="1" applyAlignment="1">
      <alignment horizontal="justify" vertical="center"/>
    </xf>
    <xf numFmtId="0" fontId="9" fillId="0" borderId="2" xfId="0" applyFont="1" applyBorder="1"/>
    <xf numFmtId="0" fontId="54" fillId="0" borderId="2" xfId="2" applyFont="1" applyFill="1" applyBorder="1" applyAlignment="1">
      <alignment vertical="center" wrapText="1"/>
    </xf>
    <xf numFmtId="0" fontId="9" fillId="8" borderId="2" xfId="0" applyFont="1" applyFill="1" applyBorder="1"/>
    <xf numFmtId="0" fontId="28" fillId="2" borderId="2" xfId="0" applyFont="1" applyFill="1" applyBorder="1"/>
    <xf numFmtId="0" fontId="45" fillId="2" borderId="2" xfId="0" applyFont="1" applyFill="1" applyBorder="1" applyAlignment="1">
      <alignment horizontal="center"/>
    </xf>
    <xf numFmtId="0" fontId="9" fillId="2" borderId="2" xfId="0" applyFont="1" applyFill="1" applyBorder="1" applyAlignment="1">
      <alignment wrapText="1"/>
    </xf>
    <xf numFmtId="0" fontId="49" fillId="2" borderId="2" xfId="2" applyFont="1" applyFill="1" applyBorder="1" applyAlignment="1">
      <alignment horizontal="justify" vertical="center" wrapText="1"/>
    </xf>
    <xf numFmtId="9" fontId="9" fillId="0" borderId="2" xfId="3" applyFont="1" applyFill="1" applyBorder="1" applyAlignment="1">
      <alignment horizontal="center" vertical="center"/>
    </xf>
    <xf numFmtId="0" fontId="25" fillId="2" borderId="2" xfId="0" applyFont="1" applyFill="1" applyBorder="1" applyAlignment="1">
      <alignment wrapText="1"/>
    </xf>
    <xf numFmtId="0" fontId="9" fillId="0" borderId="2" xfId="0" applyFont="1" applyBorder="1" applyAlignment="1">
      <alignment vertical="center"/>
    </xf>
    <xf numFmtId="0" fontId="50" fillId="0" borderId="2" xfId="0" applyFont="1" applyBorder="1" applyAlignment="1">
      <alignment horizontal="justify" vertical="center" wrapText="1"/>
    </xf>
    <xf numFmtId="0" fontId="9" fillId="0" borderId="2" xfId="0" applyFont="1" applyBorder="1" applyAlignment="1">
      <alignment horizontal="center" vertical="center"/>
    </xf>
    <xf numFmtId="9" fontId="9" fillId="2" borderId="2" xfId="3" applyFont="1" applyFill="1" applyBorder="1" applyAlignment="1">
      <alignment horizontal="center" vertical="center" wrapText="1"/>
    </xf>
    <xf numFmtId="0" fontId="50" fillId="2" borderId="2" xfId="0" applyFont="1" applyFill="1" applyBorder="1" applyAlignment="1">
      <alignment horizontal="justify" vertical="center" wrapText="1"/>
    </xf>
    <xf numFmtId="0" fontId="9" fillId="2" borderId="0" xfId="0" applyFont="1" applyFill="1" applyAlignment="1">
      <alignment horizontal="justify" vertical="center" wrapText="1"/>
    </xf>
    <xf numFmtId="0" fontId="9" fillId="2" borderId="2" xfId="0" applyFont="1" applyFill="1" applyBorder="1" applyAlignment="1">
      <alignment horizontal="justify" wrapText="1"/>
    </xf>
    <xf numFmtId="9" fontId="9" fillId="11" borderId="2" xfId="0" applyNumberFormat="1" applyFont="1" applyFill="1" applyBorder="1" applyAlignment="1">
      <alignment horizontal="center" vertical="center"/>
    </xf>
    <xf numFmtId="0" fontId="9" fillId="11" borderId="2" xfId="0" applyFont="1" applyFill="1" applyBorder="1" applyAlignment="1">
      <alignment horizontal="justify" vertical="center"/>
    </xf>
    <xf numFmtId="0" fontId="50" fillId="9" borderId="2" xfId="0" applyFont="1" applyFill="1" applyBorder="1" applyAlignment="1">
      <alignment horizontal="center" vertical="center" wrapText="1"/>
    </xf>
    <xf numFmtId="0" fontId="25" fillId="0" borderId="2" xfId="0" applyFont="1" applyBorder="1"/>
    <xf numFmtId="9" fontId="25" fillId="0" borderId="2" xfId="0" applyNumberFormat="1" applyFont="1" applyBorder="1" applyAlignment="1">
      <alignment horizontal="center"/>
    </xf>
    <xf numFmtId="0" fontId="9" fillId="0" borderId="2" xfId="0" applyFont="1" applyBorder="1" applyAlignment="1">
      <alignment horizontal="center"/>
    </xf>
    <xf numFmtId="0" fontId="3" fillId="0" borderId="2" xfId="0" applyFont="1" applyBorder="1" applyAlignment="1">
      <alignment horizontal="center" vertical="center"/>
    </xf>
    <xf numFmtId="9" fontId="9" fillId="0" borderId="2" xfId="0" applyNumberFormat="1" applyFont="1" applyBorder="1" applyAlignment="1">
      <alignment horizontal="center" vertical="center" wrapText="1"/>
    </xf>
    <xf numFmtId="164" fontId="9" fillId="0" borderId="2" xfId="0" applyNumberFormat="1" applyFont="1" applyBorder="1" applyAlignment="1">
      <alignment horizontal="center" vertical="center"/>
    </xf>
    <xf numFmtId="0" fontId="9" fillId="0" borderId="2" xfId="0" applyFont="1" applyBorder="1" applyAlignment="1">
      <alignment vertical="center" wrapText="1"/>
    </xf>
    <xf numFmtId="0" fontId="3" fillId="2" borderId="2" xfId="0" applyFont="1" applyFill="1" applyBorder="1" applyAlignment="1">
      <alignment horizontal="center" vertical="center" wrapText="1"/>
    </xf>
    <xf numFmtId="0" fontId="25" fillId="2" borderId="0" xfId="0" applyFont="1" applyFill="1" applyAlignment="1">
      <alignment horizontal="center" vertical="center" wrapText="1"/>
    </xf>
    <xf numFmtId="0" fontId="54" fillId="2" borderId="2" xfId="2" applyFont="1" applyFill="1" applyBorder="1" applyAlignment="1">
      <alignment vertical="center" wrapText="1"/>
    </xf>
    <xf numFmtId="9" fontId="47" fillId="9" borderId="2" xfId="0" applyNumberFormat="1" applyFont="1" applyFill="1" applyBorder="1" applyAlignment="1">
      <alignment horizontal="center" vertical="center" wrapText="1"/>
    </xf>
    <xf numFmtId="0" fontId="25" fillId="2" borderId="2" xfId="0" applyFont="1" applyFill="1" applyBorder="1" applyAlignment="1">
      <alignment horizontal="center" vertical="center"/>
    </xf>
    <xf numFmtId="0" fontId="25" fillId="2" borderId="26" xfId="0" applyFont="1" applyFill="1" applyBorder="1" applyAlignment="1">
      <alignment horizontal="center" vertical="center" wrapText="1"/>
    </xf>
    <xf numFmtId="0" fontId="48" fillId="0" borderId="2" xfId="0" applyFont="1" applyBorder="1" applyAlignment="1">
      <alignment horizontal="center" vertical="center"/>
    </xf>
    <xf numFmtId="0" fontId="5" fillId="5" borderId="2"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26" fillId="0" borderId="0" xfId="4" applyFont="1" applyFill="1" applyAlignment="1">
      <alignment horizontal="center" vertical="center"/>
    </xf>
    <xf numFmtId="0" fontId="27" fillId="0" borderId="0" xfId="4" applyFont="1" applyFill="1" applyAlignment="1">
      <alignment horizontal="left" vertical="center" wrapText="1"/>
    </xf>
    <xf numFmtId="0" fontId="30" fillId="0" borderId="8" xfId="4" applyFont="1" applyFill="1" applyBorder="1" applyAlignment="1">
      <alignment horizontal="left" vertical="center" wrapText="1"/>
    </xf>
    <xf numFmtId="0" fontId="30" fillId="0" borderId="9" xfId="4" applyFont="1" applyFill="1" applyBorder="1" applyAlignment="1">
      <alignment horizontal="left" vertical="center" wrapText="1"/>
    </xf>
    <xf numFmtId="0" fontId="31" fillId="0" borderId="0" xfId="4" applyFont="1" applyFill="1" applyAlignment="1">
      <alignment horizontal="center" vertical="center" textRotation="90"/>
    </xf>
    <xf numFmtId="0" fontId="31" fillId="0" borderId="2" xfId="4" applyFont="1" applyFill="1" applyBorder="1" applyAlignment="1">
      <alignment horizontal="center" vertical="center" wrapText="1"/>
    </xf>
    <xf numFmtId="0" fontId="31" fillId="0" borderId="8" xfId="4" applyFont="1" applyFill="1" applyBorder="1" applyAlignment="1">
      <alignment horizontal="center" vertical="center" wrapText="1"/>
    </xf>
    <xf numFmtId="0" fontId="31" fillId="0" borderId="11" xfId="4" applyFont="1" applyFill="1" applyBorder="1" applyAlignment="1">
      <alignment horizontal="center" vertical="center" wrapText="1"/>
    </xf>
    <xf numFmtId="0" fontId="31" fillId="0" borderId="9" xfId="4" applyFont="1" applyFill="1" applyBorder="1" applyAlignment="1">
      <alignment horizontal="center" vertical="center" wrapText="1"/>
    </xf>
    <xf numFmtId="0" fontId="31" fillId="0" borderId="12" xfId="4" applyFont="1" applyFill="1" applyBorder="1" applyAlignment="1">
      <alignment horizontal="left" vertical="center" wrapText="1"/>
    </xf>
    <xf numFmtId="0" fontId="31" fillId="0" borderId="13" xfId="4" applyFont="1" applyFill="1" applyBorder="1" applyAlignment="1">
      <alignment horizontal="left" vertical="center" wrapText="1"/>
    </xf>
    <xf numFmtId="0" fontId="31" fillId="0" borderId="17" xfId="4" applyFont="1" applyFill="1" applyBorder="1" applyAlignment="1">
      <alignment horizontal="left" vertical="center" wrapText="1"/>
    </xf>
    <xf numFmtId="0" fontId="31" fillId="0" borderId="18" xfId="4" applyFont="1" applyFill="1" applyBorder="1" applyAlignment="1">
      <alignment horizontal="left" vertical="center" wrapText="1"/>
    </xf>
    <xf numFmtId="0" fontId="31" fillId="0" borderId="20" xfId="4" applyFont="1" applyFill="1" applyBorder="1" applyAlignment="1">
      <alignment horizontal="left" vertical="center" wrapText="1"/>
    </xf>
    <xf numFmtId="0" fontId="31" fillId="0" borderId="22" xfId="4" applyFont="1" applyFill="1" applyBorder="1" applyAlignment="1">
      <alignment horizontal="left" vertical="center" wrapText="1"/>
    </xf>
    <xf numFmtId="0" fontId="31" fillId="0" borderId="12" xfId="4" applyFont="1" applyFill="1" applyBorder="1" applyAlignment="1">
      <alignment horizontal="center" vertical="center" wrapText="1"/>
    </xf>
    <xf numFmtId="0" fontId="31" fillId="0" borderId="14" xfId="4" applyFont="1" applyFill="1" applyBorder="1" applyAlignment="1">
      <alignment horizontal="center" vertical="center" wrapText="1"/>
    </xf>
    <xf numFmtId="0" fontId="31" fillId="0" borderId="13" xfId="4" applyFont="1" applyFill="1" applyBorder="1" applyAlignment="1">
      <alignment horizontal="center" vertical="center" wrapText="1"/>
    </xf>
    <xf numFmtId="0" fontId="31" fillId="0" borderId="17" xfId="4" applyFont="1" applyFill="1" applyBorder="1" applyAlignment="1">
      <alignment horizontal="center" vertical="center" wrapText="1"/>
    </xf>
    <xf numFmtId="0" fontId="31" fillId="0" borderId="0" xfId="4" applyFont="1" applyFill="1" applyAlignment="1">
      <alignment horizontal="center" vertical="center" wrapText="1"/>
    </xf>
    <xf numFmtId="0" fontId="31" fillId="0" borderId="18" xfId="4" applyFont="1" applyFill="1" applyBorder="1" applyAlignment="1">
      <alignment horizontal="center" vertical="center" wrapText="1"/>
    </xf>
    <xf numFmtId="0" fontId="31" fillId="0" borderId="20" xfId="4" applyFont="1" applyFill="1" applyBorder="1" applyAlignment="1">
      <alignment horizontal="center" vertical="center" wrapText="1"/>
    </xf>
    <xf numFmtId="0" fontId="31" fillId="0" borderId="21" xfId="4" applyFont="1" applyFill="1" applyBorder="1" applyAlignment="1">
      <alignment horizontal="center" vertical="center" wrapText="1"/>
    </xf>
    <xf numFmtId="0" fontId="31" fillId="0" borderId="22" xfId="4" applyFont="1" applyFill="1" applyBorder="1" applyAlignment="1">
      <alignment horizontal="center" vertical="center" wrapText="1"/>
    </xf>
    <xf numFmtId="0" fontId="31" fillId="0" borderId="14" xfId="4" applyFont="1" applyFill="1" applyBorder="1" applyAlignment="1">
      <alignment horizontal="left" vertical="center"/>
    </xf>
    <xf numFmtId="0" fontId="31" fillId="0" borderId="13" xfId="4" applyFont="1" applyFill="1" applyBorder="1" applyAlignment="1">
      <alignment horizontal="left" vertical="center"/>
    </xf>
    <xf numFmtId="0" fontId="31" fillId="0" borderId="17" xfId="4" applyFont="1" applyFill="1" applyBorder="1" applyAlignment="1">
      <alignment horizontal="left" vertical="center"/>
    </xf>
    <xf numFmtId="0" fontId="31" fillId="0" borderId="0" xfId="4" applyFont="1" applyFill="1" applyAlignment="1">
      <alignment horizontal="left" vertical="center"/>
    </xf>
    <xf numFmtId="0" fontId="31" fillId="0" borderId="18" xfId="4" applyFont="1" applyFill="1" applyBorder="1" applyAlignment="1">
      <alignment horizontal="left" vertical="center"/>
    </xf>
    <xf numFmtId="0" fontId="31" fillId="0" borderId="20" xfId="4" applyFont="1" applyFill="1" applyBorder="1" applyAlignment="1">
      <alignment horizontal="left" vertical="center"/>
    </xf>
    <xf numFmtId="0" fontId="31" fillId="0" borderId="21" xfId="4" applyFont="1" applyFill="1" applyBorder="1" applyAlignment="1">
      <alignment horizontal="left" vertical="center"/>
    </xf>
    <xf numFmtId="0" fontId="31" fillId="0" borderId="22" xfId="4" applyFont="1" applyFill="1" applyBorder="1" applyAlignment="1">
      <alignment horizontal="left" vertical="center"/>
    </xf>
    <xf numFmtId="0" fontId="31" fillId="0" borderId="10" xfId="4" applyFont="1" applyFill="1" applyBorder="1" applyAlignment="1">
      <alignment horizontal="left" vertical="center" wrapText="1"/>
    </xf>
    <xf numFmtId="0" fontId="31" fillId="0" borderId="8" xfId="4" applyFont="1" applyFill="1" applyBorder="1" applyAlignment="1">
      <alignment horizontal="left" vertical="center" wrapText="1"/>
    </xf>
    <xf numFmtId="0" fontId="31" fillId="0" borderId="9" xfId="4" applyFont="1" applyFill="1" applyBorder="1" applyAlignment="1">
      <alignment horizontal="left" vertical="center" wrapText="1"/>
    </xf>
    <xf numFmtId="0" fontId="31" fillId="0" borderId="15" xfId="4" applyFont="1" applyFill="1" applyBorder="1" applyAlignment="1">
      <alignment horizontal="center" vertical="center" wrapText="1"/>
    </xf>
    <xf numFmtId="0" fontId="31" fillId="0" borderId="19" xfId="4" applyFont="1" applyFill="1" applyBorder="1" applyAlignment="1">
      <alignment horizontal="center" vertical="center" wrapText="1"/>
    </xf>
    <xf numFmtId="0" fontId="31" fillId="0" borderId="24" xfId="4" applyFont="1" applyFill="1" applyBorder="1" applyAlignment="1">
      <alignment horizontal="center" vertical="center" wrapText="1"/>
    </xf>
    <xf numFmtId="0" fontId="31" fillId="0" borderId="16" xfId="4" applyFont="1" applyFill="1" applyBorder="1" applyAlignment="1">
      <alignment horizontal="center" vertical="center" wrapText="1"/>
    </xf>
    <xf numFmtId="0" fontId="31" fillId="0" borderId="23" xfId="4" applyFont="1" applyFill="1" applyBorder="1" applyAlignment="1">
      <alignment horizontal="center" vertical="center" wrapText="1"/>
    </xf>
    <xf numFmtId="0" fontId="31" fillId="0" borderId="25" xfId="4" applyFont="1" applyFill="1" applyBorder="1" applyAlignment="1">
      <alignment horizontal="center" vertical="center" wrapText="1"/>
    </xf>
    <xf numFmtId="0" fontId="31" fillId="0" borderId="10" xfId="4" applyFont="1" applyFill="1" applyBorder="1" applyAlignment="1">
      <alignment horizontal="center" vertical="center" wrapText="1"/>
    </xf>
    <xf numFmtId="0" fontId="31" fillId="0" borderId="12" xfId="4" applyFont="1" applyFill="1" applyBorder="1" applyAlignment="1">
      <alignment horizontal="center" vertical="center"/>
    </xf>
    <xf numFmtId="0" fontId="31" fillId="0" borderId="13" xfId="4" applyFont="1" applyFill="1" applyBorder="1" applyAlignment="1">
      <alignment horizontal="center" vertical="center"/>
    </xf>
    <xf numFmtId="0" fontId="31" fillId="0" borderId="20" xfId="4" applyFont="1" applyFill="1" applyBorder="1" applyAlignment="1">
      <alignment horizontal="center" vertical="center"/>
    </xf>
    <xf numFmtId="0" fontId="31" fillId="0" borderId="22" xfId="4" applyFont="1" applyFill="1" applyBorder="1" applyAlignment="1">
      <alignment horizontal="center" vertical="center"/>
    </xf>
    <xf numFmtId="0" fontId="31" fillId="0" borderId="17" xfId="4" applyFont="1" applyFill="1" applyBorder="1"/>
    <xf numFmtId="0" fontId="31" fillId="0" borderId="18" xfId="4" applyFont="1" applyFill="1" applyBorder="1"/>
    <xf numFmtId="0" fontId="31" fillId="0" borderId="20" xfId="4" applyFont="1" applyFill="1" applyBorder="1"/>
    <xf numFmtId="0" fontId="31" fillId="0" borderId="22" xfId="4" applyFont="1" applyFill="1" applyBorder="1"/>
    <xf numFmtId="0" fontId="31" fillId="0" borderId="8" xfId="4" applyFont="1" applyFill="1" applyBorder="1" applyAlignment="1">
      <alignment horizontal="center" wrapText="1"/>
    </xf>
    <xf numFmtId="0" fontId="31" fillId="0" borderId="9" xfId="4" applyFont="1" applyFill="1" applyBorder="1" applyAlignment="1">
      <alignment horizontal="center" wrapText="1"/>
    </xf>
    <xf numFmtId="0" fontId="31" fillId="0" borderId="0" xfId="4" applyFont="1" applyFill="1" applyAlignment="1">
      <alignment horizontal="left" vertical="center" wrapText="1"/>
    </xf>
    <xf numFmtId="0" fontId="47" fillId="5" borderId="2" xfId="0" applyFont="1" applyFill="1" applyBorder="1" applyAlignment="1">
      <alignment horizontal="center" vertical="center" wrapText="1"/>
    </xf>
    <xf numFmtId="0" fontId="47" fillId="9" borderId="7" xfId="0" applyFont="1" applyFill="1" applyBorder="1" applyAlignment="1">
      <alignment horizontal="center" vertical="center" wrapText="1"/>
    </xf>
    <xf numFmtId="0" fontId="3" fillId="2" borderId="2"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47" fillId="8" borderId="2" xfId="0" applyFont="1" applyFill="1" applyBorder="1" applyAlignment="1">
      <alignment horizontal="center" vertical="center" wrapText="1"/>
    </xf>
    <xf numFmtId="0" fontId="47" fillId="8" borderId="7" xfId="0" applyFont="1" applyFill="1" applyBorder="1" applyAlignment="1">
      <alignment horizontal="center" vertical="center" wrapText="1"/>
    </xf>
    <xf numFmtId="0" fontId="3" fillId="8" borderId="2" xfId="0" applyFont="1" applyFill="1" applyBorder="1" applyAlignment="1">
      <alignment horizontal="center" vertical="center"/>
    </xf>
    <xf numFmtId="0" fontId="47" fillId="10" borderId="2" xfId="0" applyFont="1" applyFill="1" applyBorder="1" applyAlignment="1">
      <alignment horizontal="center" vertical="center" wrapText="1"/>
    </xf>
    <xf numFmtId="0" fontId="47" fillId="10"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justify" vertical="center" wrapText="1"/>
    </xf>
    <xf numFmtId="0" fontId="9" fillId="2" borderId="7" xfId="0" applyFont="1" applyFill="1" applyBorder="1" applyAlignment="1">
      <alignment horizontal="justify" vertical="center" wrapText="1"/>
    </xf>
    <xf numFmtId="0" fontId="25" fillId="2" borderId="5" xfId="0" applyFont="1" applyFill="1" applyBorder="1" applyAlignment="1">
      <alignment horizontal="center" vertical="center" wrapText="1"/>
    </xf>
    <xf numFmtId="0" fontId="25" fillId="2" borderId="7" xfId="0" applyFont="1" applyFill="1" applyBorder="1" applyAlignment="1">
      <alignment horizontal="center" vertical="center" wrapText="1"/>
    </xf>
    <xf numFmtId="9" fontId="25" fillId="0" borderId="5" xfId="0" applyNumberFormat="1" applyFont="1" applyBorder="1" applyAlignment="1">
      <alignment horizontal="center" vertical="center"/>
    </xf>
    <xf numFmtId="9" fontId="25" fillId="0" borderId="7" xfId="0" applyNumberFormat="1" applyFont="1" applyBorder="1" applyAlignment="1">
      <alignment horizontal="center" vertical="center"/>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14" fontId="25" fillId="0" borderId="5" xfId="0" applyNumberFormat="1" applyFont="1" applyBorder="1" applyAlignment="1">
      <alignment horizontal="center" vertical="center" wrapText="1"/>
    </xf>
    <xf numFmtId="14" fontId="25" fillId="0" borderId="7" xfId="0" applyNumberFormat="1" applyFont="1" applyBorder="1" applyAlignment="1">
      <alignment horizontal="center" vertical="center" wrapText="1"/>
    </xf>
    <xf numFmtId="9" fontId="9" fillId="2" borderId="5" xfId="0" applyNumberFormat="1" applyFont="1" applyFill="1" applyBorder="1" applyAlignment="1">
      <alignment horizontal="center" vertical="center"/>
    </xf>
    <xf numFmtId="9" fontId="9" fillId="2" borderId="7" xfId="0" applyNumberFormat="1" applyFont="1" applyFill="1" applyBorder="1" applyAlignment="1">
      <alignment horizontal="center" vertical="center"/>
    </xf>
    <xf numFmtId="9" fontId="3" fillId="2" borderId="5"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47" fillId="0" borderId="2" xfId="0" applyFont="1" applyBorder="1" applyAlignment="1">
      <alignment horizontal="center" vertical="center" wrapText="1"/>
    </xf>
    <xf numFmtId="0" fontId="47" fillId="2"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1" xfId="0" applyFont="1" applyFill="1" applyBorder="1" applyAlignment="1">
      <alignment horizontal="center" vertical="center" wrapText="1"/>
    </xf>
  </cellXfs>
  <cellStyles count="12">
    <cellStyle name="Hipervínculo" xfId="2" builtinId="8"/>
    <cellStyle name="Normal" xfId="0" builtinId="0"/>
    <cellStyle name="Normal 2" xfId="1" xr:uid="{5B773085-F8DF-4231-9221-B526E13973A0}"/>
    <cellStyle name="Normal 2 2" xfId="9" xr:uid="{81CA1726-7FE8-48DC-AE68-0DD853497880}"/>
    <cellStyle name="Normal 3" xfId="4" xr:uid="{1B83B520-FECC-4EEB-A911-7276D872F72B}"/>
    <cellStyle name="Normal 3 3 2 4" xfId="7" xr:uid="{3956F817-76E2-49A9-B510-DD263ECFF716}"/>
    <cellStyle name="Normal 3 5" xfId="6" xr:uid="{82C87415-9A66-415C-8BFE-FBB72644005C}"/>
    <cellStyle name="Normal 5 2" xfId="8" xr:uid="{B67F2B51-72FA-4172-9F41-072116BA6FC9}"/>
    <cellStyle name="Normal 8 3" xfId="10" xr:uid="{9BC990E1-DEA4-478A-A9D4-E30083AD8443}"/>
    <cellStyle name="Normal 8 4" xfId="11" xr:uid="{1A71086D-80EC-48E9-AA1A-750ADC038D4A}"/>
    <cellStyle name="Normal_SHEET" xfId="5" xr:uid="{8BBBCE59-132C-498A-8C1D-35E6C042F5A7}"/>
    <cellStyle name="Porcentaje" xfId="3" builtinId="5"/>
  </cellStyles>
  <dxfs count="184">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ustomXml" Target="../customXml/item3.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microsoft.com/office/2017/10/relationships/person" Target="persons/perso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sharedStrings" Target="sharedString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183358</xdr:colOff>
      <xdr:row>0</xdr:row>
      <xdr:rowOff>133351</xdr:rowOff>
    </xdr:from>
    <xdr:to>
      <xdr:col>0</xdr:col>
      <xdr:colOff>1158876</xdr:colOff>
      <xdr:row>0</xdr:row>
      <xdr:rowOff>949325</xdr:rowOff>
    </xdr:to>
    <xdr:pic>
      <xdr:nvPicPr>
        <xdr:cNvPr id="2" name="Imagen 1" descr="Logotipo de Transmilenio S.A." title="Logo de la Entidad">
          <a:extLst>
            <a:ext uri="{FF2B5EF4-FFF2-40B4-BE49-F238E27FC236}">
              <a16:creationId xmlns:a16="http://schemas.microsoft.com/office/drawing/2014/main" id="{23200DCD-3461-494A-8E5E-62CE00B6F0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358" y="133351"/>
          <a:ext cx="969168" cy="828674"/>
        </a:xfrm>
        <a:prstGeom prst="rect">
          <a:avLst/>
        </a:prstGeom>
      </xdr:spPr>
    </xdr:pic>
    <xdr:clientData/>
  </xdr:twoCellAnchor>
  <xdr:twoCellAnchor editAs="oneCell">
    <xdr:from>
      <xdr:col>18</xdr:col>
      <xdr:colOff>285750</xdr:colOff>
      <xdr:row>14</xdr:row>
      <xdr:rowOff>335716</xdr:rowOff>
    </xdr:from>
    <xdr:to>
      <xdr:col>27</xdr:col>
      <xdr:colOff>684202</xdr:colOff>
      <xdr:row>14</xdr:row>
      <xdr:rowOff>3904463</xdr:rowOff>
    </xdr:to>
    <xdr:pic>
      <xdr:nvPicPr>
        <xdr:cNvPr id="3" name="Imagen 2">
          <a:extLst>
            <a:ext uri="{FF2B5EF4-FFF2-40B4-BE49-F238E27FC236}">
              <a16:creationId xmlns:a16="http://schemas.microsoft.com/office/drawing/2014/main" id="{BD52A4C4-8EB0-4283-9924-E5ED496B0869}"/>
            </a:ext>
          </a:extLst>
        </xdr:cNvPr>
        <xdr:cNvPicPr>
          <a:picLocks noChangeAspect="1"/>
        </xdr:cNvPicPr>
      </xdr:nvPicPr>
      <xdr:blipFill>
        <a:blip xmlns:r="http://schemas.openxmlformats.org/officeDocument/2006/relationships" r:embed="rId2"/>
        <a:stretch>
          <a:fillRect/>
        </a:stretch>
      </xdr:blipFill>
      <xdr:spPr>
        <a:xfrm>
          <a:off x="68103750" y="17766466"/>
          <a:ext cx="7256452" cy="3568747"/>
        </a:xfrm>
        <a:prstGeom prst="rect">
          <a:avLst/>
        </a:prstGeom>
      </xdr:spPr>
    </xdr:pic>
    <xdr:clientData/>
  </xdr:twoCellAnchor>
  <xdr:twoCellAnchor editAs="oneCell">
    <xdr:from>
      <xdr:col>28</xdr:col>
      <xdr:colOff>673928</xdr:colOff>
      <xdr:row>14</xdr:row>
      <xdr:rowOff>301625</xdr:rowOff>
    </xdr:from>
    <xdr:to>
      <xdr:col>44</xdr:col>
      <xdr:colOff>703238</xdr:colOff>
      <xdr:row>15</xdr:row>
      <xdr:rowOff>564429</xdr:rowOff>
    </xdr:to>
    <xdr:pic>
      <xdr:nvPicPr>
        <xdr:cNvPr id="4" name="Imagen 3">
          <a:extLst>
            <a:ext uri="{FF2B5EF4-FFF2-40B4-BE49-F238E27FC236}">
              <a16:creationId xmlns:a16="http://schemas.microsoft.com/office/drawing/2014/main" id="{CE852FF5-92F9-4585-A6CF-E7536C61D9A0}"/>
            </a:ext>
          </a:extLst>
        </xdr:cNvPr>
        <xdr:cNvPicPr>
          <a:picLocks noChangeAspect="1"/>
        </xdr:cNvPicPr>
      </xdr:nvPicPr>
      <xdr:blipFill>
        <a:blip xmlns:r="http://schemas.openxmlformats.org/officeDocument/2006/relationships" r:embed="rId3"/>
        <a:stretch>
          <a:fillRect/>
        </a:stretch>
      </xdr:blipFill>
      <xdr:spPr>
        <a:xfrm>
          <a:off x="75953178" y="17462500"/>
          <a:ext cx="12221310" cy="54698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183358</xdr:colOff>
      <xdr:row>0</xdr:row>
      <xdr:rowOff>133351</xdr:rowOff>
    </xdr:from>
    <xdr:to>
      <xdr:col>0</xdr:col>
      <xdr:colOff>1152526</xdr:colOff>
      <xdr:row>0</xdr:row>
      <xdr:rowOff>974725</xdr:rowOff>
    </xdr:to>
    <xdr:pic>
      <xdr:nvPicPr>
        <xdr:cNvPr id="2" name="Imagen 1" descr="Logotipo de Transmilenio S.A." title="Logo de la Entidad">
          <a:extLst>
            <a:ext uri="{FF2B5EF4-FFF2-40B4-BE49-F238E27FC236}">
              <a16:creationId xmlns:a16="http://schemas.microsoft.com/office/drawing/2014/main" id="{292FE2A1-0F0D-4C81-80EC-407A0478F0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358" y="133351"/>
          <a:ext cx="969168" cy="841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transmilenio-my.sharepoint.com/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KRC%20CONSULTING/Downloads/ANEXO%202.%20MATRIZ%20RIESGOS%20DE%20CORRUPCION%20AGOSTO%20DE%202019%20V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ENITH/Documents/CESA/CESA%20INCOLDA%2009/SARLAFT/TALLER/ARLA%20Ver%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ONSULTORIA/MARSH/SARLAFT/ENTREGABLE%206%20FEB/Metodolog&#237;a%20de%20Riesgos%20LAFT%20V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Criss%20Cossio/Desktop/SEGUIMIENTO%202%20MATRIZ%20TMSA%20-%20v6.xls%20correciones%20de%20ortografi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dcartage/AppData/Local/Microsoft/Windows/Temporary%20Internet%20Files/Content.Outlook/CRNUFVNP/3%20NIVEL%20VULNERABILIDAD%20DE%20LOS%20SEGMENTO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diana.castro/AppData/Local/Microsoft/Windows/Temporary%20Internet%20Files/Content.Outlook/BWE2EJ3N/Copia%20de%20Mapa%20de%20Riesgos%20de%20Corrupci&#243;n%20PARA%20DILIGENCIAMIENTO%20POR%20PARTE%20PROCES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APACITACION%20JENITH/EJEMPLOS/EJEMPLO%20MEDICION%20RIESGO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sheetName val="Hoja1"/>
      <sheetName val="MAPA TERMICO R INHERENTE"/>
      <sheetName val="MAPA TERMICO R RESIDUAL"/>
      <sheetName val="CRITERIOS DE MEDICION "/>
      <sheetName val="DINAMRIESGO"/>
      <sheetName val="DINAMICONT"/>
      <sheetName val="NO BORRAR"/>
      <sheetName val="DATOS"/>
      <sheetName val="MATRIZ RIESGO (2)"/>
    </sheetNames>
    <sheetDataSet>
      <sheetData sheetId="0"/>
      <sheetData sheetId="1"/>
      <sheetData sheetId="2"/>
      <sheetData sheetId="3"/>
      <sheetData sheetId="4"/>
      <sheetData sheetId="5"/>
      <sheetData sheetId="6"/>
      <sheetData sheetId="7">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8"/>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row r="3">
          <cell r="I3">
            <v>0.73</v>
          </cell>
        </row>
      </sheetData>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row r="2">
          <cell r="K2">
            <v>0.6</v>
          </cell>
        </row>
      </sheetData>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row r="6">
          <cell r="B6" t="str">
            <v>IMPLEMENTACION</v>
          </cell>
        </row>
      </sheetData>
      <sheetData sheetId="3">
        <row r="89">
          <cell r="E89">
            <v>0</v>
          </cell>
        </row>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Luis Solarte" id="{075122EC-5C41-47A9-BF6E-05931919DC75}" userId="267cbdf975516378"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7" dT="2021-01-20T20:06:19.52" personId="{075122EC-5C41-47A9-BF6E-05931919DC75}" id="{EE328649-CF0D-4C76-A9AE-4751AF8D8078}">
    <text>No es clara la actividad</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transmilenio.gov.co/publicaciones/152064/plan-anticorrupcion-y-de-atencion-al-ciudadano-2021/" TargetMode="External"/><Relationship Id="rId3" Type="http://schemas.openxmlformats.org/officeDocument/2006/relationships/hyperlink" Target="https://transmilenio.sharepoint.com/DirCorporativa/Paginas/talento_humano/integridad.aspx" TargetMode="External"/><Relationship Id="rId7" Type="http://schemas.openxmlformats.org/officeDocument/2006/relationships/hyperlink" Target="../../../../../../../../:f:/r/personal/liliana_quiroga_transmilenio_gov_co/Documents/2021-LILIANA%20QUIROGA/INFORMES/PAAC%3fcsf=1&amp;web=1&amp;e=FfabOc" TargetMode="External"/><Relationship Id="rId2" Type="http://schemas.openxmlformats.org/officeDocument/2006/relationships/hyperlink" Target="https://www.transmilenio.gov.co/publicaciones/152064/plan-anticorrupcion-y-de-atencion-al-ciudadano-2021/" TargetMode="External"/><Relationship Id="rId1" Type="http://schemas.openxmlformats.org/officeDocument/2006/relationships/hyperlink" Target="https://www.transmilenio.gov.co/publicaciones/152064/plan-anticorrupcion-y-de-atencion-al-ciudadano-2021/" TargetMode="External"/><Relationship Id="rId6" Type="http://schemas.openxmlformats.org/officeDocument/2006/relationships/hyperlink" Target="../../../../../../../../:f:/g/personal/rodolfo_ayala_transmilenio_gov_co/EgJ8CFCkX1VAmrgWyWSkxvoBnY8kEacyXm8s1kZg4BuHfA%3fe=ggeSB6" TargetMode="External"/><Relationship Id="rId5" Type="http://schemas.openxmlformats.org/officeDocument/2006/relationships/hyperlink" Target="../../../../../../../Control%20Interno/AppData/Local/Microsoft/Windows/INetCache/AppData/Local/AppData/Local/Microsoft/Windows/INetCache/AppData/Local/:f:/r/personal/liliana_quiroga_transmilenio_gov_co/Documents/2021-LILIANA%20QUIROGA/INFORMES/PAAC/VALORES" TargetMode="External"/><Relationship Id="rId10" Type="http://schemas.openxmlformats.org/officeDocument/2006/relationships/drawing" Target="../drawings/drawing1.xml"/><Relationship Id="rId4" Type="http://schemas.openxmlformats.org/officeDocument/2006/relationships/hyperlink" Target="../../../../../../../../:f:/r/personal/liliana_quiroga_transmilenio_gov_co/Documents/2021-LILIANA%20QUIROGA/INFORMES/PAAC%3fcsf=1&amp;web=1&amp;e=FfabOc"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transmilenio.gov.co/publicaciones/152259/que-debo-hacer-en-caso-de-perder-documentos-en-transmilenio/" TargetMode="External"/><Relationship Id="rId7" Type="http://schemas.openxmlformats.org/officeDocument/2006/relationships/vmlDrawing" Target="../drawings/vmlDrawing1.vml"/><Relationship Id="rId2" Type="http://schemas.openxmlformats.org/officeDocument/2006/relationships/hyperlink" Target="https://console.cloud.google.com/storage/browser/validaciones_tmsa/Salidas?pageState=(%22StorageObjectListTable%22:(%22f%22:%22%255B%255D%22))&amp;prefix=&amp;forceOnObjectsSortingFiltering=false" TargetMode="External"/><Relationship Id="rId1" Type="http://schemas.openxmlformats.org/officeDocument/2006/relationships/hyperlink" Target="https://www.transmilenio.gov.co/publicaciones/152064/plan-anticorrupcion-y-de-atencion-al-ciudadano-2021/"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Control%20Interno/Control%20Interno/AppData/:f:/g/personal/liliana_quiroga_transmilenio_gov_co/Eg7E0PBkqtFFuptyeqzU970B9ltWUrZkSlEq3AROFIrFWw%3fe=Tuh1sR" TargetMode="External"/><Relationship Id="rId9"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88829-40B9-4168-8442-C2BDDABC073D}">
  <sheetPr>
    <pageSetUpPr fitToPage="1"/>
  </sheetPr>
  <dimension ref="A1:T60"/>
  <sheetViews>
    <sheetView view="pageBreakPreview" zoomScale="60" zoomScaleNormal="10" workbookViewId="0">
      <pane xSplit="4" ySplit="4" topLeftCell="E21" activePane="bottomRight" state="frozen"/>
      <selection activeCell="A3" sqref="A3"/>
      <selection pane="topRight" activeCell="E3" sqref="E3"/>
      <selection pane="bottomLeft" activeCell="A5" sqref="A5"/>
      <selection pane="bottomRight" activeCell="E37" sqref="E37"/>
    </sheetView>
  </sheetViews>
  <sheetFormatPr baseColWidth="10" defaultRowHeight="57" customHeight="1"/>
  <cols>
    <col min="1" max="1" width="36.5703125" style="36" customWidth="1"/>
    <col min="2" max="2" width="10.85546875" style="36" customWidth="1"/>
    <col min="3" max="3" width="99.85546875" style="36" customWidth="1"/>
    <col min="4" max="4" width="56.140625" style="38" customWidth="1"/>
    <col min="5" max="5" width="58.7109375" style="37" customWidth="1"/>
    <col min="6" max="6" width="50" style="36" customWidth="1"/>
    <col min="7" max="8" width="24.140625" style="36" customWidth="1"/>
    <col min="9" max="9" width="33.85546875" style="36" customWidth="1"/>
    <col min="10" max="10" width="26" style="71" customWidth="1"/>
    <col min="11" max="11" width="125.5703125" style="71" customWidth="1"/>
    <col min="12" max="12" width="35.7109375" style="71" customWidth="1"/>
    <col min="13" max="13" width="107.5703125" style="71" customWidth="1"/>
    <col min="14" max="14" width="89.5703125" style="71" customWidth="1"/>
    <col min="15" max="15" width="89.5703125" style="136" customWidth="1"/>
    <col min="16" max="16" width="17.85546875" bestFit="1" customWidth="1"/>
    <col min="17" max="17" width="61.42578125" customWidth="1"/>
    <col min="18" max="18" width="67.42578125" customWidth="1"/>
  </cols>
  <sheetData>
    <row r="1" spans="1:20" ht="91.5" customHeight="1">
      <c r="A1" s="60" t="s">
        <v>248</v>
      </c>
      <c r="B1" s="60"/>
      <c r="C1" s="61"/>
      <c r="D1" s="60"/>
      <c r="E1" s="61"/>
      <c r="F1" s="59"/>
      <c r="G1" s="59"/>
      <c r="H1" s="59"/>
      <c r="I1" s="59" t="s">
        <v>0</v>
      </c>
    </row>
    <row r="2" spans="1:20" ht="57" customHeight="1">
      <c r="A2" s="62"/>
      <c r="B2" s="63"/>
      <c r="C2" s="63"/>
      <c r="D2" s="63"/>
      <c r="E2" s="63"/>
      <c r="F2" s="63"/>
      <c r="G2" s="64"/>
      <c r="H2" s="64"/>
      <c r="I2" s="1" t="s">
        <v>335</v>
      </c>
    </row>
    <row r="3" spans="1:20" ht="57" customHeight="1">
      <c r="A3" s="2" t="s">
        <v>1</v>
      </c>
      <c r="B3" s="3"/>
      <c r="C3" s="4"/>
      <c r="D3" s="6"/>
      <c r="E3" s="6"/>
      <c r="F3" s="5"/>
      <c r="G3" s="5"/>
      <c r="H3" s="7"/>
      <c r="I3" s="8"/>
      <c r="J3" s="328" t="s">
        <v>261</v>
      </c>
      <c r="K3" s="328"/>
      <c r="L3" s="328"/>
      <c r="M3" s="328"/>
      <c r="N3" s="326" t="s">
        <v>262</v>
      </c>
      <c r="O3" s="323" t="s">
        <v>364</v>
      </c>
      <c r="P3" s="324"/>
      <c r="Q3" s="324"/>
      <c r="R3" s="325"/>
    </row>
    <row r="4" spans="1:20" ht="57" customHeight="1">
      <c r="A4" s="9" t="s">
        <v>2</v>
      </c>
      <c r="B4" s="2" t="s">
        <v>3</v>
      </c>
      <c r="C4" s="10"/>
      <c r="D4" s="10" t="s">
        <v>4</v>
      </c>
      <c r="E4" s="10" t="s">
        <v>5</v>
      </c>
      <c r="F4" s="9" t="s">
        <v>6</v>
      </c>
      <c r="G4" s="9" t="s">
        <v>7</v>
      </c>
      <c r="H4" s="10" t="s">
        <v>8</v>
      </c>
      <c r="I4" s="10" t="s">
        <v>9</v>
      </c>
      <c r="J4" s="75" t="s">
        <v>249</v>
      </c>
      <c r="K4" s="75" t="s">
        <v>250</v>
      </c>
      <c r="L4" s="75" t="s">
        <v>251</v>
      </c>
      <c r="M4" s="75" t="s">
        <v>252</v>
      </c>
      <c r="N4" s="327"/>
      <c r="O4" s="137" t="s">
        <v>360</v>
      </c>
      <c r="P4" s="95" t="s">
        <v>361</v>
      </c>
      <c r="Q4" s="96" t="s">
        <v>362</v>
      </c>
      <c r="R4" s="97" t="s">
        <v>363</v>
      </c>
    </row>
    <row r="5" spans="1:20" ht="57" customHeight="1">
      <c r="A5" s="11" t="s">
        <v>10</v>
      </c>
      <c r="B5" s="10" t="s">
        <v>11</v>
      </c>
      <c r="C5" s="12" t="s">
        <v>201</v>
      </c>
      <c r="D5" s="13" t="s">
        <v>154</v>
      </c>
      <c r="E5" s="13" t="s">
        <v>152</v>
      </c>
      <c r="F5" s="13" t="s">
        <v>120</v>
      </c>
      <c r="G5" s="14">
        <v>44348</v>
      </c>
      <c r="H5" s="15">
        <v>44561</v>
      </c>
      <c r="I5" s="13" t="s">
        <v>35</v>
      </c>
      <c r="J5" s="13" t="s">
        <v>35</v>
      </c>
      <c r="K5" s="12" t="s">
        <v>259</v>
      </c>
      <c r="L5" s="13" t="s">
        <v>35</v>
      </c>
      <c r="M5" s="13" t="s">
        <v>35</v>
      </c>
      <c r="N5" s="12" t="s">
        <v>260</v>
      </c>
      <c r="O5" s="27" t="s">
        <v>391</v>
      </c>
      <c r="P5" s="12" t="s">
        <v>110</v>
      </c>
      <c r="Q5" s="12" t="s">
        <v>254</v>
      </c>
      <c r="R5" s="12" t="s">
        <v>110</v>
      </c>
    </row>
    <row r="6" spans="1:20" ht="114" customHeight="1">
      <c r="A6" s="11" t="s">
        <v>153</v>
      </c>
      <c r="B6" s="10" t="s">
        <v>12</v>
      </c>
      <c r="C6" s="12" t="s">
        <v>126</v>
      </c>
      <c r="D6" s="13" t="s">
        <v>156</v>
      </c>
      <c r="E6" s="13" t="s">
        <v>121</v>
      </c>
      <c r="F6" s="13" t="s">
        <v>120</v>
      </c>
      <c r="G6" s="14">
        <v>44198</v>
      </c>
      <c r="H6" s="15">
        <v>44561</v>
      </c>
      <c r="I6" s="13" t="s">
        <v>165</v>
      </c>
      <c r="J6" s="78">
        <v>1</v>
      </c>
      <c r="K6" s="12" t="s">
        <v>272</v>
      </c>
      <c r="L6" s="13" t="s">
        <v>254</v>
      </c>
      <c r="M6" s="72" t="s">
        <v>255</v>
      </c>
      <c r="N6" s="12" t="s">
        <v>357</v>
      </c>
      <c r="O6" s="27" t="s">
        <v>392</v>
      </c>
      <c r="P6" s="98">
        <v>1</v>
      </c>
      <c r="Q6" s="12" t="s">
        <v>254</v>
      </c>
      <c r="R6" s="12" t="s">
        <v>365</v>
      </c>
    </row>
    <row r="7" spans="1:20" ht="102" customHeight="1">
      <c r="A7" s="11" t="s">
        <v>153</v>
      </c>
      <c r="B7" s="10" t="s">
        <v>13</v>
      </c>
      <c r="C7" s="12" t="s">
        <v>263</v>
      </c>
      <c r="D7" s="66" t="s">
        <v>264</v>
      </c>
      <c r="E7" s="66" t="s">
        <v>265</v>
      </c>
      <c r="F7" s="67" t="s">
        <v>125</v>
      </c>
      <c r="G7" s="68">
        <v>44331</v>
      </c>
      <c r="H7" s="68">
        <v>44469</v>
      </c>
      <c r="I7" s="13" t="s">
        <v>35</v>
      </c>
      <c r="J7" s="13" t="s">
        <v>35</v>
      </c>
      <c r="K7" s="12" t="s">
        <v>266</v>
      </c>
      <c r="L7" s="13" t="s">
        <v>35</v>
      </c>
      <c r="M7" s="13" t="s">
        <v>35</v>
      </c>
      <c r="N7" s="12" t="s">
        <v>260</v>
      </c>
      <c r="O7" s="27" t="s">
        <v>393</v>
      </c>
      <c r="P7" s="12" t="s">
        <v>110</v>
      </c>
      <c r="Q7" s="12" t="s">
        <v>254</v>
      </c>
      <c r="R7" s="12" t="s">
        <v>110</v>
      </c>
    </row>
    <row r="8" spans="1:20" ht="124.5" customHeight="1">
      <c r="A8" s="11" t="s">
        <v>14</v>
      </c>
      <c r="B8" s="10" t="s">
        <v>15</v>
      </c>
      <c r="C8" s="12" t="s">
        <v>200</v>
      </c>
      <c r="D8" s="13" t="s">
        <v>124</v>
      </c>
      <c r="E8" s="13" t="s">
        <v>122</v>
      </c>
      <c r="F8" s="13" t="s">
        <v>123</v>
      </c>
      <c r="G8" s="15">
        <v>44256</v>
      </c>
      <c r="H8" s="15">
        <v>44560</v>
      </c>
      <c r="I8" s="13" t="s">
        <v>165</v>
      </c>
      <c r="J8" s="80">
        <f>(1/3)*1</f>
        <v>0.33333333333333331</v>
      </c>
      <c r="K8" s="12" t="s">
        <v>273</v>
      </c>
      <c r="L8" s="13" t="s">
        <v>254</v>
      </c>
      <c r="M8" s="12" t="s">
        <v>358</v>
      </c>
      <c r="N8" s="12" t="s">
        <v>256</v>
      </c>
      <c r="O8" s="27" t="s">
        <v>394</v>
      </c>
      <c r="P8" s="99">
        <v>0.33300000000000002</v>
      </c>
      <c r="Q8" s="12" t="s">
        <v>254</v>
      </c>
      <c r="R8" s="12" t="s">
        <v>366</v>
      </c>
    </row>
    <row r="9" spans="1:20" s="55" customFormat="1" ht="124.5" customHeight="1">
      <c r="A9" s="57" t="s">
        <v>16</v>
      </c>
      <c r="B9" s="10" t="s">
        <v>17</v>
      </c>
      <c r="C9" s="48" t="s">
        <v>286</v>
      </c>
      <c r="D9" s="49" t="s">
        <v>216</v>
      </c>
      <c r="E9" s="49" t="s">
        <v>18</v>
      </c>
      <c r="F9" s="49" t="s">
        <v>19</v>
      </c>
      <c r="G9" s="114">
        <v>44216</v>
      </c>
      <c r="H9" s="114">
        <v>44228</v>
      </c>
      <c r="I9" s="52" t="s">
        <v>20</v>
      </c>
      <c r="J9" s="115">
        <v>1</v>
      </c>
      <c r="K9" s="51" t="s">
        <v>282</v>
      </c>
      <c r="L9" s="52" t="s">
        <v>283</v>
      </c>
      <c r="M9" s="51" t="s">
        <v>284</v>
      </c>
      <c r="N9" s="51" t="s">
        <v>256</v>
      </c>
      <c r="O9" s="48" t="s">
        <v>367</v>
      </c>
      <c r="P9" s="109">
        <v>1</v>
      </c>
      <c r="Q9" s="51" t="s">
        <v>254</v>
      </c>
      <c r="R9" s="12" t="s">
        <v>255</v>
      </c>
    </row>
    <row r="10" spans="1:20" ht="153" customHeight="1">
      <c r="A10" s="16" t="s">
        <v>16</v>
      </c>
      <c r="B10" s="10" t="s">
        <v>21</v>
      </c>
      <c r="C10" s="17" t="s">
        <v>217</v>
      </c>
      <c r="D10" s="18" t="s">
        <v>218</v>
      </c>
      <c r="E10" s="18" t="s">
        <v>232</v>
      </c>
      <c r="F10" s="18" t="s">
        <v>19</v>
      </c>
      <c r="G10" s="15">
        <v>44197</v>
      </c>
      <c r="H10" s="15">
        <v>44470</v>
      </c>
      <c r="I10" s="13" t="s">
        <v>20</v>
      </c>
      <c r="J10" s="78">
        <v>0.33</v>
      </c>
      <c r="K10" s="12" t="s">
        <v>290</v>
      </c>
      <c r="L10" s="13" t="s">
        <v>283</v>
      </c>
      <c r="M10" s="12" t="s">
        <v>285</v>
      </c>
      <c r="N10" s="12" t="s">
        <v>338</v>
      </c>
      <c r="O10" s="27" t="s">
        <v>560</v>
      </c>
      <c r="P10" s="99">
        <v>0.33300000000000002</v>
      </c>
      <c r="Q10" s="12" t="s">
        <v>254</v>
      </c>
      <c r="R10" s="12" t="s">
        <v>368</v>
      </c>
    </row>
    <row r="11" spans="1:20" ht="133.5" customHeight="1">
      <c r="A11" s="16" t="s">
        <v>16</v>
      </c>
      <c r="B11" s="10" t="s">
        <v>22</v>
      </c>
      <c r="C11" s="135" t="s">
        <v>211</v>
      </c>
      <c r="D11" s="19" t="s">
        <v>23</v>
      </c>
      <c r="E11" s="19" t="s">
        <v>24</v>
      </c>
      <c r="F11" s="18" t="s">
        <v>19</v>
      </c>
      <c r="G11" s="20">
        <v>44228</v>
      </c>
      <c r="H11" s="20">
        <v>44561</v>
      </c>
      <c r="I11" s="18" t="s">
        <v>20</v>
      </c>
      <c r="J11" s="78">
        <v>1</v>
      </c>
      <c r="K11" s="12" t="s">
        <v>556</v>
      </c>
      <c r="L11" s="13" t="s">
        <v>283</v>
      </c>
      <c r="M11" s="12" t="s">
        <v>287</v>
      </c>
      <c r="N11" s="12" t="s">
        <v>256</v>
      </c>
      <c r="O11" s="27" t="s">
        <v>395</v>
      </c>
      <c r="P11" s="98">
        <v>1</v>
      </c>
      <c r="Q11" s="12" t="s">
        <v>254</v>
      </c>
      <c r="R11" s="12" t="s">
        <v>369</v>
      </c>
    </row>
    <row r="12" spans="1:20" ht="57" customHeight="1">
      <c r="A12" s="2" t="s">
        <v>25</v>
      </c>
      <c r="B12" s="3"/>
      <c r="C12" s="4"/>
      <c r="D12" s="6"/>
      <c r="E12" s="6"/>
      <c r="F12" s="5"/>
      <c r="G12" s="5"/>
      <c r="H12" s="5"/>
      <c r="I12" s="21"/>
      <c r="J12" s="328" t="s">
        <v>253</v>
      </c>
      <c r="K12" s="328"/>
      <c r="L12" s="328"/>
      <c r="M12" s="328"/>
      <c r="N12" s="328" t="s">
        <v>262</v>
      </c>
      <c r="O12" s="322"/>
      <c r="P12" s="94"/>
      <c r="Q12" s="94"/>
      <c r="R12" s="94"/>
    </row>
    <row r="13" spans="1:20" ht="57" customHeight="1">
      <c r="A13" s="9" t="s">
        <v>26</v>
      </c>
      <c r="B13" s="2" t="s">
        <v>3</v>
      </c>
      <c r="C13" s="10"/>
      <c r="D13" s="10" t="s">
        <v>4</v>
      </c>
      <c r="E13" s="10" t="s">
        <v>27</v>
      </c>
      <c r="F13" s="9" t="s">
        <v>6</v>
      </c>
      <c r="G13" s="10" t="s">
        <v>28</v>
      </c>
      <c r="H13" s="10" t="s">
        <v>8</v>
      </c>
      <c r="I13" s="10" t="s">
        <v>9</v>
      </c>
      <c r="J13" s="75" t="s">
        <v>249</v>
      </c>
      <c r="K13" s="75" t="s">
        <v>250</v>
      </c>
      <c r="L13" s="75" t="s">
        <v>251</v>
      </c>
      <c r="M13" s="75" t="s">
        <v>252</v>
      </c>
      <c r="N13" s="328"/>
      <c r="O13" s="322"/>
      <c r="P13" s="94"/>
      <c r="Q13" s="94"/>
      <c r="R13" s="94"/>
    </row>
    <row r="14" spans="1:20" ht="144">
      <c r="A14" s="45" t="s">
        <v>29</v>
      </c>
      <c r="B14" s="10" t="s">
        <v>30</v>
      </c>
      <c r="C14" s="51" t="s">
        <v>158</v>
      </c>
      <c r="D14" s="25" t="s">
        <v>215</v>
      </c>
      <c r="E14" s="26" t="s">
        <v>240</v>
      </c>
      <c r="F14" s="43" t="s">
        <v>159</v>
      </c>
      <c r="G14" s="23">
        <v>44197</v>
      </c>
      <c r="H14" s="23">
        <v>44377</v>
      </c>
      <c r="I14" s="43" t="s">
        <v>35</v>
      </c>
      <c r="J14" s="69">
        <v>0.83250000000000002</v>
      </c>
      <c r="K14" s="12" t="s">
        <v>339</v>
      </c>
      <c r="L14" s="73"/>
      <c r="M14" s="12" t="s">
        <v>269</v>
      </c>
      <c r="N14" s="12" t="s">
        <v>270</v>
      </c>
      <c r="O14" s="27" t="s">
        <v>396</v>
      </c>
      <c r="P14" s="99">
        <v>0.83250000000000002</v>
      </c>
      <c r="Q14" s="12" t="s">
        <v>254</v>
      </c>
      <c r="R14" s="12" t="s">
        <v>370</v>
      </c>
    </row>
    <row r="15" spans="1:20" s="40" customFormat="1" ht="409.6" customHeight="1">
      <c r="A15" s="22" t="s">
        <v>29</v>
      </c>
      <c r="B15" s="10" t="s">
        <v>36</v>
      </c>
      <c r="C15" s="12" t="s">
        <v>137</v>
      </c>
      <c r="D15" s="18" t="s">
        <v>134</v>
      </c>
      <c r="E15" s="18" t="s">
        <v>135</v>
      </c>
      <c r="F15" s="13" t="s">
        <v>136</v>
      </c>
      <c r="G15" s="23" t="s">
        <v>138</v>
      </c>
      <c r="H15" s="23">
        <v>44561</v>
      </c>
      <c r="I15" s="18" t="s">
        <v>166</v>
      </c>
      <c r="J15" s="79">
        <v>1</v>
      </c>
      <c r="K15" s="12" t="s">
        <v>271</v>
      </c>
      <c r="L15" s="70" t="s">
        <v>257</v>
      </c>
      <c r="M15" s="12" t="s">
        <v>557</v>
      </c>
      <c r="N15" s="12" t="s">
        <v>258</v>
      </c>
      <c r="O15" s="27" t="s">
        <v>561</v>
      </c>
      <c r="P15" s="98">
        <v>1</v>
      </c>
      <c r="Q15" s="12" t="s">
        <v>254</v>
      </c>
      <c r="R15" s="12" t="s">
        <v>371</v>
      </c>
      <c r="S15"/>
      <c r="T15"/>
    </row>
    <row r="16" spans="1:20" ht="108" customHeight="1">
      <c r="A16" s="22" t="s">
        <v>29</v>
      </c>
      <c r="B16" s="10" t="s">
        <v>41</v>
      </c>
      <c r="C16" s="27" t="s">
        <v>31</v>
      </c>
      <c r="D16" s="18" t="s">
        <v>32</v>
      </c>
      <c r="E16" s="18" t="s">
        <v>33</v>
      </c>
      <c r="F16" s="18" t="s">
        <v>34</v>
      </c>
      <c r="G16" s="23">
        <v>44197</v>
      </c>
      <c r="H16" s="23">
        <v>44561</v>
      </c>
      <c r="I16" s="18" t="s">
        <v>35</v>
      </c>
      <c r="J16" s="93">
        <f>(4/11)*1</f>
        <v>0.36363636363636365</v>
      </c>
      <c r="K16" s="27" t="s">
        <v>334</v>
      </c>
      <c r="L16" s="13"/>
      <c r="M16" s="12" t="s">
        <v>340</v>
      </c>
      <c r="N16" s="87" t="s">
        <v>336</v>
      </c>
      <c r="O16" s="112" t="s">
        <v>562</v>
      </c>
      <c r="P16" s="100">
        <f>4/11</f>
        <v>0.36363636363636365</v>
      </c>
      <c r="Q16" s="87" t="s">
        <v>254</v>
      </c>
      <c r="R16" s="87" t="s">
        <v>372</v>
      </c>
    </row>
    <row r="17" spans="1:18" s="113" customFormat="1" ht="156.75" customHeight="1">
      <c r="A17" s="16" t="s">
        <v>29</v>
      </c>
      <c r="B17" s="111" t="s">
        <v>46</v>
      </c>
      <c r="C17" s="27" t="s">
        <v>37</v>
      </c>
      <c r="D17" s="18" t="s">
        <v>38</v>
      </c>
      <c r="E17" s="18" t="s">
        <v>39</v>
      </c>
      <c r="F17" s="18" t="s">
        <v>40</v>
      </c>
      <c r="G17" s="23">
        <v>44197</v>
      </c>
      <c r="H17" s="23">
        <v>44561</v>
      </c>
      <c r="I17" s="18" t="s">
        <v>35</v>
      </c>
      <c r="J17" s="93">
        <f>10/40*1</f>
        <v>0.25</v>
      </c>
      <c r="K17" s="27" t="s">
        <v>341</v>
      </c>
      <c r="L17" s="18"/>
      <c r="M17" s="27" t="s">
        <v>342</v>
      </c>
      <c r="N17" s="112" t="s">
        <v>337</v>
      </c>
      <c r="O17" s="112" t="s">
        <v>398</v>
      </c>
      <c r="P17" s="93">
        <f>11/40*1</f>
        <v>0.27500000000000002</v>
      </c>
      <c r="Q17" s="112" t="s">
        <v>254</v>
      </c>
      <c r="R17" s="112" t="s">
        <v>399</v>
      </c>
    </row>
    <row r="18" spans="1:18" s="46" customFormat="1" ht="94.5" customHeight="1">
      <c r="A18" s="45" t="s">
        <v>29</v>
      </c>
      <c r="B18" s="10" t="s">
        <v>51</v>
      </c>
      <c r="C18" s="12" t="s">
        <v>42</v>
      </c>
      <c r="D18" s="18" t="s">
        <v>43</v>
      </c>
      <c r="E18" s="18" t="s">
        <v>44</v>
      </c>
      <c r="F18" s="18" t="s">
        <v>19</v>
      </c>
      <c r="G18" s="23">
        <v>44197</v>
      </c>
      <c r="H18" s="23" t="s">
        <v>45</v>
      </c>
      <c r="I18" s="18" t="s">
        <v>20</v>
      </c>
      <c r="J18" s="34">
        <v>1</v>
      </c>
      <c r="K18" s="12" t="s">
        <v>289</v>
      </c>
      <c r="L18" s="13" t="s">
        <v>283</v>
      </c>
      <c r="M18" s="12" t="s">
        <v>343</v>
      </c>
      <c r="N18" s="12" t="s">
        <v>288</v>
      </c>
      <c r="O18" s="27" t="s">
        <v>397</v>
      </c>
      <c r="P18" s="98">
        <v>1</v>
      </c>
      <c r="Q18" s="12" t="s">
        <v>254</v>
      </c>
      <c r="R18" s="12" t="s">
        <v>400</v>
      </c>
    </row>
    <row r="19" spans="1:18" s="113" customFormat="1" ht="126" customHeight="1">
      <c r="A19" s="16" t="s">
        <v>29</v>
      </c>
      <c r="B19" s="111" t="s">
        <v>54</v>
      </c>
      <c r="C19" s="27" t="s">
        <v>47</v>
      </c>
      <c r="D19" s="18" t="s">
        <v>48</v>
      </c>
      <c r="E19" s="18" t="s">
        <v>49</v>
      </c>
      <c r="F19" s="18" t="s">
        <v>19</v>
      </c>
      <c r="G19" s="23">
        <v>44197</v>
      </c>
      <c r="H19" s="23">
        <v>44561</v>
      </c>
      <c r="I19" s="18" t="s">
        <v>35</v>
      </c>
      <c r="J19" s="93">
        <v>1</v>
      </c>
      <c r="K19" s="27" t="s">
        <v>291</v>
      </c>
      <c r="L19" s="18" t="s">
        <v>283</v>
      </c>
      <c r="M19" s="27" t="s">
        <v>343</v>
      </c>
      <c r="N19" s="27" t="s">
        <v>256</v>
      </c>
      <c r="O19" s="27" t="s">
        <v>563</v>
      </c>
      <c r="P19" s="102">
        <v>1</v>
      </c>
      <c r="Q19" s="27" t="s">
        <v>254</v>
      </c>
      <c r="R19" s="27" t="s">
        <v>401</v>
      </c>
    </row>
    <row r="20" spans="1:18" ht="139.5" customHeight="1">
      <c r="A20" s="45" t="s">
        <v>29</v>
      </c>
      <c r="B20" s="10" t="s">
        <v>55</v>
      </c>
      <c r="C20" s="24" t="s">
        <v>202</v>
      </c>
      <c r="D20" s="25" t="s">
        <v>127</v>
      </c>
      <c r="E20" s="25" t="s">
        <v>163</v>
      </c>
      <c r="F20" s="43" t="s">
        <v>52</v>
      </c>
      <c r="G20" s="41">
        <v>44228</v>
      </c>
      <c r="H20" s="41">
        <v>44561</v>
      </c>
      <c r="I20" s="43" t="s">
        <v>53</v>
      </c>
      <c r="J20" s="89" t="s">
        <v>0</v>
      </c>
      <c r="K20" s="24" t="s">
        <v>309</v>
      </c>
      <c r="L20" s="83" t="s">
        <v>110</v>
      </c>
      <c r="M20" s="81" t="s">
        <v>297</v>
      </c>
      <c r="N20" s="81" t="s">
        <v>256</v>
      </c>
      <c r="O20" s="117" t="s">
        <v>402</v>
      </c>
      <c r="P20" s="133">
        <v>0</v>
      </c>
      <c r="Q20" s="81" t="s">
        <v>254</v>
      </c>
      <c r="R20" s="81" t="s">
        <v>373</v>
      </c>
    </row>
    <row r="21" spans="1:18" ht="115.5" customHeight="1">
      <c r="A21" s="45" t="s">
        <v>29</v>
      </c>
      <c r="B21" s="10" t="s">
        <v>212</v>
      </c>
      <c r="C21" s="24" t="s">
        <v>203</v>
      </c>
      <c r="D21" s="25" t="s">
        <v>128</v>
      </c>
      <c r="E21" s="25" t="s">
        <v>164</v>
      </c>
      <c r="F21" s="43" t="s">
        <v>52</v>
      </c>
      <c r="G21" s="41">
        <v>44228</v>
      </c>
      <c r="H21" s="41">
        <v>44561</v>
      </c>
      <c r="I21" s="43" t="s">
        <v>53</v>
      </c>
      <c r="J21" s="89" t="s">
        <v>0</v>
      </c>
      <c r="K21" s="87" t="s">
        <v>310</v>
      </c>
      <c r="L21" s="83" t="s">
        <v>110</v>
      </c>
      <c r="M21" s="81" t="s">
        <v>298</v>
      </c>
      <c r="N21" s="81" t="s">
        <v>256</v>
      </c>
      <c r="O21" s="117" t="s">
        <v>403</v>
      </c>
      <c r="P21" s="133">
        <v>0</v>
      </c>
      <c r="Q21" s="81" t="s">
        <v>254</v>
      </c>
      <c r="R21" s="81" t="s">
        <v>374</v>
      </c>
    </row>
    <row r="22" spans="1:18" s="40" customFormat="1" ht="201" customHeight="1">
      <c r="A22" s="11" t="s">
        <v>50</v>
      </c>
      <c r="B22" s="10" t="s">
        <v>213</v>
      </c>
      <c r="C22" s="27" t="s">
        <v>241</v>
      </c>
      <c r="D22" s="13" t="s">
        <v>205</v>
      </c>
      <c r="E22" s="18" t="s">
        <v>206</v>
      </c>
      <c r="F22" s="13" t="s">
        <v>204</v>
      </c>
      <c r="G22" s="23">
        <v>44211</v>
      </c>
      <c r="H22" s="23">
        <v>44561</v>
      </c>
      <c r="I22" s="18" t="s">
        <v>53</v>
      </c>
      <c r="J22" s="92">
        <v>0.34200000000000003</v>
      </c>
      <c r="K22" s="87" t="s">
        <v>302</v>
      </c>
      <c r="L22" s="70" t="s">
        <v>110</v>
      </c>
      <c r="M22" s="81" t="s">
        <v>299</v>
      </c>
      <c r="N22" s="81" t="s">
        <v>256</v>
      </c>
      <c r="O22" s="112" t="s">
        <v>404</v>
      </c>
      <c r="P22" s="101">
        <f>1284/3000</f>
        <v>0.42799999999999999</v>
      </c>
      <c r="Q22" s="81" t="s">
        <v>254</v>
      </c>
      <c r="R22" s="81" t="s">
        <v>375</v>
      </c>
    </row>
    <row r="23" spans="1:18" ht="84.75" customHeight="1">
      <c r="A23" s="11" t="s">
        <v>50</v>
      </c>
      <c r="B23" s="10" t="s">
        <v>214</v>
      </c>
      <c r="C23" s="27" t="s">
        <v>56</v>
      </c>
      <c r="D23" s="13" t="s">
        <v>267</v>
      </c>
      <c r="E23" s="13" t="s">
        <v>268</v>
      </c>
      <c r="F23" s="18" t="s">
        <v>52</v>
      </c>
      <c r="G23" s="28">
        <v>44348</v>
      </c>
      <c r="H23" s="28">
        <v>44561</v>
      </c>
      <c r="I23" s="28" t="s">
        <v>53</v>
      </c>
      <c r="J23" s="89" t="s">
        <v>0</v>
      </c>
      <c r="K23" s="88" t="s">
        <v>300</v>
      </c>
      <c r="L23" s="83" t="s">
        <v>110</v>
      </c>
      <c r="M23" s="83" t="s">
        <v>110</v>
      </c>
      <c r="N23" s="12" t="s">
        <v>260</v>
      </c>
      <c r="O23" s="48" t="s">
        <v>405</v>
      </c>
      <c r="P23" s="109">
        <v>0</v>
      </c>
      <c r="Q23" s="12" t="s">
        <v>254</v>
      </c>
      <c r="R23" s="12" t="s">
        <v>110</v>
      </c>
    </row>
    <row r="24" spans="1:18" ht="84.75" customHeight="1">
      <c r="A24" s="11" t="s">
        <v>225</v>
      </c>
      <c r="B24" s="10" t="s">
        <v>224</v>
      </c>
      <c r="C24" s="47" t="s">
        <v>228</v>
      </c>
      <c r="D24" s="26" t="s">
        <v>229</v>
      </c>
      <c r="E24" s="25" t="s">
        <v>227</v>
      </c>
      <c r="F24" s="43" t="s">
        <v>52</v>
      </c>
      <c r="G24" s="41">
        <v>44228</v>
      </c>
      <c r="H24" s="41">
        <v>44561</v>
      </c>
      <c r="I24" s="43" t="s">
        <v>53</v>
      </c>
      <c r="J24" s="89" t="s">
        <v>0</v>
      </c>
      <c r="K24" s="87" t="s">
        <v>311</v>
      </c>
      <c r="L24" s="83" t="s">
        <v>110</v>
      </c>
      <c r="M24" s="32" t="s">
        <v>301</v>
      </c>
      <c r="N24" s="27" t="s">
        <v>256</v>
      </c>
      <c r="O24" s="138" t="s">
        <v>406</v>
      </c>
      <c r="P24" s="119">
        <v>0</v>
      </c>
      <c r="Q24" s="27" t="s">
        <v>254</v>
      </c>
      <c r="R24" s="27" t="s">
        <v>376</v>
      </c>
    </row>
    <row r="25" spans="1:18" s="144" customFormat="1" ht="105.75" customHeight="1">
      <c r="A25" s="141" t="s">
        <v>220</v>
      </c>
      <c r="B25" s="111" t="s">
        <v>230</v>
      </c>
      <c r="C25" s="27" t="s">
        <v>226</v>
      </c>
      <c r="D25" s="18" t="s">
        <v>221</v>
      </c>
      <c r="E25" s="18" t="s">
        <v>222</v>
      </c>
      <c r="F25" s="18" t="s">
        <v>223</v>
      </c>
      <c r="G25" s="28">
        <v>44228</v>
      </c>
      <c r="H25" s="28">
        <v>44561</v>
      </c>
      <c r="I25" s="18" t="s">
        <v>165</v>
      </c>
      <c r="J25" s="142">
        <v>1</v>
      </c>
      <c r="K25" s="27" t="s">
        <v>344</v>
      </c>
      <c r="L25" s="27" t="s">
        <v>254</v>
      </c>
      <c r="M25" s="143" t="s">
        <v>255</v>
      </c>
      <c r="N25" s="27" t="s">
        <v>359</v>
      </c>
      <c r="O25" s="27" t="s">
        <v>567</v>
      </c>
      <c r="P25" s="102">
        <v>1</v>
      </c>
      <c r="Q25" s="27" t="s">
        <v>254</v>
      </c>
      <c r="R25" s="27" t="s">
        <v>568</v>
      </c>
    </row>
    <row r="26" spans="1:18" ht="57" customHeight="1">
      <c r="A26" s="2" t="s">
        <v>139</v>
      </c>
      <c r="B26" s="3"/>
      <c r="C26" s="4"/>
      <c r="D26" s="6"/>
      <c r="E26" s="6"/>
      <c r="F26" s="5"/>
      <c r="G26" s="5"/>
      <c r="H26" s="5"/>
      <c r="I26" s="29"/>
      <c r="J26" s="328" t="s">
        <v>261</v>
      </c>
      <c r="K26" s="328"/>
      <c r="L26" s="328"/>
      <c r="M26" s="328"/>
      <c r="N26" s="328" t="s">
        <v>262</v>
      </c>
      <c r="O26" s="322"/>
      <c r="P26" s="94"/>
      <c r="Q26" s="94"/>
      <c r="R26" s="94"/>
    </row>
    <row r="27" spans="1:18" ht="57" customHeight="1">
      <c r="A27" s="9" t="s">
        <v>2</v>
      </c>
      <c r="B27" s="2" t="s">
        <v>3</v>
      </c>
      <c r="C27" s="10"/>
      <c r="D27" s="10" t="s">
        <v>4</v>
      </c>
      <c r="E27" s="10" t="s">
        <v>27</v>
      </c>
      <c r="F27" s="10" t="s">
        <v>6</v>
      </c>
      <c r="G27" s="9" t="s">
        <v>57</v>
      </c>
      <c r="H27" s="9" t="s">
        <v>8</v>
      </c>
      <c r="I27" s="10" t="s">
        <v>9</v>
      </c>
      <c r="J27" s="75" t="s">
        <v>249</v>
      </c>
      <c r="K27" s="75" t="s">
        <v>250</v>
      </c>
      <c r="L27" s="75" t="s">
        <v>251</v>
      </c>
      <c r="M27" s="75" t="s">
        <v>252</v>
      </c>
      <c r="N27" s="328"/>
      <c r="O27" s="322"/>
      <c r="P27" s="94"/>
      <c r="Q27" s="94"/>
      <c r="R27" s="94"/>
    </row>
    <row r="28" spans="1:18" ht="171.75" customHeight="1">
      <c r="A28" s="22" t="s">
        <v>58</v>
      </c>
      <c r="B28" s="10" t="s">
        <v>140</v>
      </c>
      <c r="C28" s="12" t="s">
        <v>60</v>
      </c>
      <c r="D28" s="13" t="s">
        <v>129</v>
      </c>
      <c r="E28" s="13" t="s">
        <v>61</v>
      </c>
      <c r="F28" s="39" t="s">
        <v>130</v>
      </c>
      <c r="G28" s="30">
        <v>44200</v>
      </c>
      <c r="H28" s="30">
        <v>44561</v>
      </c>
      <c r="I28" s="13" t="s">
        <v>62</v>
      </c>
      <c r="J28" s="85">
        <v>0.25</v>
      </c>
      <c r="K28" s="81" t="s">
        <v>345</v>
      </c>
      <c r="L28" s="83" t="s">
        <v>110</v>
      </c>
      <c r="M28" s="83" t="s">
        <v>303</v>
      </c>
      <c r="N28" s="27" t="s">
        <v>336</v>
      </c>
      <c r="O28" s="27" t="s">
        <v>407</v>
      </c>
      <c r="P28" s="103">
        <f>1/4</f>
        <v>0.25</v>
      </c>
      <c r="Q28" s="27" t="s">
        <v>254</v>
      </c>
      <c r="R28" s="27" t="s">
        <v>377</v>
      </c>
    </row>
    <row r="29" spans="1:18" ht="117" customHeight="1">
      <c r="A29" s="58" t="s">
        <v>63</v>
      </c>
      <c r="B29" s="10" t="s">
        <v>141</v>
      </c>
      <c r="C29" s="12" t="s">
        <v>65</v>
      </c>
      <c r="D29" s="13" t="s">
        <v>66</v>
      </c>
      <c r="E29" s="13" t="s">
        <v>67</v>
      </c>
      <c r="F29" s="39" t="s">
        <v>130</v>
      </c>
      <c r="G29" s="30">
        <v>44200</v>
      </c>
      <c r="H29" s="30">
        <v>44561</v>
      </c>
      <c r="I29" s="13" t="s">
        <v>62</v>
      </c>
      <c r="J29" s="85">
        <v>0.25</v>
      </c>
      <c r="K29" s="81" t="s">
        <v>346</v>
      </c>
      <c r="L29" s="83" t="s">
        <v>110</v>
      </c>
      <c r="M29" s="83" t="s">
        <v>303</v>
      </c>
      <c r="N29" s="27" t="s">
        <v>256</v>
      </c>
      <c r="O29" s="27" t="s">
        <v>408</v>
      </c>
      <c r="P29" s="102">
        <v>0.25</v>
      </c>
      <c r="Q29" s="27" t="s">
        <v>254</v>
      </c>
      <c r="R29" s="27" t="s">
        <v>378</v>
      </c>
    </row>
    <row r="30" spans="1:18" ht="85.5" customHeight="1">
      <c r="A30" s="58" t="s">
        <v>63</v>
      </c>
      <c r="B30" s="10" t="s">
        <v>142</v>
      </c>
      <c r="C30" s="12" t="s">
        <v>69</v>
      </c>
      <c r="D30" s="13" t="s">
        <v>70</v>
      </c>
      <c r="E30" s="13" t="s">
        <v>160</v>
      </c>
      <c r="F30" s="39" t="s">
        <v>130</v>
      </c>
      <c r="G30" s="30">
        <v>44200</v>
      </c>
      <c r="H30" s="30">
        <v>44561</v>
      </c>
      <c r="I30" s="13" t="s">
        <v>35</v>
      </c>
      <c r="J30" s="85"/>
      <c r="K30" s="86" t="s">
        <v>313</v>
      </c>
      <c r="L30" s="83" t="s">
        <v>110</v>
      </c>
      <c r="M30" s="83" t="s">
        <v>110</v>
      </c>
      <c r="N30" s="27" t="s">
        <v>256</v>
      </c>
      <c r="O30" s="27" t="s">
        <v>558</v>
      </c>
      <c r="P30" s="102">
        <v>0</v>
      </c>
      <c r="Q30" s="27" t="s">
        <v>254</v>
      </c>
      <c r="R30" s="27" t="s">
        <v>110</v>
      </c>
    </row>
    <row r="31" spans="1:18" ht="130.5" customHeight="1">
      <c r="A31" s="44" t="s">
        <v>71</v>
      </c>
      <c r="B31" s="10" t="s">
        <v>143</v>
      </c>
      <c r="C31" s="12" t="s">
        <v>237</v>
      </c>
      <c r="D31" s="13" t="s">
        <v>238</v>
      </c>
      <c r="E31" s="13" t="s">
        <v>239</v>
      </c>
      <c r="F31" s="39" t="s">
        <v>130</v>
      </c>
      <c r="G31" s="23">
        <v>44242</v>
      </c>
      <c r="H31" s="23">
        <v>44377</v>
      </c>
      <c r="I31" s="13" t="s">
        <v>35</v>
      </c>
      <c r="J31" s="85">
        <v>1</v>
      </c>
      <c r="K31" s="81" t="s">
        <v>304</v>
      </c>
      <c r="L31" s="83" t="s">
        <v>110</v>
      </c>
      <c r="M31" s="83" t="s">
        <v>303</v>
      </c>
      <c r="N31" s="27" t="s">
        <v>256</v>
      </c>
      <c r="O31" s="27" t="s">
        <v>564</v>
      </c>
      <c r="P31" s="102">
        <v>1</v>
      </c>
      <c r="Q31" s="27" t="s">
        <v>254</v>
      </c>
      <c r="R31" s="27" t="s">
        <v>379</v>
      </c>
    </row>
    <row r="32" spans="1:18" ht="126.75" customHeight="1">
      <c r="A32" s="58" t="s">
        <v>76</v>
      </c>
      <c r="B32" s="10" t="s">
        <v>144</v>
      </c>
      <c r="C32" s="12" t="s">
        <v>78</v>
      </c>
      <c r="D32" s="13" t="s">
        <v>79</v>
      </c>
      <c r="E32" s="13" t="s">
        <v>80</v>
      </c>
      <c r="F32" s="39" t="s">
        <v>130</v>
      </c>
      <c r="G32" s="23">
        <v>44200</v>
      </c>
      <c r="H32" s="23">
        <v>44561</v>
      </c>
      <c r="I32" s="13" t="s">
        <v>35</v>
      </c>
      <c r="J32" s="85">
        <v>0.25</v>
      </c>
      <c r="K32" s="81" t="s">
        <v>308</v>
      </c>
      <c r="L32" s="83" t="s">
        <v>110</v>
      </c>
      <c r="M32" s="31" t="s">
        <v>305</v>
      </c>
      <c r="N32" s="12" t="s">
        <v>256</v>
      </c>
      <c r="O32" s="27" t="s">
        <v>409</v>
      </c>
      <c r="P32" s="104">
        <f>3/12</f>
        <v>0.25</v>
      </c>
      <c r="Q32" s="12" t="s">
        <v>254</v>
      </c>
      <c r="R32" s="12" t="s">
        <v>380</v>
      </c>
    </row>
    <row r="33" spans="1:18" ht="125.25" customHeight="1">
      <c r="A33" s="58" t="s">
        <v>76</v>
      </c>
      <c r="B33" s="10" t="s">
        <v>145</v>
      </c>
      <c r="C33" s="12" t="s">
        <v>82</v>
      </c>
      <c r="D33" s="13" t="s">
        <v>83</v>
      </c>
      <c r="E33" s="13" t="s">
        <v>84</v>
      </c>
      <c r="F33" s="39" t="s">
        <v>130</v>
      </c>
      <c r="G33" s="23">
        <v>44200</v>
      </c>
      <c r="H33" s="23">
        <v>44561</v>
      </c>
      <c r="I33" s="13" t="s">
        <v>35</v>
      </c>
      <c r="J33" s="85">
        <v>0.17</v>
      </c>
      <c r="K33" s="81" t="s">
        <v>306</v>
      </c>
      <c r="L33" s="83" t="s">
        <v>110</v>
      </c>
      <c r="M33" s="31" t="s">
        <v>307</v>
      </c>
      <c r="N33" s="86" t="s">
        <v>256</v>
      </c>
      <c r="O33" s="117" t="s">
        <v>410</v>
      </c>
      <c r="P33" s="105">
        <f>2/6</f>
        <v>0.33333333333333331</v>
      </c>
      <c r="Q33" s="86" t="s">
        <v>254</v>
      </c>
      <c r="R33" s="12" t="s">
        <v>381</v>
      </c>
    </row>
    <row r="34" spans="1:18" ht="57" customHeight="1">
      <c r="A34" s="58" t="s">
        <v>76</v>
      </c>
      <c r="B34" s="10" t="s">
        <v>146</v>
      </c>
      <c r="C34" s="12" t="s">
        <v>86</v>
      </c>
      <c r="D34" s="13" t="s">
        <v>87</v>
      </c>
      <c r="E34" s="13" t="s">
        <v>88</v>
      </c>
      <c r="F34" s="39" t="s">
        <v>130</v>
      </c>
      <c r="G34" s="23">
        <v>44200</v>
      </c>
      <c r="H34" s="23">
        <v>44561</v>
      </c>
      <c r="I34" s="13" t="s">
        <v>35</v>
      </c>
      <c r="J34" s="85">
        <v>0</v>
      </c>
      <c r="K34" s="81" t="s">
        <v>312</v>
      </c>
      <c r="L34" s="83" t="s">
        <v>110</v>
      </c>
      <c r="M34" s="83" t="s">
        <v>110</v>
      </c>
      <c r="N34" s="86" t="s">
        <v>256</v>
      </c>
      <c r="O34" s="117" t="s">
        <v>411</v>
      </c>
      <c r="P34" s="134">
        <v>0</v>
      </c>
      <c r="Q34" s="86" t="s">
        <v>254</v>
      </c>
      <c r="R34" s="86" t="s">
        <v>110</v>
      </c>
    </row>
    <row r="35" spans="1:18" ht="108">
      <c r="A35" s="58" t="s">
        <v>76</v>
      </c>
      <c r="B35" s="10" t="s">
        <v>147</v>
      </c>
      <c r="C35" s="12" t="s">
        <v>90</v>
      </c>
      <c r="D35" s="13" t="s">
        <v>91</v>
      </c>
      <c r="E35" s="13" t="s">
        <v>92</v>
      </c>
      <c r="F35" s="13" t="s">
        <v>19</v>
      </c>
      <c r="G35" s="23">
        <v>44228</v>
      </c>
      <c r="H35" s="23">
        <v>44561</v>
      </c>
      <c r="I35" s="13" t="s">
        <v>20</v>
      </c>
      <c r="J35" s="78">
        <v>0.5</v>
      </c>
      <c r="K35" s="65" t="s">
        <v>292</v>
      </c>
      <c r="L35" s="83" t="s">
        <v>283</v>
      </c>
      <c r="M35" s="65" t="s">
        <v>347</v>
      </c>
      <c r="N35" s="65" t="s">
        <v>256</v>
      </c>
      <c r="O35" s="139" t="s">
        <v>382</v>
      </c>
      <c r="P35" s="107">
        <v>0.5</v>
      </c>
      <c r="Q35" s="65" t="s">
        <v>254</v>
      </c>
      <c r="R35" s="31" t="s">
        <v>383</v>
      </c>
    </row>
    <row r="36" spans="1:18" ht="85.5" customHeight="1">
      <c r="A36" s="58" t="s">
        <v>93</v>
      </c>
      <c r="B36" s="10" t="s">
        <v>148</v>
      </c>
      <c r="C36" s="48" t="s">
        <v>242</v>
      </c>
      <c r="D36" s="49" t="s">
        <v>231</v>
      </c>
      <c r="E36" s="49" t="s">
        <v>316</v>
      </c>
      <c r="F36" s="39" t="s">
        <v>130</v>
      </c>
      <c r="G36" s="23">
        <v>44200</v>
      </c>
      <c r="H36" s="23">
        <v>44377</v>
      </c>
      <c r="I36" s="13" t="s">
        <v>35</v>
      </c>
      <c r="J36" s="73"/>
      <c r="K36" s="31" t="s">
        <v>314</v>
      </c>
      <c r="L36" s="83" t="s">
        <v>283</v>
      </c>
      <c r="M36" s="65" t="s">
        <v>315</v>
      </c>
      <c r="N36" s="31" t="s">
        <v>348</v>
      </c>
      <c r="O36" s="17" t="s">
        <v>412</v>
      </c>
      <c r="P36" s="108">
        <v>0</v>
      </c>
      <c r="Q36" s="31" t="s">
        <v>254</v>
      </c>
      <c r="R36" s="31" t="s">
        <v>110</v>
      </c>
    </row>
    <row r="37" spans="1:18" ht="273.75" customHeight="1">
      <c r="A37" s="58" t="s">
        <v>93</v>
      </c>
      <c r="B37" s="10" t="s">
        <v>149</v>
      </c>
      <c r="C37" s="12" t="s">
        <v>162</v>
      </c>
      <c r="D37" s="13" t="s">
        <v>133</v>
      </c>
      <c r="E37" s="13" t="s">
        <v>161</v>
      </c>
      <c r="F37" s="39" t="s">
        <v>130</v>
      </c>
      <c r="G37" s="23">
        <v>44200</v>
      </c>
      <c r="H37" s="23">
        <v>44561</v>
      </c>
      <c r="I37" s="13" t="s">
        <v>35</v>
      </c>
      <c r="J37" s="78">
        <v>0.3</v>
      </c>
      <c r="K37" s="31" t="s">
        <v>320</v>
      </c>
      <c r="L37" s="83" t="s">
        <v>110</v>
      </c>
      <c r="M37" s="65" t="s">
        <v>303</v>
      </c>
      <c r="N37" s="12" t="s">
        <v>256</v>
      </c>
      <c r="O37" s="27" t="s">
        <v>413</v>
      </c>
      <c r="P37" s="109">
        <v>0.16</v>
      </c>
      <c r="Q37" s="27" t="s">
        <v>254</v>
      </c>
      <c r="R37" s="12" t="s">
        <v>384</v>
      </c>
    </row>
    <row r="38" spans="1:18" ht="57" customHeight="1">
      <c r="A38" s="2" t="s">
        <v>150</v>
      </c>
      <c r="B38" s="3"/>
      <c r="C38" s="4"/>
      <c r="D38" s="6"/>
      <c r="E38" s="6"/>
      <c r="F38" s="5"/>
      <c r="G38" s="5"/>
      <c r="H38" s="5"/>
      <c r="I38" s="8" t="s">
        <v>0</v>
      </c>
      <c r="J38" s="328" t="s">
        <v>261</v>
      </c>
      <c r="K38" s="328"/>
      <c r="L38" s="328"/>
      <c r="M38" s="328"/>
      <c r="N38" s="328" t="s">
        <v>262</v>
      </c>
      <c r="O38" s="322"/>
      <c r="P38" s="94"/>
      <c r="Q38" s="94"/>
      <c r="R38" s="94"/>
    </row>
    <row r="39" spans="1:18" ht="76.5" customHeight="1">
      <c r="A39" s="9" t="s">
        <v>2</v>
      </c>
      <c r="B39" s="2" t="s">
        <v>94</v>
      </c>
      <c r="C39" s="9"/>
      <c r="D39" s="10" t="s">
        <v>4</v>
      </c>
      <c r="E39" s="10" t="s">
        <v>27</v>
      </c>
      <c r="F39" s="9" t="s">
        <v>6</v>
      </c>
      <c r="G39" s="9" t="s">
        <v>57</v>
      </c>
      <c r="H39" s="9" t="s">
        <v>8</v>
      </c>
      <c r="I39" s="10" t="s">
        <v>9</v>
      </c>
      <c r="J39" s="75" t="s">
        <v>249</v>
      </c>
      <c r="K39" s="75" t="s">
        <v>250</v>
      </c>
      <c r="L39" s="75" t="s">
        <v>251</v>
      </c>
      <c r="M39" s="75" t="s">
        <v>252</v>
      </c>
      <c r="N39" s="328"/>
      <c r="O39" s="322"/>
      <c r="P39" s="94"/>
      <c r="Q39" s="94"/>
      <c r="R39" s="94"/>
    </row>
    <row r="40" spans="1:18" ht="90">
      <c r="A40" s="44" t="s">
        <v>95</v>
      </c>
      <c r="B40" s="10" t="s">
        <v>59</v>
      </c>
      <c r="C40" s="31" t="s">
        <v>131</v>
      </c>
      <c r="D40" s="32" t="s">
        <v>97</v>
      </c>
      <c r="E40" s="32" t="s">
        <v>98</v>
      </c>
      <c r="F40" s="39" t="s">
        <v>132</v>
      </c>
      <c r="G40" s="23">
        <v>44197</v>
      </c>
      <c r="H40" s="23">
        <v>44561</v>
      </c>
      <c r="I40" s="42" t="s">
        <v>99</v>
      </c>
      <c r="J40" s="82"/>
      <c r="K40" s="12" t="s">
        <v>349</v>
      </c>
      <c r="L40" s="82"/>
      <c r="M40" s="27" t="s">
        <v>328</v>
      </c>
      <c r="N40" s="51" t="s">
        <v>256</v>
      </c>
      <c r="O40" s="48" t="s">
        <v>414</v>
      </c>
      <c r="P40" s="109">
        <v>0</v>
      </c>
      <c r="Q40" s="51" t="s">
        <v>254</v>
      </c>
      <c r="R40" s="51" t="s">
        <v>110</v>
      </c>
    </row>
    <row r="41" spans="1:18" s="55" customFormat="1" ht="93" customHeight="1">
      <c r="A41" s="50" t="s">
        <v>95</v>
      </c>
      <c r="B41" s="10" t="s">
        <v>64</v>
      </c>
      <c r="C41" s="51" t="s">
        <v>219</v>
      </c>
      <c r="D41" s="52" t="s">
        <v>101</v>
      </c>
      <c r="E41" s="52" t="s">
        <v>102</v>
      </c>
      <c r="F41" s="53" t="s">
        <v>132</v>
      </c>
      <c r="G41" s="54">
        <v>44197</v>
      </c>
      <c r="H41" s="54">
        <v>44561</v>
      </c>
      <c r="I41" s="53" t="s">
        <v>99</v>
      </c>
      <c r="J41" s="82"/>
      <c r="K41" s="27" t="s">
        <v>332</v>
      </c>
      <c r="L41" s="82"/>
      <c r="M41" s="27" t="s">
        <v>329</v>
      </c>
      <c r="N41" s="51" t="s">
        <v>256</v>
      </c>
      <c r="O41" s="48" t="s">
        <v>415</v>
      </c>
      <c r="P41" s="109">
        <v>0</v>
      </c>
      <c r="Q41" s="51" t="s">
        <v>254</v>
      </c>
      <c r="R41" s="51" t="s">
        <v>110</v>
      </c>
    </row>
    <row r="42" spans="1:18" s="55" customFormat="1" ht="81.75" customHeight="1">
      <c r="A42" s="50" t="s">
        <v>95</v>
      </c>
      <c r="B42" s="10" t="s">
        <v>68</v>
      </c>
      <c r="C42" s="51" t="s">
        <v>199</v>
      </c>
      <c r="D42" s="52" t="s">
        <v>243</v>
      </c>
      <c r="E42" s="52" t="s">
        <v>244</v>
      </c>
      <c r="F42" s="53" t="s">
        <v>245</v>
      </c>
      <c r="G42" s="56">
        <v>44200</v>
      </c>
      <c r="H42" s="56">
        <v>44500</v>
      </c>
      <c r="I42" s="52" t="s">
        <v>35</v>
      </c>
      <c r="J42" s="74"/>
      <c r="K42" s="51" t="s">
        <v>318</v>
      </c>
      <c r="L42" s="74"/>
      <c r="M42" s="51" t="s">
        <v>317</v>
      </c>
      <c r="N42" s="51" t="s">
        <v>256</v>
      </c>
      <c r="O42" s="48" t="s">
        <v>416</v>
      </c>
      <c r="P42" s="109">
        <v>0</v>
      </c>
      <c r="Q42" s="51" t="s">
        <v>254</v>
      </c>
      <c r="R42" s="51" t="s">
        <v>385</v>
      </c>
    </row>
    <row r="43" spans="1:18" s="55" customFormat="1" ht="141.75" customHeight="1">
      <c r="A43" s="50" t="s">
        <v>183</v>
      </c>
      <c r="B43" s="10" t="s">
        <v>72</v>
      </c>
      <c r="C43" s="51" t="s">
        <v>73</v>
      </c>
      <c r="D43" s="52" t="s">
        <v>184</v>
      </c>
      <c r="E43" s="52" t="s">
        <v>74</v>
      </c>
      <c r="F43" s="53" t="s">
        <v>130</v>
      </c>
      <c r="G43" s="56">
        <v>44200</v>
      </c>
      <c r="H43" s="56">
        <v>44561</v>
      </c>
      <c r="I43" s="52" t="s">
        <v>35</v>
      </c>
      <c r="J43" s="91">
        <v>0.46</v>
      </c>
      <c r="K43" s="51" t="s">
        <v>319</v>
      </c>
      <c r="L43" s="90" t="s">
        <v>110</v>
      </c>
      <c r="M43" s="51" t="s">
        <v>303</v>
      </c>
      <c r="N43" s="74"/>
      <c r="O43" s="140" t="s">
        <v>565</v>
      </c>
      <c r="P43" s="110">
        <f>11/24</f>
        <v>0.45833333333333331</v>
      </c>
      <c r="Q43" s="74" t="s">
        <v>254</v>
      </c>
      <c r="R43" s="74" t="s">
        <v>386</v>
      </c>
    </row>
    <row r="44" spans="1:18" s="120" customFormat="1" ht="89.25" customHeight="1">
      <c r="A44" s="57" t="s">
        <v>104</v>
      </c>
      <c r="B44" s="111" t="s">
        <v>75</v>
      </c>
      <c r="C44" s="48" t="s">
        <v>193</v>
      </c>
      <c r="D44" s="49" t="s">
        <v>194</v>
      </c>
      <c r="E44" s="49" t="s">
        <v>195</v>
      </c>
      <c r="F44" s="49" t="s">
        <v>105</v>
      </c>
      <c r="G44" s="54">
        <v>44287</v>
      </c>
      <c r="H44" s="54">
        <v>44499</v>
      </c>
      <c r="I44" s="130" t="s">
        <v>106</v>
      </c>
      <c r="J44" s="131">
        <f>+((0.3/1)*0.5)*100%</f>
        <v>0.15</v>
      </c>
      <c r="K44" s="27" t="s">
        <v>350</v>
      </c>
      <c r="L44" s="132"/>
      <c r="M44" s="48" t="s">
        <v>330</v>
      </c>
      <c r="N44" s="48" t="s">
        <v>256</v>
      </c>
      <c r="O44" s="48" t="s">
        <v>559</v>
      </c>
      <c r="P44" s="131">
        <f>+((0.3/1)*0.5)*100%</f>
        <v>0.15</v>
      </c>
      <c r="Q44" s="48" t="s">
        <v>254</v>
      </c>
      <c r="R44" s="74" t="s">
        <v>569</v>
      </c>
    </row>
    <row r="45" spans="1:18" s="120" customFormat="1" ht="89.25" customHeight="1">
      <c r="A45" s="57" t="s">
        <v>104</v>
      </c>
      <c r="B45" s="111" t="s">
        <v>77</v>
      </c>
      <c r="C45" s="48" t="s">
        <v>196</v>
      </c>
      <c r="D45" s="49" t="s">
        <v>197</v>
      </c>
      <c r="E45" s="49" t="s">
        <v>198</v>
      </c>
      <c r="F45" s="49" t="s">
        <v>105</v>
      </c>
      <c r="G45" s="54">
        <v>44287</v>
      </c>
      <c r="H45" s="54">
        <v>44469</v>
      </c>
      <c r="I45" s="130" t="s">
        <v>106</v>
      </c>
      <c r="J45" s="131">
        <f>+((0.3/1)*0.5)*100%</f>
        <v>0.15</v>
      </c>
      <c r="K45" s="27" t="s">
        <v>351</v>
      </c>
      <c r="L45" s="132"/>
      <c r="M45" s="48" t="s">
        <v>331</v>
      </c>
      <c r="N45" s="48" t="s">
        <v>256</v>
      </c>
      <c r="O45" s="48" t="s">
        <v>417</v>
      </c>
      <c r="P45" s="131">
        <f>+((0.3/1)*0.5)*100%</f>
        <v>0.15</v>
      </c>
      <c r="Q45" s="48" t="s">
        <v>254</v>
      </c>
      <c r="R45" s="74" t="s">
        <v>570</v>
      </c>
    </row>
    <row r="46" spans="1:18" s="120" customFormat="1" ht="335.25" customHeight="1">
      <c r="A46" s="57" t="s">
        <v>107</v>
      </c>
      <c r="B46" s="111" t="s">
        <v>81</v>
      </c>
      <c r="C46" s="48" t="s">
        <v>209</v>
      </c>
      <c r="D46" s="49" t="s">
        <v>185</v>
      </c>
      <c r="E46" s="49" t="s">
        <v>108</v>
      </c>
      <c r="F46" s="49" t="s">
        <v>109</v>
      </c>
      <c r="G46" s="54">
        <v>44256</v>
      </c>
      <c r="H46" s="54">
        <v>44561</v>
      </c>
      <c r="I46" s="49" t="s">
        <v>110</v>
      </c>
      <c r="J46" s="116">
        <v>0.3</v>
      </c>
      <c r="K46" s="117" t="s">
        <v>321</v>
      </c>
      <c r="L46" s="118" t="s">
        <v>110</v>
      </c>
      <c r="M46" s="117" t="s">
        <v>352</v>
      </c>
      <c r="N46" s="48" t="s">
        <v>353</v>
      </c>
      <c r="O46" s="48" t="s">
        <v>418</v>
      </c>
      <c r="P46" s="119">
        <v>0.3</v>
      </c>
      <c r="Q46" s="48" t="s">
        <v>254</v>
      </c>
      <c r="R46" s="48" t="s">
        <v>419</v>
      </c>
    </row>
    <row r="47" spans="1:18" s="55" customFormat="1" ht="123.75" customHeight="1">
      <c r="A47" s="50" t="s">
        <v>107</v>
      </c>
      <c r="B47" s="10" t="s">
        <v>85</v>
      </c>
      <c r="C47" s="51" t="s">
        <v>111</v>
      </c>
      <c r="D47" s="52" t="s">
        <v>112</v>
      </c>
      <c r="E47" s="52" t="s">
        <v>157</v>
      </c>
      <c r="F47" s="52" t="s">
        <v>109</v>
      </c>
      <c r="G47" s="54">
        <v>44256</v>
      </c>
      <c r="H47" s="54">
        <v>44561</v>
      </c>
      <c r="I47" s="54" t="s">
        <v>20</v>
      </c>
      <c r="J47" s="78">
        <v>0.25</v>
      </c>
      <c r="K47" s="81" t="s">
        <v>323</v>
      </c>
      <c r="L47" s="118" t="s">
        <v>110</v>
      </c>
      <c r="M47" s="117" t="s">
        <v>322</v>
      </c>
      <c r="N47" s="86" t="s">
        <v>256</v>
      </c>
      <c r="O47" s="139" t="s">
        <v>420</v>
      </c>
      <c r="P47" s="106">
        <v>0.25</v>
      </c>
      <c r="Q47" s="86" t="s">
        <v>254</v>
      </c>
      <c r="R47" s="81" t="s">
        <v>421</v>
      </c>
    </row>
    <row r="48" spans="1:18" s="55" customFormat="1" ht="89.25" customHeight="1">
      <c r="A48" s="50" t="s">
        <v>113</v>
      </c>
      <c r="B48" s="10" t="s">
        <v>89</v>
      </c>
      <c r="C48" s="51" t="s">
        <v>114</v>
      </c>
      <c r="D48" s="52" t="s">
        <v>207</v>
      </c>
      <c r="E48" s="52" t="s">
        <v>208</v>
      </c>
      <c r="F48" s="52" t="s">
        <v>109</v>
      </c>
      <c r="G48" s="54">
        <v>44298</v>
      </c>
      <c r="H48" s="54">
        <v>44561</v>
      </c>
      <c r="I48" s="49" t="s">
        <v>110</v>
      </c>
      <c r="J48" s="74"/>
      <c r="K48" s="81" t="s">
        <v>324</v>
      </c>
      <c r="L48" s="118" t="s">
        <v>110</v>
      </c>
      <c r="M48" s="117" t="s">
        <v>325</v>
      </c>
      <c r="N48" s="65" t="s">
        <v>256</v>
      </c>
      <c r="O48" s="139" t="s">
        <v>422</v>
      </c>
      <c r="P48" s="107">
        <v>0</v>
      </c>
      <c r="Q48" s="65" t="s">
        <v>254</v>
      </c>
      <c r="R48" s="81" t="s">
        <v>423</v>
      </c>
    </row>
    <row r="49" spans="1:18" s="55" customFormat="1" ht="89.25" customHeight="1">
      <c r="A49" s="57" t="s">
        <v>113</v>
      </c>
      <c r="B49" s="10" t="s">
        <v>182</v>
      </c>
      <c r="C49" s="48" t="s">
        <v>210</v>
      </c>
      <c r="D49" s="49" t="s">
        <v>192</v>
      </c>
      <c r="E49" s="49" t="s">
        <v>115</v>
      </c>
      <c r="F49" s="52" t="s">
        <v>19</v>
      </c>
      <c r="G49" s="54">
        <v>44228</v>
      </c>
      <c r="H49" s="54">
        <v>44561</v>
      </c>
      <c r="I49" s="54" t="s">
        <v>20</v>
      </c>
      <c r="J49" s="78">
        <v>1</v>
      </c>
      <c r="K49" s="65" t="s">
        <v>293</v>
      </c>
      <c r="L49" s="83" t="s">
        <v>283</v>
      </c>
      <c r="M49" s="65" t="s">
        <v>354</v>
      </c>
      <c r="N49" s="65" t="s">
        <v>256</v>
      </c>
      <c r="O49" s="139" t="s">
        <v>424</v>
      </c>
      <c r="P49" s="107">
        <v>1</v>
      </c>
      <c r="Q49" s="65" t="s">
        <v>254</v>
      </c>
      <c r="R49" s="31" t="s">
        <v>387</v>
      </c>
    </row>
    <row r="50" spans="1:18" ht="57" customHeight="1">
      <c r="A50" s="2" t="s">
        <v>151</v>
      </c>
      <c r="B50" s="3"/>
      <c r="C50" s="4"/>
      <c r="D50" s="6" t="s">
        <v>0</v>
      </c>
      <c r="E50" s="6"/>
      <c r="F50" s="5"/>
      <c r="G50" s="5"/>
      <c r="H50" s="5"/>
      <c r="I50" s="8"/>
      <c r="J50" s="328" t="s">
        <v>253</v>
      </c>
      <c r="K50" s="328"/>
      <c r="L50" s="328"/>
      <c r="M50" s="328"/>
      <c r="N50" s="328" t="s">
        <v>262</v>
      </c>
      <c r="O50" s="322"/>
      <c r="P50" s="94"/>
      <c r="Q50" s="94"/>
      <c r="R50" s="94"/>
    </row>
    <row r="51" spans="1:18" ht="57" customHeight="1">
      <c r="A51" s="9" t="s">
        <v>2</v>
      </c>
      <c r="B51" s="2" t="s">
        <v>94</v>
      </c>
      <c r="C51" s="2"/>
      <c r="D51" s="10" t="s">
        <v>4</v>
      </c>
      <c r="E51" s="10" t="s">
        <v>27</v>
      </c>
      <c r="F51" s="9" t="s">
        <v>6</v>
      </c>
      <c r="G51" s="9" t="s">
        <v>57</v>
      </c>
      <c r="H51" s="9" t="s">
        <v>8</v>
      </c>
      <c r="I51" s="10" t="s">
        <v>9</v>
      </c>
      <c r="J51" s="75" t="s">
        <v>249</v>
      </c>
      <c r="K51" s="75" t="s">
        <v>250</v>
      </c>
      <c r="L51" s="75" t="s">
        <v>251</v>
      </c>
      <c r="M51" s="75" t="s">
        <v>252</v>
      </c>
      <c r="N51" s="328"/>
      <c r="O51" s="322"/>
      <c r="P51" s="94"/>
      <c r="Q51" s="94"/>
      <c r="R51" s="94"/>
    </row>
    <row r="52" spans="1:18" s="36" customFormat="1" ht="129" customHeight="1">
      <c r="A52" s="11" t="s">
        <v>116</v>
      </c>
      <c r="B52" s="33" t="s">
        <v>96</v>
      </c>
      <c r="C52" s="31" t="s">
        <v>167</v>
      </c>
      <c r="D52" s="13" t="s">
        <v>186</v>
      </c>
      <c r="E52" s="34" t="s">
        <v>168</v>
      </c>
      <c r="F52" s="13" t="s">
        <v>117</v>
      </c>
      <c r="G52" s="35">
        <v>44256</v>
      </c>
      <c r="H52" s="35">
        <v>44561</v>
      </c>
      <c r="I52" s="13" t="s">
        <v>118</v>
      </c>
      <c r="J52" s="78">
        <v>1</v>
      </c>
      <c r="K52" s="76" t="s">
        <v>278</v>
      </c>
      <c r="L52" s="32" t="s">
        <v>35</v>
      </c>
      <c r="M52" s="77" t="s">
        <v>277</v>
      </c>
      <c r="N52" s="12" t="s">
        <v>279</v>
      </c>
      <c r="O52" s="27" t="s">
        <v>566</v>
      </c>
      <c r="P52" s="98">
        <v>1</v>
      </c>
      <c r="Q52" s="12" t="s">
        <v>254</v>
      </c>
      <c r="R52" s="12" t="s">
        <v>388</v>
      </c>
    </row>
    <row r="53" spans="1:18" s="36" customFormat="1" ht="91.5" customHeight="1">
      <c r="A53" s="11" t="s">
        <v>116</v>
      </c>
      <c r="B53" s="33" t="s">
        <v>100</v>
      </c>
      <c r="C53" s="31" t="s">
        <v>169</v>
      </c>
      <c r="D53" s="13" t="s">
        <v>187</v>
      </c>
      <c r="E53" s="34" t="s">
        <v>170</v>
      </c>
      <c r="F53" s="13" t="s">
        <v>117</v>
      </c>
      <c r="G53" s="35">
        <v>44287</v>
      </c>
      <c r="H53" s="35">
        <v>44561</v>
      </c>
      <c r="I53" s="13" t="s">
        <v>118</v>
      </c>
      <c r="J53" s="73"/>
      <c r="K53" s="76" t="s">
        <v>333</v>
      </c>
      <c r="L53" s="32" t="s">
        <v>35</v>
      </c>
      <c r="M53" s="87" t="s">
        <v>35</v>
      </c>
      <c r="N53" s="12" t="s">
        <v>256</v>
      </c>
      <c r="O53" s="27" t="s">
        <v>425</v>
      </c>
      <c r="P53" s="98">
        <v>0</v>
      </c>
      <c r="Q53" s="12" t="s">
        <v>254</v>
      </c>
      <c r="R53" s="12" t="s">
        <v>110</v>
      </c>
    </row>
    <row r="54" spans="1:18" s="128" customFormat="1" ht="156" customHeight="1">
      <c r="A54" s="121" t="s">
        <v>116</v>
      </c>
      <c r="B54" s="122" t="s">
        <v>103</v>
      </c>
      <c r="C54" s="17" t="s">
        <v>171</v>
      </c>
      <c r="D54" s="18" t="s">
        <v>188</v>
      </c>
      <c r="E54" s="93" t="s">
        <v>172</v>
      </c>
      <c r="F54" s="18" t="s">
        <v>117</v>
      </c>
      <c r="G54" s="123">
        <v>44256</v>
      </c>
      <c r="H54" s="123">
        <v>44561</v>
      </c>
      <c r="I54" s="18" t="s">
        <v>118</v>
      </c>
      <c r="J54" s="124">
        <f>(1/2)*1</f>
        <v>0.5</v>
      </c>
      <c r="K54" s="117" t="s">
        <v>427</v>
      </c>
      <c r="L54" s="118" t="s">
        <v>35</v>
      </c>
      <c r="M54" s="125" t="s">
        <v>280</v>
      </c>
      <c r="N54" s="126" t="s">
        <v>355</v>
      </c>
      <c r="O54" s="27" t="s">
        <v>426</v>
      </c>
      <c r="P54" s="127">
        <v>0.5</v>
      </c>
      <c r="Q54" s="126" t="s">
        <v>254</v>
      </c>
      <c r="R54" s="125" t="s">
        <v>280</v>
      </c>
    </row>
    <row r="55" spans="1:18" s="36" customFormat="1" ht="91.5" customHeight="1">
      <c r="A55" s="11" t="s">
        <v>116</v>
      </c>
      <c r="B55" s="33" t="s">
        <v>176</v>
      </c>
      <c r="C55" s="31" t="s">
        <v>173</v>
      </c>
      <c r="D55" s="13" t="s">
        <v>246</v>
      </c>
      <c r="E55" s="34" t="s">
        <v>174</v>
      </c>
      <c r="F55" s="13" t="s">
        <v>117</v>
      </c>
      <c r="G55" s="35">
        <v>44317</v>
      </c>
      <c r="H55" s="35">
        <v>44561</v>
      </c>
      <c r="I55" s="13" t="s">
        <v>118</v>
      </c>
      <c r="J55" s="13" t="s">
        <v>35</v>
      </c>
      <c r="K55" s="12" t="s">
        <v>326</v>
      </c>
      <c r="L55" s="13" t="s">
        <v>35</v>
      </c>
      <c r="M55" s="87" t="s">
        <v>35</v>
      </c>
      <c r="N55" s="12" t="s">
        <v>327</v>
      </c>
      <c r="O55" s="27" t="s">
        <v>389</v>
      </c>
      <c r="P55" s="98">
        <v>0</v>
      </c>
      <c r="Q55" s="12" t="s">
        <v>254</v>
      </c>
      <c r="R55" s="12" t="s">
        <v>110</v>
      </c>
    </row>
    <row r="56" spans="1:18" s="36" customFormat="1" ht="112.5" customHeight="1">
      <c r="A56" s="11" t="s">
        <v>116</v>
      </c>
      <c r="B56" s="33" t="s">
        <v>177</v>
      </c>
      <c r="C56" s="31" t="s">
        <v>175</v>
      </c>
      <c r="D56" s="13" t="s">
        <v>189</v>
      </c>
      <c r="E56" s="34" t="s">
        <v>172</v>
      </c>
      <c r="F56" s="13" t="s">
        <v>117</v>
      </c>
      <c r="G56" s="35">
        <v>44287</v>
      </c>
      <c r="H56" s="35">
        <v>44561</v>
      </c>
      <c r="I56" s="13" t="s">
        <v>118</v>
      </c>
      <c r="J56" s="78">
        <f>(0.5/2)*1</f>
        <v>0.25</v>
      </c>
      <c r="K56" s="12" t="s">
        <v>356</v>
      </c>
      <c r="L56" s="83" t="s">
        <v>35</v>
      </c>
      <c r="M56" s="77" t="s">
        <v>281</v>
      </c>
      <c r="N56" s="12" t="s">
        <v>256</v>
      </c>
      <c r="O56" s="27" t="s">
        <v>428</v>
      </c>
      <c r="P56" s="98">
        <v>0.25</v>
      </c>
      <c r="Q56" s="12" t="s">
        <v>254</v>
      </c>
      <c r="R56" s="12" t="s">
        <v>277</v>
      </c>
    </row>
    <row r="57" spans="1:18" ht="91.5" customHeight="1">
      <c r="A57" s="11" t="s">
        <v>116</v>
      </c>
      <c r="B57" s="33" t="s">
        <v>178</v>
      </c>
      <c r="C57" s="31" t="s">
        <v>155</v>
      </c>
      <c r="D57" s="13" t="s">
        <v>191</v>
      </c>
      <c r="E57" s="34" t="s">
        <v>180</v>
      </c>
      <c r="F57" s="34" t="s">
        <v>19</v>
      </c>
      <c r="G57" s="35">
        <v>44201</v>
      </c>
      <c r="H57" s="35">
        <v>44561</v>
      </c>
      <c r="I57" s="13" t="s">
        <v>35</v>
      </c>
      <c r="J57" s="78">
        <v>0</v>
      </c>
      <c r="K57" s="12" t="s">
        <v>294</v>
      </c>
      <c r="L57" s="83" t="s">
        <v>35</v>
      </c>
      <c r="M57" s="84" t="s">
        <v>257</v>
      </c>
      <c r="N57" s="12" t="s">
        <v>296</v>
      </c>
      <c r="O57" s="27" t="s">
        <v>389</v>
      </c>
      <c r="P57" s="98">
        <v>0</v>
      </c>
      <c r="Q57" s="12" t="s">
        <v>254</v>
      </c>
      <c r="R57" s="12" t="s">
        <v>110</v>
      </c>
    </row>
    <row r="58" spans="1:18" ht="91.5" customHeight="1">
      <c r="A58" s="11" t="s">
        <v>116</v>
      </c>
      <c r="B58" s="33" t="s">
        <v>179</v>
      </c>
      <c r="C58" s="31" t="s">
        <v>119</v>
      </c>
      <c r="D58" s="13" t="s">
        <v>190</v>
      </c>
      <c r="E58" s="34" t="s">
        <v>181</v>
      </c>
      <c r="F58" s="34" t="s">
        <v>19</v>
      </c>
      <c r="G58" s="35">
        <v>44378</v>
      </c>
      <c r="H58" s="35">
        <v>44561</v>
      </c>
      <c r="I58" s="18" t="s">
        <v>35</v>
      </c>
      <c r="J58" s="78">
        <v>0</v>
      </c>
      <c r="K58" s="12" t="s">
        <v>295</v>
      </c>
      <c r="L58" s="83" t="s">
        <v>35</v>
      </c>
      <c r="M58" s="84" t="s">
        <v>257</v>
      </c>
      <c r="N58" s="12" t="s">
        <v>260</v>
      </c>
      <c r="O58" s="27" t="s">
        <v>390</v>
      </c>
      <c r="P58" s="98">
        <v>0</v>
      </c>
      <c r="Q58" s="12" t="s">
        <v>254</v>
      </c>
      <c r="R58" s="12" t="s">
        <v>110</v>
      </c>
    </row>
    <row r="59" spans="1:18" s="113" customFormat="1" ht="115.5" customHeight="1">
      <c r="A59" s="121" t="s">
        <v>116</v>
      </c>
      <c r="B59" s="122" t="s">
        <v>233</v>
      </c>
      <c r="C59" s="17" t="s">
        <v>234</v>
      </c>
      <c r="D59" s="18" t="s">
        <v>236</v>
      </c>
      <c r="E59" s="93" t="s">
        <v>247</v>
      </c>
      <c r="F59" s="129" t="s">
        <v>235</v>
      </c>
      <c r="G59" s="123">
        <v>44287</v>
      </c>
      <c r="H59" s="123">
        <v>44500</v>
      </c>
      <c r="I59" s="18" t="s">
        <v>35</v>
      </c>
      <c r="J59" s="129" t="s">
        <v>0</v>
      </c>
      <c r="K59" s="17" t="s">
        <v>275</v>
      </c>
      <c r="L59" s="18" t="s">
        <v>35</v>
      </c>
      <c r="M59" s="17" t="s">
        <v>274</v>
      </c>
      <c r="N59" s="27" t="s">
        <v>276</v>
      </c>
      <c r="O59" s="27" t="s">
        <v>429</v>
      </c>
      <c r="P59" s="102">
        <v>0</v>
      </c>
      <c r="Q59" s="27" t="s">
        <v>254</v>
      </c>
      <c r="R59" s="27" t="s">
        <v>110</v>
      </c>
    </row>
    <row r="60" spans="1:18" ht="91.5" customHeight="1"/>
  </sheetData>
  <mergeCells count="15">
    <mergeCell ref="N3:N4"/>
    <mergeCell ref="J3:M3"/>
    <mergeCell ref="J12:M12"/>
    <mergeCell ref="J38:M38"/>
    <mergeCell ref="J50:M50"/>
    <mergeCell ref="J26:M26"/>
    <mergeCell ref="N12:N13"/>
    <mergeCell ref="N26:N27"/>
    <mergeCell ref="N38:N39"/>
    <mergeCell ref="N50:N51"/>
    <mergeCell ref="O12:O13"/>
    <mergeCell ref="O26:O27"/>
    <mergeCell ref="O38:O39"/>
    <mergeCell ref="O50:O51"/>
    <mergeCell ref="O3:R3"/>
  </mergeCells>
  <phoneticPr fontId="10" type="noConversion"/>
  <hyperlinks>
    <hyperlink ref="M6" r:id="rId1" xr:uid="{C05280A3-79D8-4371-8B59-C6C3B7BF95C3}"/>
    <hyperlink ref="M25" r:id="rId2" xr:uid="{73472C1E-AB7B-4945-9E12-985A4008F560}"/>
    <hyperlink ref="M52" r:id="rId3" xr:uid="{D26E5313-3DB1-4F3E-8359-BC976FF851CB}"/>
    <hyperlink ref="M54" r:id="rId4" xr:uid="{F69227D9-7FFA-4C50-B9CE-5DC52FE4827D}"/>
    <hyperlink ref="M56" r:id="rId5" xr:uid="{40186FBE-5D00-4124-A50D-9621543D2E63}"/>
    <hyperlink ref="R48" r:id="rId6" xr:uid="{C6538552-94F1-42F5-8409-2E655D881EF4}"/>
    <hyperlink ref="R54" r:id="rId7" xr:uid="{903D13B8-CB41-4A5D-8136-6D428C660FEA}"/>
    <hyperlink ref="R9" r:id="rId8" xr:uid="{0ACA9BEB-E71B-40D2-8317-3937B64D22EB}"/>
  </hyperlinks>
  <pageMargins left="0.70866141732283472" right="0.70866141732283472" top="0.74803149606299213" bottom="0.74803149606299213" header="0.31496062992125984" footer="0.31496062992125984"/>
  <pageSetup paperSize="9" scale="10" orientation="portrait" r:id="rId9"/>
  <drawing r:id="rId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2E67E-D7FE-4351-B721-EC5B054FC0F1}">
  <sheetPr>
    <pageSetUpPr fitToPage="1"/>
  </sheetPr>
  <dimension ref="A1:X63"/>
  <sheetViews>
    <sheetView tabSelected="1" zoomScale="48" zoomScaleNormal="48" workbookViewId="0">
      <selection activeCell="A46" sqref="A46"/>
    </sheetView>
  </sheetViews>
  <sheetFormatPr baseColWidth="10" defaultColWidth="11.42578125" defaultRowHeight="15.75"/>
  <cols>
    <col min="1" max="1" width="36.5703125" style="36" customWidth="1"/>
    <col min="2" max="2" width="16.7109375" style="36" customWidth="1"/>
    <col min="3" max="3" width="85.140625" style="36" customWidth="1"/>
    <col min="4" max="4" width="56.140625" style="38" hidden="1" customWidth="1"/>
    <col min="5" max="5" width="58.7109375" style="37" customWidth="1"/>
    <col min="6" max="6" width="50" style="36" customWidth="1"/>
    <col min="7" max="8" width="24.140625" style="36" customWidth="1"/>
    <col min="9" max="9" width="33.85546875" style="36" customWidth="1"/>
    <col min="10" max="10" width="23.7109375" style="36" hidden="1" customWidth="1"/>
    <col min="11" max="11" width="151" style="36" hidden="1" customWidth="1"/>
    <col min="12" max="12" width="29.7109375" style="196" hidden="1" customWidth="1"/>
    <col min="13" max="13" width="151.28515625" style="40" hidden="1" customWidth="1"/>
    <col min="14" max="14" width="42" style="197" hidden="1" customWidth="1"/>
    <col min="15" max="15" width="75.28515625" style="198" hidden="1" customWidth="1"/>
    <col min="16" max="16" width="90.5703125" style="40" hidden="1" customWidth="1"/>
    <col min="17" max="17" width="102.85546875" style="199" customWidth="1"/>
    <col min="18" max="18" width="28.28515625" style="199" customWidth="1"/>
    <col min="19" max="19" width="59.85546875" style="199" customWidth="1"/>
    <col min="20" max="20" width="67.85546875" style="200" customWidth="1"/>
    <col min="21" max="21" width="59.140625" style="200" customWidth="1"/>
    <col min="22" max="22" width="74.85546875" style="200" customWidth="1"/>
    <col min="23" max="23" width="11.42578125" style="200"/>
    <col min="24" max="24" width="65.42578125" style="200" customWidth="1"/>
    <col min="25" max="16384" width="11.42578125" style="200"/>
  </cols>
  <sheetData>
    <row r="1" spans="1:22" ht="88.5" customHeight="1">
      <c r="A1" s="193" t="s">
        <v>248</v>
      </c>
      <c r="B1" s="193"/>
      <c r="C1" s="194"/>
      <c r="D1" s="193"/>
      <c r="E1" s="194"/>
      <c r="F1" s="195"/>
      <c r="G1" s="195"/>
      <c r="H1" s="195"/>
      <c r="I1" s="195" t="s">
        <v>0</v>
      </c>
    </row>
    <row r="2" spans="1:22" ht="38.25" customHeight="1">
      <c r="A2" s="201"/>
      <c r="B2" s="202"/>
      <c r="C2" s="202"/>
      <c r="D2" s="202"/>
      <c r="E2" s="202"/>
      <c r="F2" s="202"/>
      <c r="G2" s="202"/>
      <c r="H2" s="202"/>
      <c r="I2" s="203" t="s">
        <v>616</v>
      </c>
    </row>
    <row r="3" spans="1:22" ht="63" customHeight="1">
      <c r="A3" s="184" t="s">
        <v>1</v>
      </c>
      <c r="B3" s="184"/>
      <c r="C3" s="185"/>
      <c r="D3" s="186"/>
      <c r="E3" s="186"/>
      <c r="F3" s="187"/>
      <c r="G3" s="187"/>
      <c r="H3" s="188"/>
      <c r="I3" s="189"/>
      <c r="J3" s="410" t="s">
        <v>261</v>
      </c>
      <c r="K3" s="410"/>
      <c r="L3" s="411" t="s">
        <v>617</v>
      </c>
      <c r="M3" s="411"/>
      <c r="N3" s="411"/>
      <c r="O3" s="411"/>
      <c r="P3" s="384" t="s">
        <v>262</v>
      </c>
      <c r="Q3" s="412" t="s">
        <v>618</v>
      </c>
      <c r="R3" s="413"/>
      <c r="S3" s="413"/>
      <c r="T3" s="414"/>
    </row>
    <row r="4" spans="1:22" ht="74.25" customHeight="1">
      <c r="A4" s="204" t="s">
        <v>2</v>
      </c>
      <c r="B4" s="184" t="s">
        <v>3</v>
      </c>
      <c r="C4" s="205"/>
      <c r="D4" s="205" t="s">
        <v>4</v>
      </c>
      <c r="E4" s="205" t="s">
        <v>5</v>
      </c>
      <c r="F4" s="204" t="s">
        <v>6</v>
      </c>
      <c r="G4" s="204" t="s">
        <v>7</v>
      </c>
      <c r="H4" s="205" t="s">
        <v>8</v>
      </c>
      <c r="I4" s="205" t="s">
        <v>9</v>
      </c>
      <c r="J4" s="206" t="s">
        <v>249</v>
      </c>
      <c r="K4" s="206" t="s">
        <v>250</v>
      </c>
      <c r="L4" s="207" t="s">
        <v>249</v>
      </c>
      <c r="M4" s="207" t="s">
        <v>250</v>
      </c>
      <c r="N4" s="207" t="s">
        <v>251</v>
      </c>
      <c r="O4" s="207" t="s">
        <v>252</v>
      </c>
      <c r="P4" s="384"/>
      <c r="Q4" s="208" t="s">
        <v>619</v>
      </c>
      <c r="R4" s="209">
        <v>0.93</v>
      </c>
      <c r="S4" s="210" t="s">
        <v>362</v>
      </c>
      <c r="T4" s="211" t="s">
        <v>620</v>
      </c>
    </row>
    <row r="5" spans="1:22" ht="147.75" customHeight="1">
      <c r="A5" s="212" t="s">
        <v>10</v>
      </c>
      <c r="B5" s="212" t="s">
        <v>11</v>
      </c>
      <c r="C5" s="213" t="s">
        <v>201</v>
      </c>
      <c r="D5" s="214" t="s">
        <v>154</v>
      </c>
      <c r="E5" s="214" t="s">
        <v>152</v>
      </c>
      <c r="F5" s="214" t="s">
        <v>120</v>
      </c>
      <c r="G5" s="215">
        <v>44348</v>
      </c>
      <c r="H5" s="216">
        <v>44561</v>
      </c>
      <c r="I5" s="214" t="s">
        <v>35</v>
      </c>
      <c r="J5" s="217" t="s">
        <v>35</v>
      </c>
      <c r="K5" s="218" t="s">
        <v>259</v>
      </c>
      <c r="L5" s="219">
        <v>1</v>
      </c>
      <c r="M5" s="218" t="s">
        <v>621</v>
      </c>
      <c r="N5" s="217" t="s">
        <v>35</v>
      </c>
      <c r="O5" s="220" t="s">
        <v>622</v>
      </c>
      <c r="P5" s="218" t="s">
        <v>256</v>
      </c>
      <c r="Q5" s="221" t="s">
        <v>623</v>
      </c>
      <c r="R5" s="222">
        <v>0.5</v>
      </c>
      <c r="S5" s="221" t="s">
        <v>624</v>
      </c>
      <c r="T5" s="223" t="s">
        <v>625</v>
      </c>
      <c r="U5" s="224"/>
      <c r="V5" s="224"/>
    </row>
    <row r="6" spans="1:22" ht="98.25" customHeight="1">
      <c r="A6" s="212" t="s">
        <v>153</v>
      </c>
      <c r="B6" s="212" t="s">
        <v>12</v>
      </c>
      <c r="C6" s="213" t="s">
        <v>126</v>
      </c>
      <c r="D6" s="214" t="s">
        <v>156</v>
      </c>
      <c r="E6" s="214" t="s">
        <v>121</v>
      </c>
      <c r="F6" s="214" t="s">
        <v>120</v>
      </c>
      <c r="G6" s="215">
        <v>44198</v>
      </c>
      <c r="H6" s="216">
        <v>44561</v>
      </c>
      <c r="I6" s="214" t="s">
        <v>165</v>
      </c>
      <c r="J6" s="225">
        <v>1</v>
      </c>
      <c r="K6" s="218" t="s">
        <v>272</v>
      </c>
      <c r="L6" s="226">
        <v>1</v>
      </c>
      <c r="M6" s="218" t="s">
        <v>626</v>
      </c>
      <c r="N6" s="217" t="s">
        <v>254</v>
      </c>
      <c r="O6" s="227" t="s">
        <v>255</v>
      </c>
      <c r="P6" s="218" t="s">
        <v>627</v>
      </c>
      <c r="Q6" s="228" t="s">
        <v>628</v>
      </c>
      <c r="R6" s="229">
        <v>1</v>
      </c>
      <c r="S6" s="228" t="s">
        <v>254</v>
      </c>
      <c r="T6" s="213" t="s">
        <v>625</v>
      </c>
    </row>
    <row r="7" spans="1:22" ht="164.25" customHeight="1">
      <c r="A7" s="212" t="s">
        <v>153</v>
      </c>
      <c r="B7" s="212" t="s">
        <v>13</v>
      </c>
      <c r="C7" s="213" t="s">
        <v>263</v>
      </c>
      <c r="D7" s="230" t="s">
        <v>264</v>
      </c>
      <c r="E7" s="230" t="s">
        <v>265</v>
      </c>
      <c r="F7" s="231" t="s">
        <v>125</v>
      </c>
      <c r="G7" s="232">
        <v>44331</v>
      </c>
      <c r="H7" s="232">
        <v>44469</v>
      </c>
      <c r="I7" s="231" t="s">
        <v>35</v>
      </c>
      <c r="J7" s="217" t="s">
        <v>35</v>
      </c>
      <c r="K7" s="218" t="s">
        <v>266</v>
      </c>
      <c r="L7" s="226">
        <v>0.8</v>
      </c>
      <c r="M7" s="218" t="s">
        <v>629</v>
      </c>
      <c r="N7" s="217" t="s">
        <v>254</v>
      </c>
      <c r="O7" s="220" t="s">
        <v>622</v>
      </c>
      <c r="P7" s="218" t="s">
        <v>630</v>
      </c>
      <c r="Q7" s="228" t="s">
        <v>631</v>
      </c>
      <c r="R7" s="229">
        <v>0.8</v>
      </c>
      <c r="S7" s="233" t="s">
        <v>632</v>
      </c>
      <c r="T7" s="213" t="s">
        <v>625</v>
      </c>
    </row>
    <row r="8" spans="1:22" ht="156" customHeight="1">
      <c r="A8" s="212" t="s">
        <v>14</v>
      </c>
      <c r="B8" s="212" t="s">
        <v>15</v>
      </c>
      <c r="C8" s="213" t="s">
        <v>633</v>
      </c>
      <c r="D8" s="234" t="s">
        <v>124</v>
      </c>
      <c r="E8" s="234" t="s">
        <v>122</v>
      </c>
      <c r="F8" s="214" t="s">
        <v>123</v>
      </c>
      <c r="G8" s="235">
        <v>44256</v>
      </c>
      <c r="H8" s="235">
        <v>44560</v>
      </c>
      <c r="I8" s="214" t="s">
        <v>165</v>
      </c>
      <c r="J8" s="236">
        <f>(1/3)*1</f>
        <v>0.33333333333333331</v>
      </c>
      <c r="K8" s="218" t="s">
        <v>273</v>
      </c>
      <c r="L8" s="237">
        <f>(2/3)*1</f>
        <v>0.66666666666666663</v>
      </c>
      <c r="M8" s="218" t="s">
        <v>634</v>
      </c>
      <c r="N8" s="217" t="s">
        <v>254</v>
      </c>
      <c r="O8" s="220" t="s">
        <v>635</v>
      </c>
      <c r="P8" s="218" t="s">
        <v>636</v>
      </c>
      <c r="Q8" s="228" t="s">
        <v>637</v>
      </c>
      <c r="R8" s="229" t="s">
        <v>638</v>
      </c>
      <c r="S8" s="233" t="s">
        <v>639</v>
      </c>
      <c r="T8" s="238" t="s">
        <v>640</v>
      </c>
      <c r="U8" s="224"/>
      <c r="V8" s="198"/>
    </row>
    <row r="9" spans="1:22" ht="92.25" customHeight="1">
      <c r="A9" s="239" t="s">
        <v>16</v>
      </c>
      <c r="B9" s="212" t="s">
        <v>17</v>
      </c>
      <c r="C9" s="228" t="s">
        <v>641</v>
      </c>
      <c r="D9" s="240" t="s">
        <v>216</v>
      </c>
      <c r="E9" s="240" t="s">
        <v>18</v>
      </c>
      <c r="F9" s="240" t="s">
        <v>19</v>
      </c>
      <c r="G9" s="216">
        <v>44216</v>
      </c>
      <c r="H9" s="216">
        <v>44228</v>
      </c>
      <c r="I9" s="214" t="s">
        <v>20</v>
      </c>
      <c r="J9" s="241">
        <v>1</v>
      </c>
      <c r="K9" s="213" t="s">
        <v>282</v>
      </c>
      <c r="L9" s="242" t="s">
        <v>35</v>
      </c>
      <c r="M9" s="243" t="s">
        <v>35</v>
      </c>
      <c r="N9" s="243" t="s">
        <v>35</v>
      </c>
      <c r="O9" s="243" t="s">
        <v>35</v>
      </c>
      <c r="P9" s="244" t="s">
        <v>642</v>
      </c>
      <c r="Q9" s="233" t="s">
        <v>643</v>
      </c>
      <c r="R9" s="229">
        <v>1</v>
      </c>
      <c r="S9" s="233" t="s">
        <v>644</v>
      </c>
      <c r="T9" s="213" t="s">
        <v>645</v>
      </c>
      <c r="U9" s="245"/>
      <c r="V9" s="198"/>
    </row>
    <row r="10" spans="1:22" ht="107.25" customHeight="1">
      <c r="A10" s="239" t="s">
        <v>16</v>
      </c>
      <c r="B10" s="212" t="s">
        <v>21</v>
      </c>
      <c r="C10" s="228" t="s">
        <v>217</v>
      </c>
      <c r="D10" s="240" t="s">
        <v>218</v>
      </c>
      <c r="E10" s="240" t="s">
        <v>646</v>
      </c>
      <c r="F10" s="240" t="s">
        <v>19</v>
      </c>
      <c r="G10" s="216">
        <v>44197</v>
      </c>
      <c r="H10" s="216">
        <v>44470</v>
      </c>
      <c r="I10" s="214" t="s">
        <v>20</v>
      </c>
      <c r="J10" s="241">
        <v>0.33</v>
      </c>
      <c r="K10" s="218" t="s">
        <v>290</v>
      </c>
      <c r="L10" s="246" t="s">
        <v>638</v>
      </c>
      <c r="M10" s="218" t="s">
        <v>647</v>
      </c>
      <c r="N10" s="243" t="s">
        <v>110</v>
      </c>
      <c r="O10" s="218" t="s">
        <v>648</v>
      </c>
      <c r="P10" s="218" t="s">
        <v>256</v>
      </c>
      <c r="Q10" s="228" t="s">
        <v>649</v>
      </c>
      <c r="R10" s="229" t="s">
        <v>638</v>
      </c>
      <c r="S10" s="228" t="s">
        <v>254</v>
      </c>
      <c r="T10" s="213" t="s">
        <v>645</v>
      </c>
    </row>
    <row r="11" spans="1:22" ht="203.25" customHeight="1">
      <c r="A11" s="239" t="s">
        <v>16</v>
      </c>
      <c r="B11" s="212" t="s">
        <v>22</v>
      </c>
      <c r="C11" s="221" t="s">
        <v>211</v>
      </c>
      <c r="D11" s="247" t="s">
        <v>23</v>
      </c>
      <c r="E11" s="247" t="s">
        <v>24</v>
      </c>
      <c r="F11" s="240" t="s">
        <v>19</v>
      </c>
      <c r="G11" s="248">
        <v>44228</v>
      </c>
      <c r="H11" s="248">
        <v>44561</v>
      </c>
      <c r="I11" s="240" t="s">
        <v>20</v>
      </c>
      <c r="J11" s="241">
        <v>1</v>
      </c>
      <c r="K11" s="218" t="s">
        <v>650</v>
      </c>
      <c r="L11" s="249">
        <v>1</v>
      </c>
      <c r="M11" s="218" t="s">
        <v>651</v>
      </c>
      <c r="N11" s="250"/>
      <c r="O11" s="218" t="s">
        <v>652</v>
      </c>
      <c r="P11" s="251" t="s">
        <v>336</v>
      </c>
      <c r="Q11" s="233" t="s">
        <v>653</v>
      </c>
      <c r="R11" s="229">
        <v>1</v>
      </c>
      <c r="S11" s="228" t="s">
        <v>254</v>
      </c>
      <c r="T11" s="213" t="s">
        <v>654</v>
      </c>
      <c r="U11" s="245"/>
      <c r="V11" s="224"/>
    </row>
    <row r="12" spans="1:22" ht="53.25" customHeight="1">
      <c r="A12" s="184" t="s">
        <v>25</v>
      </c>
      <c r="B12" s="184"/>
      <c r="C12" s="185"/>
      <c r="D12" s="186"/>
      <c r="E12" s="186"/>
      <c r="F12" s="187"/>
      <c r="G12" s="187"/>
      <c r="H12" s="187"/>
      <c r="I12" s="190"/>
      <c r="J12" s="387" t="s">
        <v>253</v>
      </c>
      <c r="K12" s="387"/>
      <c r="L12" s="387" t="s">
        <v>617</v>
      </c>
      <c r="M12" s="387"/>
      <c r="N12" s="387"/>
      <c r="O12" s="387"/>
      <c r="P12" s="389" t="s">
        <v>262</v>
      </c>
      <c r="Q12" s="412"/>
      <c r="R12" s="413"/>
      <c r="S12" s="413"/>
      <c r="T12" s="414"/>
    </row>
    <row r="13" spans="1:22" ht="66.75" customHeight="1">
      <c r="A13" s="204" t="s">
        <v>26</v>
      </c>
      <c r="B13" s="184" t="s">
        <v>3</v>
      </c>
      <c r="C13" s="205"/>
      <c r="D13" s="205" t="s">
        <v>4</v>
      </c>
      <c r="E13" s="205" t="s">
        <v>27</v>
      </c>
      <c r="F13" s="204" t="s">
        <v>6</v>
      </c>
      <c r="G13" s="205" t="s">
        <v>28</v>
      </c>
      <c r="H13" s="205" t="s">
        <v>8</v>
      </c>
      <c r="I13" s="205" t="s">
        <v>9</v>
      </c>
      <c r="J13" s="252" t="s">
        <v>249</v>
      </c>
      <c r="K13" s="252" t="s">
        <v>250</v>
      </c>
      <c r="L13" s="253" t="s">
        <v>249</v>
      </c>
      <c r="M13" s="253" t="s">
        <v>250</v>
      </c>
      <c r="N13" s="253" t="s">
        <v>251</v>
      </c>
      <c r="O13" s="253" t="s">
        <v>252</v>
      </c>
      <c r="P13" s="389"/>
      <c r="Q13" s="208" t="s">
        <v>655</v>
      </c>
      <c r="R13" s="209">
        <v>0.84</v>
      </c>
      <c r="S13" s="254" t="s">
        <v>656</v>
      </c>
      <c r="T13" s="211"/>
    </row>
    <row r="14" spans="1:22" ht="232.5" customHeight="1">
      <c r="A14" s="255" t="s">
        <v>29</v>
      </c>
      <c r="B14" s="212" t="s">
        <v>30</v>
      </c>
      <c r="C14" s="213" t="s">
        <v>158</v>
      </c>
      <c r="D14" s="256" t="s">
        <v>215</v>
      </c>
      <c r="E14" s="256" t="s">
        <v>240</v>
      </c>
      <c r="F14" s="247" t="s">
        <v>159</v>
      </c>
      <c r="G14" s="257">
        <v>44197</v>
      </c>
      <c r="H14" s="257">
        <v>44377</v>
      </c>
      <c r="I14" s="247" t="s">
        <v>35</v>
      </c>
      <c r="J14" s="258">
        <v>0.83250000000000002</v>
      </c>
      <c r="K14" s="218" t="s">
        <v>339</v>
      </c>
      <c r="L14" s="259">
        <v>1</v>
      </c>
      <c r="M14" s="260" t="s">
        <v>657</v>
      </c>
      <c r="N14" s="261" t="s">
        <v>254</v>
      </c>
      <c r="O14" s="260" t="s">
        <v>812</v>
      </c>
      <c r="P14" s="262" t="s">
        <v>630</v>
      </c>
      <c r="Q14" s="243" t="s">
        <v>658</v>
      </c>
      <c r="R14" s="229">
        <v>1</v>
      </c>
      <c r="S14" s="228" t="s">
        <v>254</v>
      </c>
      <c r="T14" s="213" t="s">
        <v>645</v>
      </c>
      <c r="U14" s="245"/>
      <c r="V14" s="263"/>
    </row>
    <row r="15" spans="1:22" s="36" customFormat="1" ht="327.75" customHeight="1">
      <c r="A15" s="408" t="s">
        <v>29</v>
      </c>
      <c r="B15" s="408" t="s">
        <v>36</v>
      </c>
      <c r="C15" s="385" t="s">
        <v>137</v>
      </c>
      <c r="D15" s="240" t="s">
        <v>134</v>
      </c>
      <c r="E15" s="400" t="s">
        <v>135</v>
      </c>
      <c r="F15" s="385" t="s">
        <v>136</v>
      </c>
      <c r="G15" s="402" t="s">
        <v>138</v>
      </c>
      <c r="H15" s="402">
        <v>44561</v>
      </c>
      <c r="I15" s="400" t="s">
        <v>166</v>
      </c>
      <c r="J15" s="404">
        <v>1</v>
      </c>
      <c r="K15" s="392" t="s">
        <v>813</v>
      </c>
      <c r="L15" s="406">
        <v>1</v>
      </c>
      <c r="M15" s="394" t="s">
        <v>659</v>
      </c>
      <c r="N15" s="392" t="s">
        <v>254</v>
      </c>
      <c r="O15" s="394" t="s">
        <v>660</v>
      </c>
      <c r="P15" s="394" t="s">
        <v>661</v>
      </c>
      <c r="Q15" s="396" t="s">
        <v>662</v>
      </c>
      <c r="R15" s="398">
        <v>1</v>
      </c>
      <c r="S15" s="400" t="s">
        <v>254</v>
      </c>
      <c r="T15" s="385" t="s">
        <v>645</v>
      </c>
    </row>
    <row r="16" spans="1:22" s="40" customFormat="1">
      <c r="A16" s="409"/>
      <c r="B16" s="409"/>
      <c r="C16" s="386"/>
      <c r="D16" s="243"/>
      <c r="E16" s="401"/>
      <c r="F16" s="386"/>
      <c r="G16" s="403"/>
      <c r="H16" s="403"/>
      <c r="I16" s="401"/>
      <c r="J16" s="405"/>
      <c r="K16" s="393"/>
      <c r="L16" s="407"/>
      <c r="M16" s="395"/>
      <c r="N16" s="393"/>
      <c r="O16" s="395"/>
      <c r="P16" s="395"/>
      <c r="Q16" s="397"/>
      <c r="R16" s="399"/>
      <c r="S16" s="401"/>
      <c r="T16" s="386"/>
      <c r="U16" s="245"/>
      <c r="V16" s="224"/>
    </row>
    <row r="17" spans="1:24" ht="300.75" customHeight="1">
      <c r="A17" s="255" t="s">
        <v>29</v>
      </c>
      <c r="B17" s="212" t="s">
        <v>41</v>
      </c>
      <c r="C17" s="213" t="s">
        <v>31</v>
      </c>
      <c r="D17" s="240" t="s">
        <v>32</v>
      </c>
      <c r="E17" s="240" t="s">
        <v>33</v>
      </c>
      <c r="F17" s="240" t="s">
        <v>34</v>
      </c>
      <c r="G17" s="257">
        <v>44197</v>
      </c>
      <c r="H17" s="257">
        <v>44561</v>
      </c>
      <c r="I17" s="240" t="s">
        <v>35</v>
      </c>
      <c r="J17" s="264">
        <f>(4/11)*1</f>
        <v>0.36363636363636365</v>
      </c>
      <c r="K17" s="233" t="s">
        <v>334</v>
      </c>
      <c r="L17" s="226">
        <f>+(7/11)*1</f>
        <v>0.63636363636363635</v>
      </c>
      <c r="M17" s="260" t="s">
        <v>663</v>
      </c>
      <c r="N17" s="261" t="s">
        <v>664</v>
      </c>
      <c r="O17" s="260" t="s">
        <v>665</v>
      </c>
      <c r="P17" s="260" t="s">
        <v>666</v>
      </c>
      <c r="Q17" s="265" t="s">
        <v>667</v>
      </c>
      <c r="R17" s="229">
        <v>0.63629999999999998</v>
      </c>
      <c r="S17" s="243" t="s">
        <v>668</v>
      </c>
      <c r="T17" s="213" t="s">
        <v>645</v>
      </c>
      <c r="U17" s="198"/>
    </row>
    <row r="18" spans="1:24" ht="180" customHeight="1">
      <c r="A18" s="255" t="s">
        <v>29</v>
      </c>
      <c r="B18" s="212" t="s">
        <v>46</v>
      </c>
      <c r="C18" s="213" t="s">
        <v>37</v>
      </c>
      <c r="D18" s="240" t="s">
        <v>38</v>
      </c>
      <c r="E18" s="240" t="s">
        <v>39</v>
      </c>
      <c r="F18" s="240" t="s">
        <v>40</v>
      </c>
      <c r="G18" s="257">
        <v>44197</v>
      </c>
      <c r="H18" s="257">
        <v>44561</v>
      </c>
      <c r="I18" s="240" t="s">
        <v>35</v>
      </c>
      <c r="J18" s="266">
        <f>10/40*1</f>
        <v>0.25</v>
      </c>
      <c r="K18" s="220" t="s">
        <v>341</v>
      </c>
      <c r="L18" s="226">
        <f>(23/40)*1</f>
        <v>0.57499999999999996</v>
      </c>
      <c r="M18" s="260" t="s">
        <v>669</v>
      </c>
      <c r="N18" s="261" t="s">
        <v>664</v>
      </c>
      <c r="O18" s="260" t="s">
        <v>670</v>
      </c>
      <c r="P18" s="251" t="s">
        <v>256</v>
      </c>
      <c r="Q18" s="233" t="s">
        <v>671</v>
      </c>
      <c r="R18" s="229">
        <v>0.57999999999999996</v>
      </c>
      <c r="S18" s="233" t="s">
        <v>672</v>
      </c>
      <c r="T18" s="213" t="s">
        <v>673</v>
      </c>
      <c r="U18" s="198"/>
    </row>
    <row r="19" spans="1:24" ht="96.75" customHeight="1">
      <c r="A19" s="255" t="s">
        <v>29</v>
      </c>
      <c r="B19" s="212" t="s">
        <v>51</v>
      </c>
      <c r="C19" s="213" t="s">
        <v>42</v>
      </c>
      <c r="D19" s="240" t="s">
        <v>43</v>
      </c>
      <c r="E19" s="240" t="s">
        <v>44</v>
      </c>
      <c r="F19" s="240" t="s">
        <v>19</v>
      </c>
      <c r="G19" s="257">
        <v>44197</v>
      </c>
      <c r="H19" s="257" t="s">
        <v>45</v>
      </c>
      <c r="I19" s="240" t="s">
        <v>20</v>
      </c>
      <c r="J19" s="266">
        <v>1</v>
      </c>
      <c r="K19" s="218" t="s">
        <v>289</v>
      </c>
      <c r="L19" s="226">
        <v>1</v>
      </c>
      <c r="M19" s="260" t="s">
        <v>674</v>
      </c>
      <c r="N19" s="261" t="s">
        <v>110</v>
      </c>
      <c r="O19" s="267" t="s">
        <v>675</v>
      </c>
      <c r="P19" s="251" t="s">
        <v>256</v>
      </c>
      <c r="Q19" s="228" t="s">
        <v>675</v>
      </c>
      <c r="R19" s="229">
        <v>1</v>
      </c>
      <c r="S19" s="228" t="s">
        <v>254</v>
      </c>
      <c r="T19" s="213" t="s">
        <v>676</v>
      </c>
    </row>
    <row r="20" spans="1:24" ht="123" customHeight="1">
      <c r="A20" s="255" t="s">
        <v>29</v>
      </c>
      <c r="B20" s="212" t="s">
        <v>54</v>
      </c>
      <c r="C20" s="213" t="s">
        <v>47</v>
      </c>
      <c r="D20" s="240" t="s">
        <v>48</v>
      </c>
      <c r="E20" s="240" t="s">
        <v>49</v>
      </c>
      <c r="F20" s="240" t="s">
        <v>19</v>
      </c>
      <c r="G20" s="257">
        <v>44197</v>
      </c>
      <c r="H20" s="257">
        <v>44561</v>
      </c>
      <c r="I20" s="240" t="s">
        <v>35</v>
      </c>
      <c r="J20" s="266">
        <v>1</v>
      </c>
      <c r="K20" s="218" t="s">
        <v>291</v>
      </c>
      <c r="L20" s="226">
        <v>1</v>
      </c>
      <c r="M20" s="260" t="s">
        <v>677</v>
      </c>
      <c r="N20" s="261" t="s">
        <v>110</v>
      </c>
      <c r="O20" s="267" t="s">
        <v>678</v>
      </c>
      <c r="P20" s="218" t="s">
        <v>679</v>
      </c>
      <c r="Q20" s="228" t="s">
        <v>678</v>
      </c>
      <c r="R20" s="229">
        <v>1</v>
      </c>
      <c r="S20" s="228" t="s">
        <v>254</v>
      </c>
      <c r="T20" s="213" t="s">
        <v>676</v>
      </c>
    </row>
    <row r="21" spans="1:24" ht="300.75" customHeight="1">
      <c r="A21" s="255" t="s">
        <v>29</v>
      </c>
      <c r="B21" s="212" t="s">
        <v>55</v>
      </c>
      <c r="C21" s="268" t="s">
        <v>202</v>
      </c>
      <c r="D21" s="256" t="s">
        <v>127</v>
      </c>
      <c r="E21" s="256" t="s">
        <v>163</v>
      </c>
      <c r="F21" s="247" t="s">
        <v>52</v>
      </c>
      <c r="G21" s="269">
        <v>44228</v>
      </c>
      <c r="H21" s="269">
        <v>44561</v>
      </c>
      <c r="I21" s="247" t="s">
        <v>53</v>
      </c>
      <c r="J21" s="270" t="s">
        <v>0</v>
      </c>
      <c r="K21" s="271" t="s">
        <v>309</v>
      </c>
      <c r="L21" s="226">
        <v>1</v>
      </c>
      <c r="M21" s="260" t="s">
        <v>680</v>
      </c>
      <c r="N21" s="261" t="s">
        <v>664</v>
      </c>
      <c r="O21" s="260" t="s">
        <v>681</v>
      </c>
      <c r="P21" s="251" t="s">
        <v>256</v>
      </c>
      <c r="Q21" s="265" t="s">
        <v>682</v>
      </c>
      <c r="R21" s="229">
        <v>1</v>
      </c>
      <c r="S21" s="228" t="s">
        <v>254</v>
      </c>
      <c r="T21" s="213" t="s">
        <v>683</v>
      </c>
    </row>
    <row r="22" spans="1:24" ht="131.25" customHeight="1">
      <c r="A22" s="255" t="s">
        <v>29</v>
      </c>
      <c r="B22" s="212" t="s">
        <v>212</v>
      </c>
      <c r="C22" s="268" t="s">
        <v>203</v>
      </c>
      <c r="D22" s="256" t="s">
        <v>128</v>
      </c>
      <c r="E22" s="256" t="s">
        <v>164</v>
      </c>
      <c r="F22" s="247" t="s">
        <v>52</v>
      </c>
      <c r="G22" s="269">
        <v>44228</v>
      </c>
      <c r="H22" s="269">
        <v>44561</v>
      </c>
      <c r="I22" s="247" t="s">
        <v>53</v>
      </c>
      <c r="J22" s="270" t="s">
        <v>0</v>
      </c>
      <c r="K22" s="220" t="s">
        <v>310</v>
      </c>
      <c r="L22" s="226">
        <v>0.5</v>
      </c>
      <c r="M22" s="260" t="s">
        <v>684</v>
      </c>
      <c r="N22" s="261" t="s">
        <v>664</v>
      </c>
      <c r="O22" s="260" t="s">
        <v>685</v>
      </c>
      <c r="P22" s="260" t="s">
        <v>686</v>
      </c>
      <c r="Q22" s="265" t="s">
        <v>687</v>
      </c>
      <c r="R22" s="272">
        <v>0.5</v>
      </c>
      <c r="S22" s="228" t="s">
        <v>254</v>
      </c>
      <c r="T22" s="213" t="s">
        <v>683</v>
      </c>
      <c r="U22" s="273"/>
    </row>
    <row r="23" spans="1:24" s="36" customFormat="1" ht="229.5" customHeight="1">
      <c r="A23" s="212" t="s">
        <v>50</v>
      </c>
      <c r="B23" s="212" t="s">
        <v>213</v>
      </c>
      <c r="C23" s="228" t="s">
        <v>241</v>
      </c>
      <c r="D23" s="214" t="s">
        <v>205</v>
      </c>
      <c r="E23" s="240" t="s">
        <v>206</v>
      </c>
      <c r="F23" s="214" t="s">
        <v>204</v>
      </c>
      <c r="G23" s="257">
        <v>44211</v>
      </c>
      <c r="H23" s="257">
        <v>44561</v>
      </c>
      <c r="I23" s="240" t="s">
        <v>53</v>
      </c>
      <c r="J23" s="274">
        <v>0.34200000000000003</v>
      </c>
      <c r="K23" s="220" t="s">
        <v>302</v>
      </c>
      <c r="L23" s="226">
        <v>0.82</v>
      </c>
      <c r="M23" s="260" t="s">
        <v>814</v>
      </c>
      <c r="N23" s="261" t="s">
        <v>664</v>
      </c>
      <c r="O23" s="260" t="s">
        <v>688</v>
      </c>
      <c r="P23" s="260" t="s">
        <v>630</v>
      </c>
      <c r="Q23" s="233" t="s">
        <v>689</v>
      </c>
      <c r="R23" s="229">
        <v>0.82</v>
      </c>
      <c r="S23" s="228" t="s">
        <v>254</v>
      </c>
      <c r="T23" s="213" t="s">
        <v>690</v>
      </c>
      <c r="X23" s="200"/>
    </row>
    <row r="24" spans="1:24" ht="135.75" customHeight="1">
      <c r="A24" s="212" t="s">
        <v>50</v>
      </c>
      <c r="B24" s="212" t="s">
        <v>214</v>
      </c>
      <c r="C24" s="228" t="s">
        <v>56</v>
      </c>
      <c r="D24" s="214" t="s">
        <v>267</v>
      </c>
      <c r="E24" s="214" t="s">
        <v>268</v>
      </c>
      <c r="F24" s="240" t="s">
        <v>52</v>
      </c>
      <c r="G24" s="257">
        <v>44348</v>
      </c>
      <c r="H24" s="257">
        <v>44561</v>
      </c>
      <c r="I24" s="257" t="s">
        <v>53</v>
      </c>
      <c r="J24" s="270" t="s">
        <v>0</v>
      </c>
      <c r="K24" s="262" t="s">
        <v>300</v>
      </c>
      <c r="L24" s="226">
        <v>1</v>
      </c>
      <c r="M24" s="260" t="s">
        <v>691</v>
      </c>
      <c r="N24" s="261" t="s">
        <v>664</v>
      </c>
      <c r="O24" s="260" t="s">
        <v>692</v>
      </c>
      <c r="P24" s="260" t="s">
        <v>256</v>
      </c>
      <c r="Q24" s="265" t="s">
        <v>693</v>
      </c>
      <c r="R24" s="229">
        <v>1</v>
      </c>
      <c r="S24" s="265" t="s">
        <v>254</v>
      </c>
      <c r="T24" s="213" t="s">
        <v>694</v>
      </c>
    </row>
    <row r="25" spans="1:24" ht="158.25" customHeight="1">
      <c r="A25" s="212" t="s">
        <v>225</v>
      </c>
      <c r="B25" s="212" t="s">
        <v>224</v>
      </c>
      <c r="C25" s="268" t="s">
        <v>228</v>
      </c>
      <c r="D25" s="256" t="s">
        <v>229</v>
      </c>
      <c r="E25" s="256" t="s">
        <v>227</v>
      </c>
      <c r="F25" s="247" t="s">
        <v>52</v>
      </c>
      <c r="G25" s="269">
        <v>44228</v>
      </c>
      <c r="H25" s="269">
        <v>44561</v>
      </c>
      <c r="I25" s="247" t="s">
        <v>53</v>
      </c>
      <c r="J25" s="270" t="s">
        <v>0</v>
      </c>
      <c r="K25" s="220" t="s">
        <v>311</v>
      </c>
      <c r="L25" s="226">
        <v>0.5</v>
      </c>
      <c r="M25" s="260" t="s">
        <v>695</v>
      </c>
      <c r="N25" s="261" t="s">
        <v>664</v>
      </c>
      <c r="O25" s="260" t="s">
        <v>696</v>
      </c>
      <c r="P25" s="260" t="s">
        <v>697</v>
      </c>
      <c r="Q25" s="265" t="s">
        <v>698</v>
      </c>
      <c r="R25" s="229">
        <v>0.5</v>
      </c>
      <c r="S25" s="265" t="s">
        <v>254</v>
      </c>
      <c r="T25" s="213" t="s">
        <v>699</v>
      </c>
    </row>
    <row r="26" spans="1:24" s="36" customFormat="1" ht="186.75" customHeight="1">
      <c r="A26" s="212" t="s">
        <v>220</v>
      </c>
      <c r="B26" s="212" t="s">
        <v>230</v>
      </c>
      <c r="C26" s="228" t="s">
        <v>226</v>
      </c>
      <c r="D26" s="240" t="s">
        <v>221</v>
      </c>
      <c r="E26" s="240" t="s">
        <v>222</v>
      </c>
      <c r="F26" s="240" t="s">
        <v>223</v>
      </c>
      <c r="G26" s="257">
        <v>44228</v>
      </c>
      <c r="H26" s="257">
        <v>44561</v>
      </c>
      <c r="I26" s="214" t="s">
        <v>165</v>
      </c>
      <c r="J26" s="225">
        <v>1</v>
      </c>
      <c r="K26" s="233" t="s">
        <v>344</v>
      </c>
      <c r="L26" s="219">
        <v>1</v>
      </c>
      <c r="M26" s="218" t="s">
        <v>700</v>
      </c>
      <c r="N26" s="261" t="s">
        <v>254</v>
      </c>
      <c r="O26" s="260" t="s">
        <v>701</v>
      </c>
      <c r="P26" s="233" t="s">
        <v>702</v>
      </c>
      <c r="Q26" s="265" t="s">
        <v>703</v>
      </c>
      <c r="R26" s="229">
        <v>1</v>
      </c>
      <c r="S26" s="265" t="s">
        <v>254</v>
      </c>
      <c r="T26" s="213" t="s">
        <v>704</v>
      </c>
    </row>
    <row r="27" spans="1:24" ht="57.75" customHeight="1">
      <c r="A27" s="184" t="s">
        <v>139</v>
      </c>
      <c r="B27" s="184"/>
      <c r="C27" s="185"/>
      <c r="D27" s="186"/>
      <c r="E27" s="186"/>
      <c r="F27" s="187"/>
      <c r="G27" s="187"/>
      <c r="H27" s="187"/>
      <c r="I27" s="190"/>
      <c r="J27" s="387" t="s">
        <v>261</v>
      </c>
      <c r="K27" s="387"/>
      <c r="L27" s="388" t="s">
        <v>617</v>
      </c>
      <c r="M27" s="388"/>
      <c r="N27" s="388"/>
      <c r="O27" s="388"/>
      <c r="P27" s="389"/>
      <c r="Q27" s="275"/>
      <c r="R27" s="276"/>
      <c r="S27" s="275"/>
      <c r="T27" s="277"/>
    </row>
    <row r="28" spans="1:24" ht="57.75" customHeight="1">
      <c r="A28" s="204" t="s">
        <v>2</v>
      </c>
      <c r="B28" s="184" t="s">
        <v>3</v>
      </c>
      <c r="C28" s="205"/>
      <c r="D28" s="205" t="s">
        <v>4</v>
      </c>
      <c r="E28" s="205" t="s">
        <v>27</v>
      </c>
      <c r="F28" s="205" t="s">
        <v>6</v>
      </c>
      <c r="G28" s="204" t="s">
        <v>57</v>
      </c>
      <c r="H28" s="204" t="s">
        <v>8</v>
      </c>
      <c r="I28" s="205" t="s">
        <v>9</v>
      </c>
      <c r="J28" s="278" t="s">
        <v>249</v>
      </c>
      <c r="K28" s="278" t="s">
        <v>250</v>
      </c>
      <c r="L28" s="278" t="s">
        <v>249</v>
      </c>
      <c r="M28" s="278" t="s">
        <v>250</v>
      </c>
      <c r="N28" s="278" t="s">
        <v>251</v>
      </c>
      <c r="O28" s="278" t="s">
        <v>252</v>
      </c>
      <c r="P28" s="389"/>
      <c r="Q28" s="208" t="s">
        <v>655</v>
      </c>
      <c r="R28" s="209">
        <v>0.67</v>
      </c>
      <c r="S28" s="275"/>
      <c r="T28" s="277"/>
    </row>
    <row r="29" spans="1:24" ht="365.25" customHeight="1">
      <c r="A29" s="255" t="s">
        <v>58</v>
      </c>
      <c r="B29" s="212" t="s">
        <v>140</v>
      </c>
      <c r="C29" s="213" t="s">
        <v>60</v>
      </c>
      <c r="D29" s="214" t="s">
        <v>129</v>
      </c>
      <c r="E29" s="214" t="s">
        <v>61</v>
      </c>
      <c r="F29" s="279" t="s">
        <v>130</v>
      </c>
      <c r="G29" s="280">
        <v>44200</v>
      </c>
      <c r="H29" s="280">
        <v>44561</v>
      </c>
      <c r="I29" s="214" t="s">
        <v>62</v>
      </c>
      <c r="J29" s="281">
        <v>0.25</v>
      </c>
      <c r="K29" s="282" t="s">
        <v>815</v>
      </c>
      <c r="L29" s="249">
        <f>(3/4)</f>
        <v>0.75</v>
      </c>
      <c r="M29" s="218" t="s">
        <v>816</v>
      </c>
      <c r="N29" s="261" t="s">
        <v>664</v>
      </c>
      <c r="O29" s="220" t="s">
        <v>705</v>
      </c>
      <c r="P29" s="233" t="s">
        <v>706</v>
      </c>
      <c r="Q29" s="265" t="s">
        <v>707</v>
      </c>
      <c r="R29" s="229">
        <v>0.75</v>
      </c>
      <c r="S29" s="265" t="s">
        <v>254</v>
      </c>
      <c r="T29" s="213" t="s">
        <v>708</v>
      </c>
    </row>
    <row r="30" spans="1:24" ht="144.75" customHeight="1">
      <c r="A30" s="255" t="s">
        <v>63</v>
      </c>
      <c r="B30" s="212" t="s">
        <v>141</v>
      </c>
      <c r="C30" s="213" t="s">
        <v>65</v>
      </c>
      <c r="D30" s="214" t="s">
        <v>66</v>
      </c>
      <c r="E30" s="214" t="s">
        <v>67</v>
      </c>
      <c r="F30" s="279" t="s">
        <v>130</v>
      </c>
      <c r="G30" s="280">
        <v>44200</v>
      </c>
      <c r="H30" s="280">
        <v>44561</v>
      </c>
      <c r="I30" s="214" t="s">
        <v>62</v>
      </c>
      <c r="J30" s="281">
        <v>0.25</v>
      </c>
      <c r="K30" s="282" t="s">
        <v>817</v>
      </c>
      <c r="L30" s="249">
        <f>(2/4)</f>
        <v>0.5</v>
      </c>
      <c r="M30" s="218" t="s">
        <v>818</v>
      </c>
      <c r="N30" s="261" t="s">
        <v>664</v>
      </c>
      <c r="O30" s="220" t="s">
        <v>709</v>
      </c>
      <c r="P30" s="233" t="s">
        <v>706</v>
      </c>
      <c r="Q30" s="283" t="s">
        <v>710</v>
      </c>
      <c r="R30" s="229">
        <v>0.5</v>
      </c>
      <c r="S30" s="265" t="s">
        <v>254</v>
      </c>
      <c r="T30" s="213" t="s">
        <v>711</v>
      </c>
    </row>
    <row r="31" spans="1:24" ht="147" customHeight="1">
      <c r="A31" s="255" t="s">
        <v>63</v>
      </c>
      <c r="B31" s="212" t="s">
        <v>142</v>
      </c>
      <c r="C31" s="213" t="s">
        <v>69</v>
      </c>
      <c r="D31" s="214" t="s">
        <v>70</v>
      </c>
      <c r="E31" s="214" t="s">
        <v>160</v>
      </c>
      <c r="F31" s="279" t="s">
        <v>130</v>
      </c>
      <c r="G31" s="280">
        <v>44200</v>
      </c>
      <c r="H31" s="280">
        <v>44561</v>
      </c>
      <c r="I31" s="214" t="s">
        <v>35</v>
      </c>
      <c r="J31" s="281"/>
      <c r="K31" s="284" t="s">
        <v>313</v>
      </c>
      <c r="L31" s="249">
        <f>(1/1)</f>
        <v>1</v>
      </c>
      <c r="M31" s="218" t="s">
        <v>819</v>
      </c>
      <c r="N31" s="261" t="s">
        <v>664</v>
      </c>
      <c r="O31" s="217" t="s">
        <v>712</v>
      </c>
      <c r="P31" s="233" t="s">
        <v>706</v>
      </c>
      <c r="Q31" s="283" t="s">
        <v>713</v>
      </c>
      <c r="R31" s="229">
        <v>1</v>
      </c>
      <c r="S31" s="265" t="s">
        <v>714</v>
      </c>
      <c r="T31" s="213" t="s">
        <v>715</v>
      </c>
      <c r="U31" s="224"/>
      <c r="V31" s="198"/>
    </row>
    <row r="32" spans="1:24" ht="128.25" customHeight="1">
      <c r="A32" s="255" t="s">
        <v>71</v>
      </c>
      <c r="B32" s="212" t="s">
        <v>143</v>
      </c>
      <c r="C32" s="213" t="s">
        <v>237</v>
      </c>
      <c r="D32" s="214" t="s">
        <v>238</v>
      </c>
      <c r="E32" s="214" t="s">
        <v>239</v>
      </c>
      <c r="F32" s="279" t="s">
        <v>130</v>
      </c>
      <c r="G32" s="257">
        <v>44242</v>
      </c>
      <c r="H32" s="257">
        <v>44377</v>
      </c>
      <c r="I32" s="214" t="s">
        <v>35</v>
      </c>
      <c r="J32" s="285">
        <v>1</v>
      </c>
      <c r="K32" s="220" t="s">
        <v>820</v>
      </c>
      <c r="L32" s="219">
        <v>1</v>
      </c>
      <c r="M32" s="220" t="s">
        <v>716</v>
      </c>
      <c r="N32" s="217" t="s">
        <v>35</v>
      </c>
      <c r="O32" s="217" t="s">
        <v>35</v>
      </c>
      <c r="P32" s="220" t="s">
        <v>642</v>
      </c>
      <c r="Q32" s="240" t="s">
        <v>717</v>
      </c>
      <c r="R32" s="229">
        <v>1</v>
      </c>
      <c r="S32" s="240" t="s">
        <v>254</v>
      </c>
      <c r="T32" s="213" t="s">
        <v>715</v>
      </c>
    </row>
    <row r="33" spans="1:24" ht="160.5" customHeight="1">
      <c r="A33" s="255" t="s">
        <v>76</v>
      </c>
      <c r="B33" s="212" t="s">
        <v>144</v>
      </c>
      <c r="C33" s="213" t="s">
        <v>78</v>
      </c>
      <c r="D33" s="214" t="s">
        <v>79</v>
      </c>
      <c r="E33" s="214" t="s">
        <v>80</v>
      </c>
      <c r="F33" s="279" t="s">
        <v>130</v>
      </c>
      <c r="G33" s="257">
        <v>44200</v>
      </c>
      <c r="H33" s="257">
        <v>44561</v>
      </c>
      <c r="I33" s="214" t="s">
        <v>35</v>
      </c>
      <c r="J33" s="281">
        <v>0.25</v>
      </c>
      <c r="K33" s="282" t="s">
        <v>821</v>
      </c>
      <c r="L33" s="249">
        <f>(7/12)</f>
        <v>0.58333333333333337</v>
      </c>
      <c r="M33" s="218" t="s">
        <v>822</v>
      </c>
      <c r="N33" s="261" t="s">
        <v>664</v>
      </c>
      <c r="O33" s="218" t="s">
        <v>305</v>
      </c>
      <c r="P33" s="233" t="s">
        <v>256</v>
      </c>
      <c r="Q33" s="240" t="s">
        <v>718</v>
      </c>
      <c r="R33" s="229">
        <v>0.58330000000000004</v>
      </c>
      <c r="S33" s="240" t="s">
        <v>254</v>
      </c>
      <c r="T33" s="213" t="s">
        <v>719</v>
      </c>
    </row>
    <row r="34" spans="1:24" ht="139.5" customHeight="1">
      <c r="A34" s="255" t="s">
        <v>76</v>
      </c>
      <c r="B34" s="212" t="s">
        <v>145</v>
      </c>
      <c r="C34" s="213" t="s">
        <v>82</v>
      </c>
      <c r="D34" s="214" t="s">
        <v>83</v>
      </c>
      <c r="E34" s="214" t="s">
        <v>84</v>
      </c>
      <c r="F34" s="279" t="s">
        <v>130</v>
      </c>
      <c r="G34" s="257">
        <v>44200</v>
      </c>
      <c r="H34" s="257">
        <v>44561</v>
      </c>
      <c r="I34" s="214" t="s">
        <v>35</v>
      </c>
      <c r="J34" s="281">
        <v>0.17</v>
      </c>
      <c r="K34" s="282" t="s">
        <v>823</v>
      </c>
      <c r="L34" s="249">
        <f>(3/6)</f>
        <v>0.5</v>
      </c>
      <c r="M34" s="218" t="s">
        <v>824</v>
      </c>
      <c r="N34" s="261" t="s">
        <v>664</v>
      </c>
      <c r="O34" s="218" t="s">
        <v>307</v>
      </c>
      <c r="P34" s="233" t="s">
        <v>256</v>
      </c>
      <c r="Q34" s="240" t="s">
        <v>720</v>
      </c>
      <c r="R34" s="229">
        <v>0.5</v>
      </c>
      <c r="S34" s="240" t="s">
        <v>721</v>
      </c>
      <c r="T34" s="213" t="s">
        <v>715</v>
      </c>
      <c r="U34" s="224"/>
      <c r="V34" s="198"/>
    </row>
    <row r="35" spans="1:24" ht="81" customHeight="1">
      <c r="A35" s="255" t="s">
        <v>76</v>
      </c>
      <c r="B35" s="212" t="s">
        <v>146</v>
      </c>
      <c r="C35" s="213" t="s">
        <v>86</v>
      </c>
      <c r="D35" s="214" t="s">
        <v>87</v>
      </c>
      <c r="E35" s="214" t="s">
        <v>88</v>
      </c>
      <c r="F35" s="279" t="s">
        <v>130</v>
      </c>
      <c r="G35" s="257">
        <v>44200</v>
      </c>
      <c r="H35" s="257">
        <v>44561</v>
      </c>
      <c r="I35" s="214" t="s">
        <v>35</v>
      </c>
      <c r="J35" s="281" t="s">
        <v>0</v>
      </c>
      <c r="K35" s="282" t="s">
        <v>312</v>
      </c>
      <c r="L35" s="286"/>
      <c r="M35" s="220" t="s">
        <v>722</v>
      </c>
      <c r="N35" s="261" t="s">
        <v>664</v>
      </c>
      <c r="O35" s="287"/>
      <c r="P35" s="233" t="s">
        <v>723</v>
      </c>
      <c r="Q35" s="240" t="s">
        <v>724</v>
      </c>
      <c r="R35" s="229">
        <v>0</v>
      </c>
      <c r="S35" s="240" t="s">
        <v>725</v>
      </c>
      <c r="T35" s="213" t="s">
        <v>726</v>
      </c>
    </row>
    <row r="36" spans="1:24" ht="184.5" customHeight="1">
      <c r="A36" s="255" t="s">
        <v>76</v>
      </c>
      <c r="B36" s="212" t="s">
        <v>147</v>
      </c>
      <c r="C36" s="213" t="s">
        <v>90</v>
      </c>
      <c r="D36" s="214" t="s">
        <v>91</v>
      </c>
      <c r="E36" s="214" t="s">
        <v>92</v>
      </c>
      <c r="F36" s="214" t="s">
        <v>19</v>
      </c>
      <c r="G36" s="257">
        <v>44228</v>
      </c>
      <c r="H36" s="257">
        <v>44561</v>
      </c>
      <c r="I36" s="214" t="s">
        <v>20</v>
      </c>
      <c r="J36" s="241">
        <v>0.5</v>
      </c>
      <c r="K36" s="288" t="s">
        <v>292</v>
      </c>
      <c r="L36" s="249">
        <v>0.5</v>
      </c>
      <c r="M36" s="218" t="s">
        <v>727</v>
      </c>
      <c r="N36" s="261" t="s">
        <v>110</v>
      </c>
      <c r="O36" s="217" t="s">
        <v>35</v>
      </c>
      <c r="P36" s="218" t="s">
        <v>728</v>
      </c>
      <c r="Q36" s="240" t="s">
        <v>729</v>
      </c>
      <c r="R36" s="272">
        <v>0.5</v>
      </c>
      <c r="S36" s="243" t="s">
        <v>730</v>
      </c>
      <c r="T36" s="241" t="s">
        <v>731</v>
      </c>
      <c r="U36" s="224"/>
      <c r="V36" s="198"/>
    </row>
    <row r="37" spans="1:24" ht="180" customHeight="1">
      <c r="A37" s="255" t="s">
        <v>93</v>
      </c>
      <c r="B37" s="212" t="s">
        <v>148</v>
      </c>
      <c r="C37" s="228" t="s">
        <v>242</v>
      </c>
      <c r="D37" s="240" t="s">
        <v>231</v>
      </c>
      <c r="E37" s="240" t="s">
        <v>732</v>
      </c>
      <c r="F37" s="279" t="s">
        <v>130</v>
      </c>
      <c r="G37" s="257">
        <v>44200</v>
      </c>
      <c r="H37" s="257">
        <v>44377</v>
      </c>
      <c r="I37" s="214" t="s">
        <v>35</v>
      </c>
      <c r="J37" s="289"/>
      <c r="K37" s="213" t="s">
        <v>314</v>
      </c>
      <c r="L37" s="249">
        <v>1</v>
      </c>
      <c r="M37" s="218" t="s">
        <v>825</v>
      </c>
      <c r="N37" s="261" t="s">
        <v>664</v>
      </c>
      <c r="O37" s="220" t="s">
        <v>733</v>
      </c>
      <c r="P37" s="220" t="s">
        <v>256</v>
      </c>
      <c r="Q37" s="240" t="s">
        <v>734</v>
      </c>
      <c r="R37" s="229">
        <v>1</v>
      </c>
      <c r="S37" s="238" t="s">
        <v>254</v>
      </c>
      <c r="T37" s="290" t="s">
        <v>735</v>
      </c>
    </row>
    <row r="38" spans="1:24" ht="363.75" customHeight="1">
      <c r="A38" s="255" t="s">
        <v>93</v>
      </c>
      <c r="B38" s="212" t="s">
        <v>149</v>
      </c>
      <c r="C38" s="213" t="s">
        <v>162</v>
      </c>
      <c r="D38" s="214" t="s">
        <v>133</v>
      </c>
      <c r="E38" s="214" t="s">
        <v>161</v>
      </c>
      <c r="F38" s="279" t="s">
        <v>130</v>
      </c>
      <c r="G38" s="257">
        <v>44200</v>
      </c>
      <c r="H38" s="257">
        <v>44561</v>
      </c>
      <c r="I38" s="214" t="s">
        <v>35</v>
      </c>
      <c r="J38" s="241">
        <v>0.3</v>
      </c>
      <c r="K38" s="213" t="s">
        <v>826</v>
      </c>
      <c r="L38" s="249">
        <f>((29/30*0.4))+((4/4*0.4))+((1/2*0.2))</f>
        <v>0.88666666666666671</v>
      </c>
      <c r="M38" s="218" t="s">
        <v>827</v>
      </c>
      <c r="N38" s="261" t="s">
        <v>664</v>
      </c>
      <c r="O38" s="220" t="s">
        <v>736</v>
      </c>
      <c r="P38" s="220" t="s">
        <v>256</v>
      </c>
      <c r="Q38" s="243" t="s">
        <v>737</v>
      </c>
      <c r="R38" s="229">
        <v>0.89</v>
      </c>
      <c r="S38" s="240" t="s">
        <v>254</v>
      </c>
      <c r="T38" s="214" t="s">
        <v>738</v>
      </c>
      <c r="U38" s="224"/>
      <c r="V38" s="198"/>
    </row>
    <row r="39" spans="1:24" ht="42.75" customHeight="1">
      <c r="A39" s="184" t="s">
        <v>150</v>
      </c>
      <c r="B39" s="184"/>
      <c r="C39" s="185"/>
      <c r="D39" s="186"/>
      <c r="E39" s="186"/>
      <c r="F39" s="187"/>
      <c r="G39" s="187"/>
      <c r="H39" s="187"/>
      <c r="I39" s="189" t="s">
        <v>0</v>
      </c>
      <c r="J39" s="390" t="s">
        <v>261</v>
      </c>
      <c r="K39" s="390"/>
      <c r="L39" s="391" t="s">
        <v>617</v>
      </c>
      <c r="M39" s="391"/>
      <c r="N39" s="391"/>
      <c r="O39" s="391"/>
      <c r="P39" s="389" t="s">
        <v>262</v>
      </c>
      <c r="Q39" s="275"/>
      <c r="R39" s="276"/>
      <c r="S39" s="275"/>
      <c r="T39" s="275"/>
    </row>
    <row r="40" spans="1:24" ht="67.5" customHeight="1">
      <c r="A40" s="204" t="s">
        <v>2</v>
      </c>
      <c r="B40" s="184" t="s">
        <v>94</v>
      </c>
      <c r="C40" s="204"/>
      <c r="D40" s="205" t="s">
        <v>4</v>
      </c>
      <c r="E40" s="205" t="s">
        <v>27</v>
      </c>
      <c r="F40" s="204" t="s">
        <v>6</v>
      </c>
      <c r="G40" s="204" t="s">
        <v>57</v>
      </c>
      <c r="H40" s="204" t="s">
        <v>8</v>
      </c>
      <c r="I40" s="205" t="s">
        <v>9</v>
      </c>
      <c r="J40" s="278" t="s">
        <v>249</v>
      </c>
      <c r="K40" s="278" t="s">
        <v>250</v>
      </c>
      <c r="L40" s="278" t="s">
        <v>249</v>
      </c>
      <c r="M40" s="278" t="s">
        <v>250</v>
      </c>
      <c r="N40" s="278" t="s">
        <v>251</v>
      </c>
      <c r="O40" s="278" t="s">
        <v>252</v>
      </c>
      <c r="P40" s="389"/>
      <c r="Q40" s="275" t="s">
        <v>655</v>
      </c>
      <c r="R40" s="209">
        <v>0.48</v>
      </c>
      <c r="S40" s="275"/>
      <c r="T40" s="291"/>
    </row>
    <row r="41" spans="1:24" ht="86.25" customHeight="1">
      <c r="A41" s="255" t="s">
        <v>95</v>
      </c>
      <c r="B41" s="212" t="s">
        <v>59</v>
      </c>
      <c r="C41" s="213" t="s">
        <v>131</v>
      </c>
      <c r="D41" s="214" t="s">
        <v>97</v>
      </c>
      <c r="E41" s="214" t="s">
        <v>98</v>
      </c>
      <c r="F41" s="279" t="s">
        <v>132</v>
      </c>
      <c r="G41" s="257">
        <v>44197</v>
      </c>
      <c r="H41" s="257">
        <v>44561</v>
      </c>
      <c r="I41" s="279" t="s">
        <v>99</v>
      </c>
      <c r="J41" s="292"/>
      <c r="K41" s="218" t="s">
        <v>349</v>
      </c>
      <c r="L41" s="293"/>
      <c r="M41" s="218" t="s">
        <v>739</v>
      </c>
      <c r="N41" s="251"/>
      <c r="O41" s="251" t="s">
        <v>740</v>
      </c>
      <c r="P41" s="294" t="s">
        <v>741</v>
      </c>
      <c r="Q41" s="240" t="s">
        <v>742</v>
      </c>
      <c r="R41" s="272">
        <v>0</v>
      </c>
      <c r="S41" s="240" t="s">
        <v>725</v>
      </c>
      <c r="T41" s="241" t="s">
        <v>726</v>
      </c>
      <c r="U41" s="198"/>
      <c r="V41" s="198"/>
    </row>
    <row r="42" spans="1:24" ht="125.25" customHeight="1">
      <c r="A42" s="255" t="s">
        <v>95</v>
      </c>
      <c r="B42" s="212" t="s">
        <v>64</v>
      </c>
      <c r="C42" s="213" t="s">
        <v>219</v>
      </c>
      <c r="D42" s="214" t="s">
        <v>101</v>
      </c>
      <c r="E42" s="214" t="s">
        <v>102</v>
      </c>
      <c r="F42" s="279" t="s">
        <v>132</v>
      </c>
      <c r="G42" s="257">
        <v>44197</v>
      </c>
      <c r="H42" s="257">
        <v>44561</v>
      </c>
      <c r="I42" s="279" t="s">
        <v>99</v>
      </c>
      <c r="J42" s="292"/>
      <c r="K42" s="233" t="s">
        <v>332</v>
      </c>
      <c r="L42" s="293"/>
      <c r="M42" s="218" t="s">
        <v>743</v>
      </c>
      <c r="N42" s="287"/>
      <c r="O42" s="295" t="s">
        <v>744</v>
      </c>
      <c r="P42" s="294" t="s">
        <v>741</v>
      </c>
      <c r="Q42" s="240" t="s">
        <v>742</v>
      </c>
      <c r="R42" s="272">
        <v>0</v>
      </c>
      <c r="S42" s="240" t="s">
        <v>725</v>
      </c>
      <c r="T42" s="241" t="s">
        <v>726</v>
      </c>
      <c r="U42" s="198"/>
      <c r="V42" s="198"/>
    </row>
    <row r="43" spans="1:24" ht="99.75" customHeight="1">
      <c r="A43" s="255" t="s">
        <v>95</v>
      </c>
      <c r="B43" s="212" t="s">
        <v>68</v>
      </c>
      <c r="C43" s="213" t="s">
        <v>199</v>
      </c>
      <c r="D43" s="214" t="s">
        <v>243</v>
      </c>
      <c r="E43" s="214" t="s">
        <v>244</v>
      </c>
      <c r="F43" s="279" t="s">
        <v>245</v>
      </c>
      <c r="G43" s="280">
        <v>44200</v>
      </c>
      <c r="H43" s="280">
        <v>44500</v>
      </c>
      <c r="I43" s="214" t="s">
        <v>35</v>
      </c>
      <c r="J43" s="289"/>
      <c r="K43" s="213" t="s">
        <v>318</v>
      </c>
      <c r="L43" s="249">
        <v>1</v>
      </c>
      <c r="M43" s="218" t="s">
        <v>745</v>
      </c>
      <c r="N43" s="261" t="s">
        <v>664</v>
      </c>
      <c r="O43" s="217" t="s">
        <v>746</v>
      </c>
      <c r="P43" s="218" t="s">
        <v>256</v>
      </c>
      <c r="Q43" s="240" t="s">
        <v>745</v>
      </c>
      <c r="R43" s="272">
        <v>1</v>
      </c>
      <c r="S43" s="243" t="s">
        <v>747</v>
      </c>
      <c r="T43" s="289" t="s">
        <v>748</v>
      </c>
      <c r="U43" s="198"/>
      <c r="V43" s="198"/>
    </row>
    <row r="44" spans="1:24" ht="192.75" customHeight="1">
      <c r="A44" s="255" t="s">
        <v>183</v>
      </c>
      <c r="B44" s="212" t="s">
        <v>72</v>
      </c>
      <c r="C44" s="213" t="s">
        <v>749</v>
      </c>
      <c r="D44" s="214" t="s">
        <v>750</v>
      </c>
      <c r="E44" s="214" t="s">
        <v>74</v>
      </c>
      <c r="F44" s="279" t="s">
        <v>130</v>
      </c>
      <c r="G44" s="280">
        <v>44200</v>
      </c>
      <c r="H44" s="280">
        <v>44561</v>
      </c>
      <c r="I44" s="214" t="s">
        <v>35</v>
      </c>
      <c r="J44" s="296">
        <v>0.46</v>
      </c>
      <c r="K44" s="213" t="s">
        <v>828</v>
      </c>
      <c r="L44" s="249">
        <f>(23/24)</f>
        <v>0.95833333333333337</v>
      </c>
      <c r="M44" s="218" t="s">
        <v>829</v>
      </c>
      <c r="N44" s="261" t="s">
        <v>664</v>
      </c>
      <c r="O44" s="217" t="s">
        <v>751</v>
      </c>
      <c r="P44" s="218" t="s">
        <v>256</v>
      </c>
      <c r="Q44" s="297" t="s">
        <v>752</v>
      </c>
      <c r="R44" s="229">
        <v>0.95830000000000004</v>
      </c>
      <c r="S44" s="238" t="s">
        <v>254</v>
      </c>
      <c r="T44" s="298" t="s">
        <v>753</v>
      </c>
      <c r="U44" s="224"/>
      <c r="V44" s="198"/>
    </row>
    <row r="45" spans="1:24" ht="252.75" customHeight="1">
      <c r="A45" s="255" t="s">
        <v>104</v>
      </c>
      <c r="B45" s="212" t="s">
        <v>75</v>
      </c>
      <c r="C45" s="299" t="s">
        <v>193</v>
      </c>
      <c r="D45" s="240" t="s">
        <v>194</v>
      </c>
      <c r="E45" s="214" t="s">
        <v>195</v>
      </c>
      <c r="F45" s="240" t="s">
        <v>105</v>
      </c>
      <c r="G45" s="257">
        <v>44287</v>
      </c>
      <c r="H45" s="257">
        <v>44499</v>
      </c>
      <c r="I45" s="300" t="s">
        <v>106</v>
      </c>
      <c r="J45" s="301">
        <f>+((0.3/1)*0.5)*100%</f>
        <v>0.15</v>
      </c>
      <c r="K45" s="302" t="s">
        <v>350</v>
      </c>
      <c r="L45" s="226">
        <v>0.6</v>
      </c>
      <c r="M45" s="218" t="s">
        <v>754</v>
      </c>
      <c r="N45" s="261" t="s">
        <v>664</v>
      </c>
      <c r="O45" s="218" t="s">
        <v>755</v>
      </c>
      <c r="P45" s="218" t="s">
        <v>256</v>
      </c>
      <c r="Q45" s="265" t="s">
        <v>756</v>
      </c>
      <c r="R45" s="229">
        <v>0.35</v>
      </c>
      <c r="S45" s="243" t="s">
        <v>757</v>
      </c>
      <c r="T45" s="289" t="s">
        <v>758</v>
      </c>
    </row>
    <row r="46" spans="1:24" ht="231" customHeight="1">
      <c r="A46" s="255" t="s">
        <v>104</v>
      </c>
      <c r="B46" s="212" t="s">
        <v>77</v>
      </c>
      <c r="C46" s="299" t="s">
        <v>196</v>
      </c>
      <c r="D46" s="214" t="s">
        <v>197</v>
      </c>
      <c r="E46" s="214" t="s">
        <v>198</v>
      </c>
      <c r="F46" s="240" t="s">
        <v>105</v>
      </c>
      <c r="G46" s="257">
        <v>44287</v>
      </c>
      <c r="H46" s="257">
        <v>44469</v>
      </c>
      <c r="I46" s="300" t="s">
        <v>106</v>
      </c>
      <c r="J46" s="301">
        <f>+((0.3/1)*0.5)*100%</f>
        <v>0.15</v>
      </c>
      <c r="K46" s="302" t="s">
        <v>351</v>
      </c>
      <c r="L46" s="226">
        <v>0.6</v>
      </c>
      <c r="M46" s="303" t="s">
        <v>759</v>
      </c>
      <c r="N46" s="261" t="s">
        <v>664</v>
      </c>
      <c r="O46" s="303" t="s">
        <v>760</v>
      </c>
      <c r="P46" s="218" t="s">
        <v>256</v>
      </c>
      <c r="Q46" s="265" t="s">
        <v>761</v>
      </c>
      <c r="R46" s="272">
        <v>0.35</v>
      </c>
      <c r="S46" s="243" t="s">
        <v>757</v>
      </c>
      <c r="T46" s="289" t="s">
        <v>758</v>
      </c>
      <c r="U46" s="224"/>
      <c r="V46" s="224"/>
      <c r="W46" s="198"/>
      <c r="X46" s="198"/>
    </row>
    <row r="47" spans="1:24" ht="408.75" customHeight="1">
      <c r="A47" s="255" t="s">
        <v>107</v>
      </c>
      <c r="B47" s="212" t="s">
        <v>81</v>
      </c>
      <c r="C47" s="213" t="s">
        <v>209</v>
      </c>
      <c r="D47" s="214" t="s">
        <v>185</v>
      </c>
      <c r="E47" s="214" t="s">
        <v>108</v>
      </c>
      <c r="F47" s="214" t="s">
        <v>109</v>
      </c>
      <c r="G47" s="257">
        <v>44256</v>
      </c>
      <c r="H47" s="257">
        <v>44561</v>
      </c>
      <c r="I47" s="240" t="s">
        <v>110</v>
      </c>
      <c r="J47" s="296">
        <v>0.3</v>
      </c>
      <c r="K47" s="282" t="s">
        <v>321</v>
      </c>
      <c r="L47" s="226">
        <v>0.6</v>
      </c>
      <c r="M47" s="218" t="s">
        <v>830</v>
      </c>
      <c r="N47" s="261" t="s">
        <v>664</v>
      </c>
      <c r="O47" s="217" t="s">
        <v>762</v>
      </c>
      <c r="P47" s="251" t="s">
        <v>256</v>
      </c>
      <c r="Q47" s="297" t="s">
        <v>763</v>
      </c>
      <c r="R47" s="272">
        <v>0.6</v>
      </c>
      <c r="S47" s="243" t="s">
        <v>764</v>
      </c>
      <c r="T47" s="300" t="s">
        <v>765</v>
      </c>
      <c r="U47" s="224"/>
      <c r="V47" s="224"/>
      <c r="W47" s="198"/>
      <c r="X47" s="198"/>
    </row>
    <row r="48" spans="1:24" ht="409.5" customHeight="1">
      <c r="A48" s="255" t="s">
        <v>107</v>
      </c>
      <c r="B48" s="212" t="s">
        <v>85</v>
      </c>
      <c r="C48" s="213" t="s">
        <v>111</v>
      </c>
      <c r="D48" s="214" t="s">
        <v>112</v>
      </c>
      <c r="E48" s="214" t="s">
        <v>157</v>
      </c>
      <c r="F48" s="214" t="s">
        <v>109</v>
      </c>
      <c r="G48" s="257">
        <v>44256</v>
      </c>
      <c r="H48" s="257">
        <v>44561</v>
      </c>
      <c r="I48" s="257" t="s">
        <v>20</v>
      </c>
      <c r="J48" s="241">
        <v>0.25</v>
      </c>
      <c r="K48" s="282" t="s">
        <v>323</v>
      </c>
      <c r="L48" s="226">
        <v>0.5</v>
      </c>
      <c r="M48" s="304" t="s">
        <v>831</v>
      </c>
      <c r="N48" s="261" t="s">
        <v>664</v>
      </c>
      <c r="O48" s="260" t="s">
        <v>832</v>
      </c>
      <c r="P48" s="251" t="s">
        <v>256</v>
      </c>
      <c r="Q48" s="283" t="s">
        <v>766</v>
      </c>
      <c r="R48" s="229">
        <v>0.5</v>
      </c>
      <c r="S48" s="243" t="s">
        <v>767</v>
      </c>
      <c r="T48" s="298" t="s">
        <v>715</v>
      </c>
      <c r="U48" s="224"/>
      <c r="V48" s="198"/>
    </row>
    <row r="49" spans="1:22" ht="293.25" customHeight="1">
      <c r="A49" s="255" t="s">
        <v>113</v>
      </c>
      <c r="B49" s="212" t="s">
        <v>89</v>
      </c>
      <c r="C49" s="213" t="s">
        <v>114</v>
      </c>
      <c r="D49" s="214" t="s">
        <v>207</v>
      </c>
      <c r="E49" s="214" t="s">
        <v>208</v>
      </c>
      <c r="F49" s="214" t="s">
        <v>109</v>
      </c>
      <c r="G49" s="257">
        <v>44298</v>
      </c>
      <c r="H49" s="257">
        <v>44561</v>
      </c>
      <c r="I49" s="240" t="s">
        <v>110</v>
      </c>
      <c r="J49" s="289"/>
      <c r="K49" s="282" t="s">
        <v>324</v>
      </c>
      <c r="L49" s="226">
        <v>0.5</v>
      </c>
      <c r="M49" s="260" t="s">
        <v>768</v>
      </c>
      <c r="N49" s="261" t="s">
        <v>664</v>
      </c>
      <c r="O49" s="260" t="s">
        <v>769</v>
      </c>
      <c r="P49" s="251" t="s">
        <v>256</v>
      </c>
      <c r="Q49" s="297" t="s">
        <v>770</v>
      </c>
      <c r="R49" s="229">
        <v>0</v>
      </c>
      <c r="S49" s="243" t="s">
        <v>771</v>
      </c>
      <c r="T49" s="289"/>
      <c r="U49" s="224"/>
    </row>
    <row r="50" spans="1:22" ht="54.75" customHeight="1">
      <c r="A50" s="239" t="s">
        <v>113</v>
      </c>
      <c r="B50" s="212" t="s">
        <v>182</v>
      </c>
      <c r="C50" s="228" t="s">
        <v>210</v>
      </c>
      <c r="D50" s="240" t="s">
        <v>192</v>
      </c>
      <c r="E50" s="240" t="s">
        <v>115</v>
      </c>
      <c r="F50" s="214" t="s">
        <v>19</v>
      </c>
      <c r="G50" s="257">
        <v>44228</v>
      </c>
      <c r="H50" s="257">
        <v>44561</v>
      </c>
      <c r="I50" s="257" t="s">
        <v>20</v>
      </c>
      <c r="J50" s="305">
        <v>1</v>
      </c>
      <c r="K50" s="306" t="s">
        <v>293</v>
      </c>
      <c r="L50" s="207" t="s">
        <v>35</v>
      </c>
      <c r="M50" s="307" t="s">
        <v>35</v>
      </c>
      <c r="N50" s="307" t="s">
        <v>35</v>
      </c>
      <c r="O50" s="307" t="s">
        <v>35</v>
      </c>
      <c r="P50" s="307" t="s">
        <v>642</v>
      </c>
      <c r="Q50" s="308" t="s">
        <v>772</v>
      </c>
      <c r="R50" s="309">
        <v>1</v>
      </c>
      <c r="S50" s="308" t="s">
        <v>254</v>
      </c>
      <c r="T50" s="310" t="s">
        <v>726</v>
      </c>
    </row>
    <row r="51" spans="1:22" ht="42.75" customHeight="1">
      <c r="A51" s="184" t="s">
        <v>151</v>
      </c>
      <c r="B51" s="184"/>
      <c r="C51" s="185"/>
      <c r="D51" s="186" t="s">
        <v>0</v>
      </c>
      <c r="E51" s="186"/>
      <c r="F51" s="187"/>
      <c r="G51" s="187"/>
      <c r="H51" s="187"/>
      <c r="I51" s="189"/>
      <c r="J51" s="382" t="s">
        <v>253</v>
      </c>
      <c r="K51" s="382"/>
      <c r="L51" s="383" t="s">
        <v>617</v>
      </c>
      <c r="M51" s="383"/>
      <c r="N51" s="383"/>
      <c r="O51" s="383"/>
      <c r="P51" s="384" t="s">
        <v>262</v>
      </c>
      <c r="Q51" s="275"/>
      <c r="R51" s="275"/>
      <c r="S51" s="275"/>
      <c r="T51" s="291"/>
    </row>
    <row r="52" spans="1:22" ht="54" customHeight="1">
      <c r="A52" s="204" t="s">
        <v>2</v>
      </c>
      <c r="B52" s="184" t="s">
        <v>94</v>
      </c>
      <c r="C52" s="184"/>
      <c r="D52" s="205" t="s">
        <v>4</v>
      </c>
      <c r="E52" s="205" t="s">
        <v>27</v>
      </c>
      <c r="F52" s="204" t="s">
        <v>6</v>
      </c>
      <c r="G52" s="204" t="s">
        <v>57</v>
      </c>
      <c r="H52" s="204" t="s">
        <v>8</v>
      </c>
      <c r="I52" s="205" t="s">
        <v>9</v>
      </c>
      <c r="J52" s="206" t="s">
        <v>249</v>
      </c>
      <c r="K52" s="206" t="s">
        <v>250</v>
      </c>
      <c r="L52" s="207" t="s">
        <v>249</v>
      </c>
      <c r="M52" s="207" t="s">
        <v>250</v>
      </c>
      <c r="N52" s="207" t="s">
        <v>251</v>
      </c>
      <c r="O52" s="207" t="s">
        <v>252</v>
      </c>
      <c r="P52" s="384"/>
      <c r="Q52" s="208" t="s">
        <v>655</v>
      </c>
      <c r="R52" s="209">
        <v>0.65</v>
      </c>
      <c r="S52" s="275"/>
      <c r="T52" s="291"/>
    </row>
    <row r="53" spans="1:22" s="36" customFormat="1" ht="105" customHeight="1">
      <c r="A53" s="212" t="s">
        <v>116</v>
      </c>
      <c r="B53" s="311" t="s">
        <v>96</v>
      </c>
      <c r="C53" s="213" t="s">
        <v>167</v>
      </c>
      <c r="D53" s="214" t="s">
        <v>186</v>
      </c>
      <c r="E53" s="312" t="s">
        <v>168</v>
      </c>
      <c r="F53" s="214" t="s">
        <v>117</v>
      </c>
      <c r="G53" s="313">
        <v>44256</v>
      </c>
      <c r="H53" s="313">
        <v>44561</v>
      </c>
      <c r="I53" s="214" t="s">
        <v>118</v>
      </c>
      <c r="J53" s="241">
        <v>1</v>
      </c>
      <c r="K53" s="314" t="s">
        <v>278</v>
      </c>
      <c r="L53" s="315" t="s">
        <v>35</v>
      </c>
      <c r="M53" s="217" t="s">
        <v>35</v>
      </c>
      <c r="N53" s="217" t="s">
        <v>35</v>
      </c>
      <c r="O53" s="260" t="s">
        <v>773</v>
      </c>
      <c r="P53" s="260" t="s">
        <v>773</v>
      </c>
      <c r="Q53" s="240" t="s">
        <v>774</v>
      </c>
      <c r="R53" s="229">
        <v>1</v>
      </c>
      <c r="S53" s="240" t="s">
        <v>254</v>
      </c>
      <c r="T53" s="241" t="s">
        <v>726</v>
      </c>
      <c r="V53" s="40"/>
    </row>
    <row r="54" spans="1:22" s="36" customFormat="1" ht="147" customHeight="1">
      <c r="A54" s="212" t="s">
        <v>116</v>
      </c>
      <c r="B54" s="311" t="s">
        <v>100</v>
      </c>
      <c r="C54" s="213" t="s">
        <v>169</v>
      </c>
      <c r="D54" s="214" t="s">
        <v>187</v>
      </c>
      <c r="E54" s="312" t="s">
        <v>170</v>
      </c>
      <c r="F54" s="214" t="s">
        <v>117</v>
      </c>
      <c r="G54" s="313">
        <v>44287</v>
      </c>
      <c r="H54" s="313">
        <v>44561</v>
      </c>
      <c r="I54" s="214" t="s">
        <v>118</v>
      </c>
      <c r="J54" s="289"/>
      <c r="K54" s="314" t="s">
        <v>333</v>
      </c>
      <c r="L54" s="226">
        <v>0.5</v>
      </c>
      <c r="M54" s="260" t="s">
        <v>775</v>
      </c>
      <c r="N54" s="261" t="s">
        <v>35</v>
      </c>
      <c r="O54" s="260" t="s">
        <v>776</v>
      </c>
      <c r="P54" s="260" t="s">
        <v>630</v>
      </c>
      <c r="Q54" s="240" t="s">
        <v>777</v>
      </c>
      <c r="R54" s="272">
        <v>0.5</v>
      </c>
      <c r="S54" s="243" t="s">
        <v>778</v>
      </c>
      <c r="T54" s="241" t="s">
        <v>779</v>
      </c>
      <c r="U54" s="191"/>
      <c r="V54" s="316"/>
    </row>
    <row r="55" spans="1:22" s="36" customFormat="1" ht="135" customHeight="1">
      <c r="A55" s="212" t="s">
        <v>116</v>
      </c>
      <c r="B55" s="311" t="s">
        <v>103</v>
      </c>
      <c r="C55" s="213" t="s">
        <v>171</v>
      </c>
      <c r="D55" s="214" t="s">
        <v>188</v>
      </c>
      <c r="E55" s="312" t="s">
        <v>172</v>
      </c>
      <c r="F55" s="214" t="s">
        <v>117</v>
      </c>
      <c r="G55" s="313">
        <v>44256</v>
      </c>
      <c r="H55" s="313">
        <v>44561</v>
      </c>
      <c r="I55" s="214" t="s">
        <v>118</v>
      </c>
      <c r="J55" s="241">
        <f>(1/2)*1</f>
        <v>0.5</v>
      </c>
      <c r="K55" s="282" t="s">
        <v>833</v>
      </c>
      <c r="L55" s="226">
        <v>0.33</v>
      </c>
      <c r="M55" s="260" t="s">
        <v>780</v>
      </c>
      <c r="N55" s="261" t="s">
        <v>35</v>
      </c>
      <c r="O55" s="260" t="s">
        <v>781</v>
      </c>
      <c r="P55" s="260" t="s">
        <v>782</v>
      </c>
      <c r="Q55" s="240" t="s">
        <v>783</v>
      </c>
      <c r="R55" s="272">
        <v>0.83</v>
      </c>
      <c r="S55" s="243" t="s">
        <v>784</v>
      </c>
      <c r="T55" s="241" t="s">
        <v>785</v>
      </c>
      <c r="U55" s="192"/>
      <c r="V55" s="316"/>
    </row>
    <row r="56" spans="1:22" s="36" customFormat="1" ht="175.5" customHeight="1">
      <c r="A56" s="212" t="s">
        <v>116</v>
      </c>
      <c r="B56" s="311" t="s">
        <v>176</v>
      </c>
      <c r="C56" s="213" t="s">
        <v>173</v>
      </c>
      <c r="D56" s="214" t="s">
        <v>246</v>
      </c>
      <c r="E56" s="312" t="s">
        <v>174</v>
      </c>
      <c r="F56" s="214" t="s">
        <v>117</v>
      </c>
      <c r="G56" s="313">
        <v>44317</v>
      </c>
      <c r="H56" s="313">
        <v>44561</v>
      </c>
      <c r="I56" s="214" t="s">
        <v>118</v>
      </c>
      <c r="J56" s="217" t="s">
        <v>35</v>
      </c>
      <c r="K56" s="218" t="s">
        <v>326</v>
      </c>
      <c r="L56" s="226">
        <v>0.6</v>
      </c>
      <c r="M56" s="260" t="s">
        <v>786</v>
      </c>
      <c r="N56" s="261" t="s">
        <v>35</v>
      </c>
      <c r="O56" s="251" t="s">
        <v>787</v>
      </c>
      <c r="P56" s="260" t="s">
        <v>788</v>
      </c>
      <c r="Q56" s="240" t="s">
        <v>789</v>
      </c>
      <c r="R56" s="272">
        <v>0.6</v>
      </c>
      <c r="S56" s="243" t="s">
        <v>790</v>
      </c>
      <c r="T56" s="241" t="s">
        <v>785</v>
      </c>
      <c r="U56" s="40"/>
    </row>
    <row r="57" spans="1:22" s="36" customFormat="1" ht="105" customHeight="1">
      <c r="A57" s="212" t="s">
        <v>116</v>
      </c>
      <c r="B57" s="311" t="s">
        <v>177</v>
      </c>
      <c r="C57" s="213" t="s">
        <v>175</v>
      </c>
      <c r="D57" s="214" t="s">
        <v>189</v>
      </c>
      <c r="E57" s="312" t="s">
        <v>172</v>
      </c>
      <c r="F57" s="214" t="s">
        <v>117</v>
      </c>
      <c r="G57" s="313">
        <v>44287</v>
      </c>
      <c r="H57" s="313">
        <v>44561</v>
      </c>
      <c r="I57" s="214" t="s">
        <v>118</v>
      </c>
      <c r="J57" s="241">
        <f>(0.5/2)*1</f>
        <v>0.25</v>
      </c>
      <c r="K57" s="218" t="s">
        <v>356</v>
      </c>
      <c r="L57" s="226">
        <v>0.38</v>
      </c>
      <c r="M57" s="260" t="s">
        <v>791</v>
      </c>
      <c r="N57" s="261" t="s">
        <v>35</v>
      </c>
      <c r="O57" s="317" t="s">
        <v>792</v>
      </c>
      <c r="P57" s="260" t="s">
        <v>793</v>
      </c>
      <c r="Q57" s="240" t="s">
        <v>794</v>
      </c>
      <c r="R57" s="272">
        <v>0.88</v>
      </c>
      <c r="S57" s="243" t="s">
        <v>795</v>
      </c>
      <c r="T57" s="241" t="s">
        <v>785</v>
      </c>
      <c r="U57" s="40"/>
      <c r="V57" s="316"/>
    </row>
    <row r="58" spans="1:22" ht="197.25" customHeight="1">
      <c r="A58" s="212" t="s">
        <v>116</v>
      </c>
      <c r="B58" s="311" t="s">
        <v>178</v>
      </c>
      <c r="C58" s="213" t="s">
        <v>155</v>
      </c>
      <c r="D58" s="214" t="s">
        <v>191</v>
      </c>
      <c r="E58" s="312" t="s">
        <v>180</v>
      </c>
      <c r="F58" s="312" t="s">
        <v>19</v>
      </c>
      <c r="G58" s="313">
        <v>44317</v>
      </c>
      <c r="H58" s="313">
        <v>44561</v>
      </c>
      <c r="I58" s="214" t="s">
        <v>35</v>
      </c>
      <c r="J58" s="241">
        <v>0</v>
      </c>
      <c r="K58" s="218" t="s">
        <v>294</v>
      </c>
      <c r="L58" s="318">
        <v>0.5</v>
      </c>
      <c r="M58" s="218" t="s">
        <v>796</v>
      </c>
      <c r="N58" s="261" t="s">
        <v>35</v>
      </c>
      <c r="O58" s="260" t="s">
        <v>797</v>
      </c>
      <c r="P58" s="260" t="s">
        <v>256</v>
      </c>
      <c r="Q58" s="228" t="s">
        <v>798</v>
      </c>
      <c r="R58" s="229">
        <v>0.5</v>
      </c>
      <c r="S58" s="233" t="s">
        <v>799</v>
      </c>
      <c r="T58" s="298" t="s">
        <v>800</v>
      </c>
      <c r="U58" s="198"/>
      <c r="V58" s="316"/>
    </row>
    <row r="59" spans="1:22" ht="201.75" customHeight="1">
      <c r="A59" s="212" t="s">
        <v>116</v>
      </c>
      <c r="B59" s="311" t="s">
        <v>179</v>
      </c>
      <c r="C59" s="213" t="s">
        <v>119</v>
      </c>
      <c r="D59" s="214" t="s">
        <v>190</v>
      </c>
      <c r="E59" s="312" t="s">
        <v>181</v>
      </c>
      <c r="F59" s="312" t="s">
        <v>19</v>
      </c>
      <c r="G59" s="313">
        <v>44378</v>
      </c>
      <c r="H59" s="313">
        <v>44561</v>
      </c>
      <c r="I59" s="240" t="s">
        <v>35</v>
      </c>
      <c r="J59" s="241">
        <v>0</v>
      </c>
      <c r="K59" s="218" t="s">
        <v>295</v>
      </c>
      <c r="L59" s="318">
        <v>0</v>
      </c>
      <c r="M59" s="218" t="s">
        <v>801</v>
      </c>
      <c r="N59" s="261" t="s">
        <v>35</v>
      </c>
      <c r="O59" s="261" t="s">
        <v>35</v>
      </c>
      <c r="P59" s="260" t="s">
        <v>802</v>
      </c>
      <c r="Q59" s="228" t="s">
        <v>803</v>
      </c>
      <c r="R59" s="319">
        <v>0</v>
      </c>
      <c r="S59" s="228" t="s">
        <v>804</v>
      </c>
      <c r="T59" s="251" t="s">
        <v>805</v>
      </c>
      <c r="U59" s="198"/>
      <c r="V59" s="316"/>
    </row>
    <row r="60" spans="1:22" ht="171" customHeight="1">
      <c r="A60" s="212" t="s">
        <v>116</v>
      </c>
      <c r="B60" s="311" t="s">
        <v>233</v>
      </c>
      <c r="C60" s="213" t="s">
        <v>234</v>
      </c>
      <c r="D60" s="214" t="s">
        <v>236</v>
      </c>
      <c r="E60" s="312" t="s">
        <v>247</v>
      </c>
      <c r="F60" s="214" t="s">
        <v>235</v>
      </c>
      <c r="G60" s="313">
        <v>44287</v>
      </c>
      <c r="H60" s="313">
        <v>44500</v>
      </c>
      <c r="I60" s="240" t="s">
        <v>35</v>
      </c>
      <c r="J60" s="214" t="s">
        <v>0</v>
      </c>
      <c r="K60" s="213" t="s">
        <v>275</v>
      </c>
      <c r="L60" s="226">
        <v>0.9</v>
      </c>
      <c r="M60" s="218" t="s">
        <v>806</v>
      </c>
      <c r="N60" s="261" t="s">
        <v>664</v>
      </c>
      <c r="O60" s="220" t="s">
        <v>807</v>
      </c>
      <c r="P60" s="220" t="s">
        <v>808</v>
      </c>
      <c r="Q60" s="240" t="s">
        <v>809</v>
      </c>
      <c r="R60" s="272">
        <v>0.9</v>
      </c>
      <c r="S60" s="240" t="s">
        <v>810</v>
      </c>
      <c r="T60" s="240" t="s">
        <v>811</v>
      </c>
      <c r="U60" s="320"/>
      <c r="V60" s="316"/>
    </row>
    <row r="61" spans="1:22" ht="56.25" customHeight="1">
      <c r="Q61" s="321"/>
    </row>
    <row r="63" spans="1:22">
      <c r="Q63" s="321"/>
    </row>
  </sheetData>
  <mergeCells count="36">
    <mergeCell ref="J3:K3"/>
    <mergeCell ref="L3:O3"/>
    <mergeCell ref="P3:P4"/>
    <mergeCell ref="Q3:T3"/>
    <mergeCell ref="J12:K12"/>
    <mergeCell ref="L12:O12"/>
    <mergeCell ref="P12:P13"/>
    <mergeCell ref="Q12:T12"/>
    <mergeCell ref="M15:M16"/>
    <mergeCell ref="A15:A16"/>
    <mergeCell ref="B15:B16"/>
    <mergeCell ref="C15:C16"/>
    <mergeCell ref="E15:E16"/>
    <mergeCell ref="F15:F16"/>
    <mergeCell ref="G15:G16"/>
    <mergeCell ref="H15:H16"/>
    <mergeCell ref="I15:I16"/>
    <mergeCell ref="J15:J16"/>
    <mergeCell ref="K15:K16"/>
    <mergeCell ref="L15:L16"/>
    <mergeCell ref="J51:K51"/>
    <mergeCell ref="L51:O51"/>
    <mergeCell ref="P51:P52"/>
    <mergeCell ref="T15:T16"/>
    <mergeCell ref="J27:K27"/>
    <mergeCell ref="L27:O27"/>
    <mergeCell ref="P27:P28"/>
    <mergeCell ref="J39:K39"/>
    <mergeCell ref="L39:O39"/>
    <mergeCell ref="P39:P40"/>
    <mergeCell ref="N15:N16"/>
    <mergeCell ref="O15:O16"/>
    <mergeCell ref="P15:P16"/>
    <mergeCell ref="Q15:Q16"/>
    <mergeCell ref="R15:R16"/>
    <mergeCell ref="S15:S16"/>
  </mergeCells>
  <hyperlinks>
    <hyperlink ref="O6" r:id="rId1" xr:uid="{164F88C5-5FED-470C-BA80-AB2ABEA789E1}"/>
    <hyperlink ref="O42" r:id="rId2" xr:uid="{2706786A-AE44-4348-BE7B-6057B5C2AF51}"/>
    <hyperlink ref="T37" r:id="rId3" xr:uid="{3FF997E9-781C-471E-B562-DE88BB149787}"/>
    <hyperlink ref="O57" r:id="rId4" xr:uid="{760620F4-5CE2-41CD-B5E6-6E2E75FE484E}"/>
  </hyperlinks>
  <pageMargins left="0.70866141732283472" right="0.70866141732283472" top="0.74803149606299213" bottom="0.74803149606299213" header="0.31496062992125984" footer="0.31496062992125984"/>
  <pageSetup paperSize="9" scale="17" orientation="portrait" r:id="rId5"/>
  <drawing r:id="rId6"/>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69412-EF6E-4956-9625-54FAE7B4F8F6}">
  <dimension ref="A1:BE70"/>
  <sheetViews>
    <sheetView topLeftCell="AX1" zoomScale="40" zoomScaleNormal="40" workbookViewId="0">
      <selection activeCell="S13" sqref="S13"/>
    </sheetView>
  </sheetViews>
  <sheetFormatPr baseColWidth="10" defaultRowHeight="15.75"/>
  <cols>
    <col min="1" max="1" width="3.42578125" style="167" bestFit="1" customWidth="1"/>
    <col min="2" max="2" width="13.28515625" style="166" customWidth="1"/>
    <col min="3" max="3" width="64.140625" style="169" customWidth="1"/>
    <col min="4" max="4" width="22.42578125" style="166" customWidth="1"/>
    <col min="5" max="5" width="11.42578125" style="166" customWidth="1"/>
    <col min="6" max="6" width="15.42578125" style="166" customWidth="1"/>
    <col min="7" max="7" width="13.42578125" style="166" customWidth="1"/>
    <col min="8" max="8" width="11.42578125" style="166" customWidth="1"/>
    <col min="9" max="9" width="12.85546875" style="166" customWidth="1"/>
    <col min="10" max="10" width="11.42578125" style="166" customWidth="1"/>
    <col min="11" max="12" width="14" style="166" customWidth="1"/>
    <col min="13" max="13" width="2.42578125" style="166" customWidth="1"/>
    <col min="14" max="15" width="11.42578125" style="166" customWidth="1"/>
    <col min="16" max="16" width="2" style="166" customWidth="1"/>
    <col min="17" max="18" width="15.5703125" style="166" customWidth="1"/>
    <col min="19" max="19" width="19.42578125" style="166" customWidth="1"/>
    <col min="20" max="20" width="15.5703125" style="166" customWidth="1"/>
    <col min="21" max="21" width="25.28515625" style="166" customWidth="1"/>
    <col min="22" max="22" width="16.7109375" style="166" customWidth="1"/>
    <col min="23" max="23" width="4.5703125" style="166" customWidth="1"/>
    <col min="24" max="27" width="14.7109375" style="166" customWidth="1"/>
    <col min="28" max="28" width="21.140625" style="166" customWidth="1"/>
    <col min="29" max="29" width="18.42578125" style="166" customWidth="1"/>
    <col min="30" max="30" width="4.5703125" style="166" customWidth="1"/>
    <col min="31" max="32" width="15.42578125" style="166" customWidth="1"/>
    <col min="33" max="33" width="5.7109375" style="166" customWidth="1"/>
    <col min="34" max="36" width="14.28515625" style="166" customWidth="1"/>
    <col min="37" max="37" width="5.7109375" style="166" customWidth="1"/>
    <col min="38" max="40" width="14.140625" style="166" customWidth="1"/>
    <col min="41" max="50" width="11.42578125" style="166" customWidth="1"/>
    <col min="51" max="52" width="63.140625" style="166" customWidth="1"/>
    <col min="53" max="53" width="43.85546875" style="149" customWidth="1"/>
    <col min="54" max="54" width="43.85546875" style="166" customWidth="1"/>
    <col min="55" max="57" width="43.85546875" style="149" customWidth="1"/>
    <col min="58" max="256" width="11.42578125" style="166"/>
    <col min="257" max="257" width="3.42578125" style="166" bestFit="1" customWidth="1"/>
    <col min="258" max="258" width="13.28515625" style="166" customWidth="1"/>
    <col min="259" max="259" width="64.140625" style="166" customWidth="1"/>
    <col min="260" max="260" width="22.42578125" style="166" customWidth="1"/>
    <col min="261" max="261" width="11.42578125" style="166"/>
    <col min="262" max="262" width="15.42578125" style="166" customWidth="1"/>
    <col min="263" max="263" width="13.42578125" style="166" customWidth="1"/>
    <col min="264" max="264" width="11.42578125" style="166"/>
    <col min="265" max="265" width="12.85546875" style="166" customWidth="1"/>
    <col min="266" max="266" width="11.42578125" style="166"/>
    <col min="267" max="268" width="14" style="166" customWidth="1"/>
    <col min="269" max="269" width="2.42578125" style="166" customWidth="1"/>
    <col min="270" max="271" width="11.42578125" style="166"/>
    <col min="272" max="272" width="2" style="166" customWidth="1"/>
    <col min="273" max="277" width="15.5703125" style="166" customWidth="1"/>
    <col min="278" max="278" width="16.7109375" style="166" customWidth="1"/>
    <col min="279" max="279" width="4.5703125" style="166" customWidth="1"/>
    <col min="280" max="284" width="14.7109375" style="166" customWidth="1"/>
    <col min="285" max="285" width="18.42578125" style="166" customWidth="1"/>
    <col min="286" max="286" width="4.5703125" style="166" customWidth="1"/>
    <col min="287" max="288" width="15.42578125" style="166" customWidth="1"/>
    <col min="289" max="289" width="5.7109375" style="166" customWidth="1"/>
    <col min="290" max="292" width="14.28515625" style="166" customWidth="1"/>
    <col min="293" max="293" width="5.7109375" style="166" customWidth="1"/>
    <col min="294" max="296" width="14.140625" style="166" customWidth="1"/>
    <col min="297" max="306" width="11.42578125" style="166"/>
    <col min="307" max="308" width="63.140625" style="166" customWidth="1"/>
    <col min="309" max="313" width="43.85546875" style="166" customWidth="1"/>
    <col min="314" max="512" width="11.42578125" style="166"/>
    <col min="513" max="513" width="3.42578125" style="166" bestFit="1" customWidth="1"/>
    <col min="514" max="514" width="13.28515625" style="166" customWidth="1"/>
    <col min="515" max="515" width="64.140625" style="166" customWidth="1"/>
    <col min="516" max="516" width="22.42578125" style="166" customWidth="1"/>
    <col min="517" max="517" width="11.42578125" style="166"/>
    <col min="518" max="518" width="15.42578125" style="166" customWidth="1"/>
    <col min="519" max="519" width="13.42578125" style="166" customWidth="1"/>
    <col min="520" max="520" width="11.42578125" style="166"/>
    <col min="521" max="521" width="12.85546875" style="166" customWidth="1"/>
    <col min="522" max="522" width="11.42578125" style="166"/>
    <col min="523" max="524" width="14" style="166" customWidth="1"/>
    <col min="525" max="525" width="2.42578125" style="166" customWidth="1"/>
    <col min="526" max="527" width="11.42578125" style="166"/>
    <col min="528" max="528" width="2" style="166" customWidth="1"/>
    <col min="529" max="533" width="15.5703125" style="166" customWidth="1"/>
    <col min="534" max="534" width="16.7109375" style="166" customWidth="1"/>
    <col min="535" max="535" width="4.5703125" style="166" customWidth="1"/>
    <col min="536" max="540" width="14.7109375" style="166" customWidth="1"/>
    <col min="541" max="541" width="18.42578125" style="166" customWidth="1"/>
    <col min="542" max="542" width="4.5703125" style="166" customWidth="1"/>
    <col min="543" max="544" width="15.42578125" style="166" customWidth="1"/>
    <col min="545" max="545" width="5.7109375" style="166" customWidth="1"/>
    <col min="546" max="548" width="14.28515625" style="166" customWidth="1"/>
    <col min="549" max="549" width="5.7109375" style="166" customWidth="1"/>
    <col min="550" max="552" width="14.140625" style="166" customWidth="1"/>
    <col min="553" max="562" width="11.42578125" style="166"/>
    <col min="563" max="564" width="63.140625" style="166" customWidth="1"/>
    <col min="565" max="569" width="43.85546875" style="166" customWidth="1"/>
    <col min="570" max="768" width="11.42578125" style="166"/>
    <col min="769" max="769" width="3.42578125" style="166" bestFit="1" customWidth="1"/>
    <col min="770" max="770" width="13.28515625" style="166" customWidth="1"/>
    <col min="771" max="771" width="64.140625" style="166" customWidth="1"/>
    <col min="772" max="772" width="22.42578125" style="166" customWidth="1"/>
    <col min="773" max="773" width="11.42578125" style="166"/>
    <col min="774" max="774" width="15.42578125" style="166" customWidth="1"/>
    <col min="775" max="775" width="13.42578125" style="166" customWidth="1"/>
    <col min="776" max="776" width="11.42578125" style="166"/>
    <col min="777" max="777" width="12.85546875" style="166" customWidth="1"/>
    <col min="778" max="778" width="11.42578125" style="166"/>
    <col min="779" max="780" width="14" style="166" customWidth="1"/>
    <col min="781" max="781" width="2.42578125" style="166" customWidth="1"/>
    <col min="782" max="783" width="11.42578125" style="166"/>
    <col min="784" max="784" width="2" style="166" customWidth="1"/>
    <col min="785" max="789" width="15.5703125" style="166" customWidth="1"/>
    <col min="790" max="790" width="16.7109375" style="166" customWidth="1"/>
    <col min="791" max="791" width="4.5703125" style="166" customWidth="1"/>
    <col min="792" max="796" width="14.7109375" style="166" customWidth="1"/>
    <col min="797" max="797" width="18.42578125" style="166" customWidth="1"/>
    <col min="798" max="798" width="4.5703125" style="166" customWidth="1"/>
    <col min="799" max="800" width="15.42578125" style="166" customWidth="1"/>
    <col min="801" max="801" width="5.7109375" style="166" customWidth="1"/>
    <col min="802" max="804" width="14.28515625" style="166" customWidth="1"/>
    <col min="805" max="805" width="5.7109375" style="166" customWidth="1"/>
    <col min="806" max="808" width="14.140625" style="166" customWidth="1"/>
    <col min="809" max="818" width="11.42578125" style="166"/>
    <col min="819" max="820" width="63.140625" style="166" customWidth="1"/>
    <col min="821" max="825" width="43.85546875" style="166" customWidth="1"/>
    <col min="826" max="1024" width="11.42578125" style="166"/>
    <col min="1025" max="1025" width="3.42578125" style="166" bestFit="1" customWidth="1"/>
    <col min="1026" max="1026" width="13.28515625" style="166" customWidth="1"/>
    <col min="1027" max="1027" width="64.140625" style="166" customWidth="1"/>
    <col min="1028" max="1028" width="22.42578125" style="166" customWidth="1"/>
    <col min="1029" max="1029" width="11.42578125" style="166"/>
    <col min="1030" max="1030" width="15.42578125" style="166" customWidth="1"/>
    <col min="1031" max="1031" width="13.42578125" style="166" customWidth="1"/>
    <col min="1032" max="1032" width="11.42578125" style="166"/>
    <col min="1033" max="1033" width="12.85546875" style="166" customWidth="1"/>
    <col min="1034" max="1034" width="11.42578125" style="166"/>
    <col min="1035" max="1036" width="14" style="166" customWidth="1"/>
    <col min="1037" max="1037" width="2.42578125" style="166" customWidth="1"/>
    <col min="1038" max="1039" width="11.42578125" style="166"/>
    <col min="1040" max="1040" width="2" style="166" customWidth="1"/>
    <col min="1041" max="1045" width="15.5703125" style="166" customWidth="1"/>
    <col min="1046" max="1046" width="16.7109375" style="166" customWidth="1"/>
    <col min="1047" max="1047" width="4.5703125" style="166" customWidth="1"/>
    <col min="1048" max="1052" width="14.7109375" style="166" customWidth="1"/>
    <col min="1053" max="1053" width="18.42578125" style="166" customWidth="1"/>
    <col min="1054" max="1054" width="4.5703125" style="166" customWidth="1"/>
    <col min="1055" max="1056" width="15.42578125" style="166" customWidth="1"/>
    <col min="1057" max="1057" width="5.7109375" style="166" customWidth="1"/>
    <col min="1058" max="1060" width="14.28515625" style="166" customWidth="1"/>
    <col min="1061" max="1061" width="5.7109375" style="166" customWidth="1"/>
    <col min="1062" max="1064" width="14.140625" style="166" customWidth="1"/>
    <col min="1065" max="1074" width="11.42578125" style="166"/>
    <col min="1075" max="1076" width="63.140625" style="166" customWidth="1"/>
    <col min="1077" max="1081" width="43.85546875" style="166" customWidth="1"/>
    <col min="1082" max="1280" width="11.42578125" style="166"/>
    <col min="1281" max="1281" width="3.42578125" style="166" bestFit="1" customWidth="1"/>
    <col min="1282" max="1282" width="13.28515625" style="166" customWidth="1"/>
    <col min="1283" max="1283" width="64.140625" style="166" customWidth="1"/>
    <col min="1284" max="1284" width="22.42578125" style="166" customWidth="1"/>
    <col min="1285" max="1285" width="11.42578125" style="166"/>
    <col min="1286" max="1286" width="15.42578125" style="166" customWidth="1"/>
    <col min="1287" max="1287" width="13.42578125" style="166" customWidth="1"/>
    <col min="1288" max="1288" width="11.42578125" style="166"/>
    <col min="1289" max="1289" width="12.85546875" style="166" customWidth="1"/>
    <col min="1290" max="1290" width="11.42578125" style="166"/>
    <col min="1291" max="1292" width="14" style="166" customWidth="1"/>
    <col min="1293" max="1293" width="2.42578125" style="166" customWidth="1"/>
    <col min="1294" max="1295" width="11.42578125" style="166"/>
    <col min="1296" max="1296" width="2" style="166" customWidth="1"/>
    <col min="1297" max="1301" width="15.5703125" style="166" customWidth="1"/>
    <col min="1302" max="1302" width="16.7109375" style="166" customWidth="1"/>
    <col min="1303" max="1303" width="4.5703125" style="166" customWidth="1"/>
    <col min="1304" max="1308" width="14.7109375" style="166" customWidth="1"/>
    <col min="1309" max="1309" width="18.42578125" style="166" customWidth="1"/>
    <col min="1310" max="1310" width="4.5703125" style="166" customWidth="1"/>
    <col min="1311" max="1312" width="15.42578125" style="166" customWidth="1"/>
    <col min="1313" max="1313" width="5.7109375" style="166" customWidth="1"/>
    <col min="1314" max="1316" width="14.28515625" style="166" customWidth="1"/>
    <col min="1317" max="1317" width="5.7109375" style="166" customWidth="1"/>
    <col min="1318" max="1320" width="14.140625" style="166" customWidth="1"/>
    <col min="1321" max="1330" width="11.42578125" style="166"/>
    <col min="1331" max="1332" width="63.140625" style="166" customWidth="1"/>
    <col min="1333" max="1337" width="43.85546875" style="166" customWidth="1"/>
    <col min="1338" max="1536" width="11.42578125" style="166"/>
    <col min="1537" max="1537" width="3.42578125" style="166" bestFit="1" customWidth="1"/>
    <col min="1538" max="1538" width="13.28515625" style="166" customWidth="1"/>
    <col min="1539" max="1539" width="64.140625" style="166" customWidth="1"/>
    <col min="1540" max="1540" width="22.42578125" style="166" customWidth="1"/>
    <col min="1541" max="1541" width="11.42578125" style="166"/>
    <col min="1542" max="1542" width="15.42578125" style="166" customWidth="1"/>
    <col min="1543" max="1543" width="13.42578125" style="166" customWidth="1"/>
    <col min="1544" max="1544" width="11.42578125" style="166"/>
    <col min="1545" max="1545" width="12.85546875" style="166" customWidth="1"/>
    <col min="1546" max="1546" width="11.42578125" style="166"/>
    <col min="1547" max="1548" width="14" style="166" customWidth="1"/>
    <col min="1549" max="1549" width="2.42578125" style="166" customWidth="1"/>
    <col min="1550" max="1551" width="11.42578125" style="166"/>
    <col min="1552" max="1552" width="2" style="166" customWidth="1"/>
    <col min="1553" max="1557" width="15.5703125" style="166" customWidth="1"/>
    <col min="1558" max="1558" width="16.7109375" style="166" customWidth="1"/>
    <col min="1559" max="1559" width="4.5703125" style="166" customWidth="1"/>
    <col min="1560" max="1564" width="14.7109375" style="166" customWidth="1"/>
    <col min="1565" max="1565" width="18.42578125" style="166" customWidth="1"/>
    <col min="1566" max="1566" width="4.5703125" style="166" customWidth="1"/>
    <col min="1567" max="1568" width="15.42578125" style="166" customWidth="1"/>
    <col min="1569" max="1569" width="5.7109375" style="166" customWidth="1"/>
    <col min="1570" max="1572" width="14.28515625" style="166" customWidth="1"/>
    <col min="1573" max="1573" width="5.7109375" style="166" customWidth="1"/>
    <col min="1574" max="1576" width="14.140625" style="166" customWidth="1"/>
    <col min="1577" max="1586" width="11.42578125" style="166"/>
    <col min="1587" max="1588" width="63.140625" style="166" customWidth="1"/>
    <col min="1589" max="1593" width="43.85546875" style="166" customWidth="1"/>
    <col min="1594" max="1792" width="11.42578125" style="166"/>
    <col min="1793" max="1793" width="3.42578125" style="166" bestFit="1" customWidth="1"/>
    <col min="1794" max="1794" width="13.28515625" style="166" customWidth="1"/>
    <col min="1795" max="1795" width="64.140625" style="166" customWidth="1"/>
    <col min="1796" max="1796" width="22.42578125" style="166" customWidth="1"/>
    <col min="1797" max="1797" width="11.42578125" style="166"/>
    <col min="1798" max="1798" width="15.42578125" style="166" customWidth="1"/>
    <col min="1799" max="1799" width="13.42578125" style="166" customWidth="1"/>
    <col min="1800" max="1800" width="11.42578125" style="166"/>
    <col min="1801" max="1801" width="12.85546875" style="166" customWidth="1"/>
    <col min="1802" max="1802" width="11.42578125" style="166"/>
    <col min="1803" max="1804" width="14" style="166" customWidth="1"/>
    <col min="1805" max="1805" width="2.42578125" style="166" customWidth="1"/>
    <col min="1806" max="1807" width="11.42578125" style="166"/>
    <col min="1808" max="1808" width="2" style="166" customWidth="1"/>
    <col min="1809" max="1813" width="15.5703125" style="166" customWidth="1"/>
    <col min="1814" max="1814" width="16.7109375" style="166" customWidth="1"/>
    <col min="1815" max="1815" width="4.5703125" style="166" customWidth="1"/>
    <col min="1816" max="1820" width="14.7109375" style="166" customWidth="1"/>
    <col min="1821" max="1821" width="18.42578125" style="166" customWidth="1"/>
    <col min="1822" max="1822" width="4.5703125" style="166" customWidth="1"/>
    <col min="1823" max="1824" width="15.42578125" style="166" customWidth="1"/>
    <col min="1825" max="1825" width="5.7109375" style="166" customWidth="1"/>
    <col min="1826" max="1828" width="14.28515625" style="166" customWidth="1"/>
    <col min="1829" max="1829" width="5.7109375" style="166" customWidth="1"/>
    <col min="1830" max="1832" width="14.140625" style="166" customWidth="1"/>
    <col min="1833" max="1842" width="11.42578125" style="166"/>
    <col min="1843" max="1844" width="63.140625" style="166" customWidth="1"/>
    <col min="1845" max="1849" width="43.85546875" style="166" customWidth="1"/>
    <col min="1850" max="2048" width="11.42578125" style="166"/>
    <col min="2049" max="2049" width="3.42578125" style="166" bestFit="1" customWidth="1"/>
    <col min="2050" max="2050" width="13.28515625" style="166" customWidth="1"/>
    <col min="2051" max="2051" width="64.140625" style="166" customWidth="1"/>
    <col min="2052" max="2052" width="22.42578125" style="166" customWidth="1"/>
    <col min="2053" max="2053" width="11.42578125" style="166"/>
    <col min="2054" max="2054" width="15.42578125" style="166" customWidth="1"/>
    <col min="2055" max="2055" width="13.42578125" style="166" customWidth="1"/>
    <col min="2056" max="2056" width="11.42578125" style="166"/>
    <col min="2057" max="2057" width="12.85546875" style="166" customWidth="1"/>
    <col min="2058" max="2058" width="11.42578125" style="166"/>
    <col min="2059" max="2060" width="14" style="166" customWidth="1"/>
    <col min="2061" max="2061" width="2.42578125" style="166" customWidth="1"/>
    <col min="2062" max="2063" width="11.42578125" style="166"/>
    <col min="2064" max="2064" width="2" style="166" customWidth="1"/>
    <col min="2065" max="2069" width="15.5703125" style="166" customWidth="1"/>
    <col min="2070" max="2070" width="16.7109375" style="166" customWidth="1"/>
    <col min="2071" max="2071" width="4.5703125" style="166" customWidth="1"/>
    <col min="2072" max="2076" width="14.7109375" style="166" customWidth="1"/>
    <col min="2077" max="2077" width="18.42578125" style="166" customWidth="1"/>
    <col min="2078" max="2078" width="4.5703125" style="166" customWidth="1"/>
    <col min="2079" max="2080" width="15.42578125" style="166" customWidth="1"/>
    <col min="2081" max="2081" width="5.7109375" style="166" customWidth="1"/>
    <col min="2082" max="2084" width="14.28515625" style="166" customWidth="1"/>
    <col min="2085" max="2085" width="5.7109375" style="166" customWidth="1"/>
    <col min="2086" max="2088" width="14.140625" style="166" customWidth="1"/>
    <col min="2089" max="2098" width="11.42578125" style="166"/>
    <col min="2099" max="2100" width="63.140625" style="166" customWidth="1"/>
    <col min="2101" max="2105" width="43.85546875" style="166" customWidth="1"/>
    <col min="2106" max="2304" width="11.42578125" style="166"/>
    <col min="2305" max="2305" width="3.42578125" style="166" bestFit="1" customWidth="1"/>
    <col min="2306" max="2306" width="13.28515625" style="166" customWidth="1"/>
    <col min="2307" max="2307" width="64.140625" style="166" customWidth="1"/>
    <col min="2308" max="2308" width="22.42578125" style="166" customWidth="1"/>
    <col min="2309" max="2309" width="11.42578125" style="166"/>
    <col min="2310" max="2310" width="15.42578125" style="166" customWidth="1"/>
    <col min="2311" max="2311" width="13.42578125" style="166" customWidth="1"/>
    <col min="2312" max="2312" width="11.42578125" style="166"/>
    <col min="2313" max="2313" width="12.85546875" style="166" customWidth="1"/>
    <col min="2314" max="2314" width="11.42578125" style="166"/>
    <col min="2315" max="2316" width="14" style="166" customWidth="1"/>
    <col min="2317" max="2317" width="2.42578125" style="166" customWidth="1"/>
    <col min="2318" max="2319" width="11.42578125" style="166"/>
    <col min="2320" max="2320" width="2" style="166" customWidth="1"/>
    <col min="2321" max="2325" width="15.5703125" style="166" customWidth="1"/>
    <col min="2326" max="2326" width="16.7109375" style="166" customWidth="1"/>
    <col min="2327" max="2327" width="4.5703125" style="166" customWidth="1"/>
    <col min="2328" max="2332" width="14.7109375" style="166" customWidth="1"/>
    <col min="2333" max="2333" width="18.42578125" style="166" customWidth="1"/>
    <col min="2334" max="2334" width="4.5703125" style="166" customWidth="1"/>
    <col min="2335" max="2336" width="15.42578125" style="166" customWidth="1"/>
    <col min="2337" max="2337" width="5.7109375" style="166" customWidth="1"/>
    <col min="2338" max="2340" width="14.28515625" style="166" customWidth="1"/>
    <col min="2341" max="2341" width="5.7109375" style="166" customWidth="1"/>
    <col min="2342" max="2344" width="14.140625" style="166" customWidth="1"/>
    <col min="2345" max="2354" width="11.42578125" style="166"/>
    <col min="2355" max="2356" width="63.140625" style="166" customWidth="1"/>
    <col min="2357" max="2361" width="43.85546875" style="166" customWidth="1"/>
    <col min="2362" max="2560" width="11.42578125" style="166"/>
    <col min="2561" max="2561" width="3.42578125" style="166" bestFit="1" customWidth="1"/>
    <col min="2562" max="2562" width="13.28515625" style="166" customWidth="1"/>
    <col min="2563" max="2563" width="64.140625" style="166" customWidth="1"/>
    <col min="2564" max="2564" width="22.42578125" style="166" customWidth="1"/>
    <col min="2565" max="2565" width="11.42578125" style="166"/>
    <col min="2566" max="2566" width="15.42578125" style="166" customWidth="1"/>
    <col min="2567" max="2567" width="13.42578125" style="166" customWidth="1"/>
    <col min="2568" max="2568" width="11.42578125" style="166"/>
    <col min="2569" max="2569" width="12.85546875" style="166" customWidth="1"/>
    <col min="2570" max="2570" width="11.42578125" style="166"/>
    <col min="2571" max="2572" width="14" style="166" customWidth="1"/>
    <col min="2573" max="2573" width="2.42578125" style="166" customWidth="1"/>
    <col min="2574" max="2575" width="11.42578125" style="166"/>
    <col min="2576" max="2576" width="2" style="166" customWidth="1"/>
    <col min="2577" max="2581" width="15.5703125" style="166" customWidth="1"/>
    <col min="2582" max="2582" width="16.7109375" style="166" customWidth="1"/>
    <col min="2583" max="2583" width="4.5703125" style="166" customWidth="1"/>
    <col min="2584" max="2588" width="14.7109375" style="166" customWidth="1"/>
    <col min="2589" max="2589" width="18.42578125" style="166" customWidth="1"/>
    <col min="2590" max="2590" width="4.5703125" style="166" customWidth="1"/>
    <col min="2591" max="2592" width="15.42578125" style="166" customWidth="1"/>
    <col min="2593" max="2593" width="5.7109375" style="166" customWidth="1"/>
    <col min="2594" max="2596" width="14.28515625" style="166" customWidth="1"/>
    <col min="2597" max="2597" width="5.7109375" style="166" customWidth="1"/>
    <col min="2598" max="2600" width="14.140625" style="166" customWidth="1"/>
    <col min="2601" max="2610" width="11.42578125" style="166"/>
    <col min="2611" max="2612" width="63.140625" style="166" customWidth="1"/>
    <col min="2613" max="2617" width="43.85546875" style="166" customWidth="1"/>
    <col min="2618" max="2816" width="11.42578125" style="166"/>
    <col min="2817" max="2817" width="3.42578125" style="166" bestFit="1" customWidth="1"/>
    <col min="2818" max="2818" width="13.28515625" style="166" customWidth="1"/>
    <col min="2819" max="2819" width="64.140625" style="166" customWidth="1"/>
    <col min="2820" max="2820" width="22.42578125" style="166" customWidth="1"/>
    <col min="2821" max="2821" width="11.42578125" style="166"/>
    <col min="2822" max="2822" width="15.42578125" style="166" customWidth="1"/>
    <col min="2823" max="2823" width="13.42578125" style="166" customWidth="1"/>
    <col min="2824" max="2824" width="11.42578125" style="166"/>
    <col min="2825" max="2825" width="12.85546875" style="166" customWidth="1"/>
    <col min="2826" max="2826" width="11.42578125" style="166"/>
    <col min="2827" max="2828" width="14" style="166" customWidth="1"/>
    <col min="2829" max="2829" width="2.42578125" style="166" customWidth="1"/>
    <col min="2830" max="2831" width="11.42578125" style="166"/>
    <col min="2832" max="2832" width="2" style="166" customWidth="1"/>
    <col min="2833" max="2837" width="15.5703125" style="166" customWidth="1"/>
    <col min="2838" max="2838" width="16.7109375" style="166" customWidth="1"/>
    <col min="2839" max="2839" width="4.5703125" style="166" customWidth="1"/>
    <col min="2840" max="2844" width="14.7109375" style="166" customWidth="1"/>
    <col min="2845" max="2845" width="18.42578125" style="166" customWidth="1"/>
    <col min="2846" max="2846" width="4.5703125" style="166" customWidth="1"/>
    <col min="2847" max="2848" width="15.42578125" style="166" customWidth="1"/>
    <col min="2849" max="2849" width="5.7109375" style="166" customWidth="1"/>
    <col min="2850" max="2852" width="14.28515625" style="166" customWidth="1"/>
    <col min="2853" max="2853" width="5.7109375" style="166" customWidth="1"/>
    <col min="2854" max="2856" width="14.140625" style="166" customWidth="1"/>
    <col min="2857" max="2866" width="11.42578125" style="166"/>
    <col min="2867" max="2868" width="63.140625" style="166" customWidth="1"/>
    <col min="2869" max="2873" width="43.85546875" style="166" customWidth="1"/>
    <col min="2874" max="3072" width="11.42578125" style="166"/>
    <col min="3073" max="3073" width="3.42578125" style="166" bestFit="1" customWidth="1"/>
    <col min="3074" max="3074" width="13.28515625" style="166" customWidth="1"/>
    <col min="3075" max="3075" width="64.140625" style="166" customWidth="1"/>
    <col min="3076" max="3076" width="22.42578125" style="166" customWidth="1"/>
    <col min="3077" max="3077" width="11.42578125" style="166"/>
    <col min="3078" max="3078" width="15.42578125" style="166" customWidth="1"/>
    <col min="3079" max="3079" width="13.42578125" style="166" customWidth="1"/>
    <col min="3080" max="3080" width="11.42578125" style="166"/>
    <col min="3081" max="3081" width="12.85546875" style="166" customWidth="1"/>
    <col min="3082" max="3082" width="11.42578125" style="166"/>
    <col min="3083" max="3084" width="14" style="166" customWidth="1"/>
    <col min="3085" max="3085" width="2.42578125" style="166" customWidth="1"/>
    <col min="3086" max="3087" width="11.42578125" style="166"/>
    <col min="3088" max="3088" width="2" style="166" customWidth="1"/>
    <col min="3089" max="3093" width="15.5703125" style="166" customWidth="1"/>
    <col min="3094" max="3094" width="16.7109375" style="166" customWidth="1"/>
    <col min="3095" max="3095" width="4.5703125" style="166" customWidth="1"/>
    <col min="3096" max="3100" width="14.7109375" style="166" customWidth="1"/>
    <col min="3101" max="3101" width="18.42578125" style="166" customWidth="1"/>
    <col min="3102" max="3102" width="4.5703125" style="166" customWidth="1"/>
    <col min="3103" max="3104" width="15.42578125" style="166" customWidth="1"/>
    <col min="3105" max="3105" width="5.7109375" style="166" customWidth="1"/>
    <col min="3106" max="3108" width="14.28515625" style="166" customWidth="1"/>
    <col min="3109" max="3109" width="5.7109375" style="166" customWidth="1"/>
    <col min="3110" max="3112" width="14.140625" style="166" customWidth="1"/>
    <col min="3113" max="3122" width="11.42578125" style="166"/>
    <col min="3123" max="3124" width="63.140625" style="166" customWidth="1"/>
    <col min="3125" max="3129" width="43.85546875" style="166" customWidth="1"/>
    <col min="3130" max="3328" width="11.42578125" style="166"/>
    <col min="3329" max="3329" width="3.42578125" style="166" bestFit="1" customWidth="1"/>
    <col min="3330" max="3330" width="13.28515625" style="166" customWidth="1"/>
    <col min="3331" max="3331" width="64.140625" style="166" customWidth="1"/>
    <col min="3332" max="3332" width="22.42578125" style="166" customWidth="1"/>
    <col min="3333" max="3333" width="11.42578125" style="166"/>
    <col min="3334" max="3334" width="15.42578125" style="166" customWidth="1"/>
    <col min="3335" max="3335" width="13.42578125" style="166" customWidth="1"/>
    <col min="3336" max="3336" width="11.42578125" style="166"/>
    <col min="3337" max="3337" width="12.85546875" style="166" customWidth="1"/>
    <col min="3338" max="3338" width="11.42578125" style="166"/>
    <col min="3339" max="3340" width="14" style="166" customWidth="1"/>
    <col min="3341" max="3341" width="2.42578125" style="166" customWidth="1"/>
    <col min="3342" max="3343" width="11.42578125" style="166"/>
    <col min="3344" max="3344" width="2" style="166" customWidth="1"/>
    <col min="3345" max="3349" width="15.5703125" style="166" customWidth="1"/>
    <col min="3350" max="3350" width="16.7109375" style="166" customWidth="1"/>
    <col min="3351" max="3351" width="4.5703125" style="166" customWidth="1"/>
    <col min="3352" max="3356" width="14.7109375" style="166" customWidth="1"/>
    <col min="3357" max="3357" width="18.42578125" style="166" customWidth="1"/>
    <col min="3358" max="3358" width="4.5703125" style="166" customWidth="1"/>
    <col min="3359" max="3360" width="15.42578125" style="166" customWidth="1"/>
    <col min="3361" max="3361" width="5.7109375" style="166" customWidth="1"/>
    <col min="3362" max="3364" width="14.28515625" style="166" customWidth="1"/>
    <col min="3365" max="3365" width="5.7109375" style="166" customWidth="1"/>
    <col min="3366" max="3368" width="14.140625" style="166" customWidth="1"/>
    <col min="3369" max="3378" width="11.42578125" style="166"/>
    <col min="3379" max="3380" width="63.140625" style="166" customWidth="1"/>
    <col min="3381" max="3385" width="43.85546875" style="166" customWidth="1"/>
    <col min="3386" max="3584" width="11.42578125" style="166"/>
    <col min="3585" max="3585" width="3.42578125" style="166" bestFit="1" customWidth="1"/>
    <col min="3586" max="3586" width="13.28515625" style="166" customWidth="1"/>
    <col min="3587" max="3587" width="64.140625" style="166" customWidth="1"/>
    <col min="3588" max="3588" width="22.42578125" style="166" customWidth="1"/>
    <col min="3589" max="3589" width="11.42578125" style="166"/>
    <col min="3590" max="3590" width="15.42578125" style="166" customWidth="1"/>
    <col min="3591" max="3591" width="13.42578125" style="166" customWidth="1"/>
    <col min="3592" max="3592" width="11.42578125" style="166"/>
    <col min="3593" max="3593" width="12.85546875" style="166" customWidth="1"/>
    <col min="3594" max="3594" width="11.42578125" style="166"/>
    <col min="3595" max="3596" width="14" style="166" customWidth="1"/>
    <col min="3597" max="3597" width="2.42578125" style="166" customWidth="1"/>
    <col min="3598" max="3599" width="11.42578125" style="166"/>
    <col min="3600" max="3600" width="2" style="166" customWidth="1"/>
    <col min="3601" max="3605" width="15.5703125" style="166" customWidth="1"/>
    <col min="3606" max="3606" width="16.7109375" style="166" customWidth="1"/>
    <col min="3607" max="3607" width="4.5703125" style="166" customWidth="1"/>
    <col min="3608" max="3612" width="14.7109375" style="166" customWidth="1"/>
    <col min="3613" max="3613" width="18.42578125" style="166" customWidth="1"/>
    <col min="3614" max="3614" width="4.5703125" style="166" customWidth="1"/>
    <col min="3615" max="3616" width="15.42578125" style="166" customWidth="1"/>
    <col min="3617" max="3617" width="5.7109375" style="166" customWidth="1"/>
    <col min="3618" max="3620" width="14.28515625" style="166" customWidth="1"/>
    <col min="3621" max="3621" width="5.7109375" style="166" customWidth="1"/>
    <col min="3622" max="3624" width="14.140625" style="166" customWidth="1"/>
    <col min="3625" max="3634" width="11.42578125" style="166"/>
    <col min="3635" max="3636" width="63.140625" style="166" customWidth="1"/>
    <col min="3637" max="3641" width="43.85546875" style="166" customWidth="1"/>
    <col min="3642" max="3840" width="11.42578125" style="166"/>
    <col min="3841" max="3841" width="3.42578125" style="166" bestFit="1" customWidth="1"/>
    <col min="3842" max="3842" width="13.28515625" style="166" customWidth="1"/>
    <col min="3843" max="3843" width="64.140625" style="166" customWidth="1"/>
    <col min="3844" max="3844" width="22.42578125" style="166" customWidth="1"/>
    <col min="3845" max="3845" width="11.42578125" style="166"/>
    <col min="3846" max="3846" width="15.42578125" style="166" customWidth="1"/>
    <col min="3847" max="3847" width="13.42578125" style="166" customWidth="1"/>
    <col min="3848" max="3848" width="11.42578125" style="166"/>
    <col min="3849" max="3849" width="12.85546875" style="166" customWidth="1"/>
    <col min="3850" max="3850" width="11.42578125" style="166"/>
    <col min="3851" max="3852" width="14" style="166" customWidth="1"/>
    <col min="3853" max="3853" width="2.42578125" style="166" customWidth="1"/>
    <col min="3854" max="3855" width="11.42578125" style="166"/>
    <col min="3856" max="3856" width="2" style="166" customWidth="1"/>
    <col min="3857" max="3861" width="15.5703125" style="166" customWidth="1"/>
    <col min="3862" max="3862" width="16.7109375" style="166" customWidth="1"/>
    <col min="3863" max="3863" width="4.5703125" style="166" customWidth="1"/>
    <col min="3864" max="3868" width="14.7109375" style="166" customWidth="1"/>
    <col min="3869" max="3869" width="18.42578125" style="166" customWidth="1"/>
    <col min="3870" max="3870" width="4.5703125" style="166" customWidth="1"/>
    <col min="3871" max="3872" width="15.42578125" style="166" customWidth="1"/>
    <col min="3873" max="3873" width="5.7109375" style="166" customWidth="1"/>
    <col min="3874" max="3876" width="14.28515625" style="166" customWidth="1"/>
    <col min="3877" max="3877" width="5.7109375" style="166" customWidth="1"/>
    <col min="3878" max="3880" width="14.140625" style="166" customWidth="1"/>
    <col min="3881" max="3890" width="11.42578125" style="166"/>
    <col min="3891" max="3892" width="63.140625" style="166" customWidth="1"/>
    <col min="3893" max="3897" width="43.85546875" style="166" customWidth="1"/>
    <col min="3898" max="4096" width="11.42578125" style="166"/>
    <col min="4097" max="4097" width="3.42578125" style="166" bestFit="1" customWidth="1"/>
    <col min="4098" max="4098" width="13.28515625" style="166" customWidth="1"/>
    <col min="4099" max="4099" width="64.140625" style="166" customWidth="1"/>
    <col min="4100" max="4100" width="22.42578125" style="166" customWidth="1"/>
    <col min="4101" max="4101" width="11.42578125" style="166"/>
    <col min="4102" max="4102" width="15.42578125" style="166" customWidth="1"/>
    <col min="4103" max="4103" width="13.42578125" style="166" customWidth="1"/>
    <col min="4104" max="4104" width="11.42578125" style="166"/>
    <col min="4105" max="4105" width="12.85546875" style="166" customWidth="1"/>
    <col min="4106" max="4106" width="11.42578125" style="166"/>
    <col min="4107" max="4108" width="14" style="166" customWidth="1"/>
    <col min="4109" max="4109" width="2.42578125" style="166" customWidth="1"/>
    <col min="4110" max="4111" width="11.42578125" style="166"/>
    <col min="4112" max="4112" width="2" style="166" customWidth="1"/>
    <col min="4113" max="4117" width="15.5703125" style="166" customWidth="1"/>
    <col min="4118" max="4118" width="16.7109375" style="166" customWidth="1"/>
    <col min="4119" max="4119" width="4.5703125" style="166" customWidth="1"/>
    <col min="4120" max="4124" width="14.7109375" style="166" customWidth="1"/>
    <col min="4125" max="4125" width="18.42578125" style="166" customWidth="1"/>
    <col min="4126" max="4126" width="4.5703125" style="166" customWidth="1"/>
    <col min="4127" max="4128" width="15.42578125" style="166" customWidth="1"/>
    <col min="4129" max="4129" width="5.7109375" style="166" customWidth="1"/>
    <col min="4130" max="4132" width="14.28515625" style="166" customWidth="1"/>
    <col min="4133" max="4133" width="5.7109375" style="166" customWidth="1"/>
    <col min="4134" max="4136" width="14.140625" style="166" customWidth="1"/>
    <col min="4137" max="4146" width="11.42578125" style="166"/>
    <col min="4147" max="4148" width="63.140625" style="166" customWidth="1"/>
    <col min="4149" max="4153" width="43.85546875" style="166" customWidth="1"/>
    <col min="4154" max="4352" width="11.42578125" style="166"/>
    <col min="4353" max="4353" width="3.42578125" style="166" bestFit="1" customWidth="1"/>
    <col min="4354" max="4354" width="13.28515625" style="166" customWidth="1"/>
    <col min="4355" max="4355" width="64.140625" style="166" customWidth="1"/>
    <col min="4356" max="4356" width="22.42578125" style="166" customWidth="1"/>
    <col min="4357" max="4357" width="11.42578125" style="166"/>
    <col min="4358" max="4358" width="15.42578125" style="166" customWidth="1"/>
    <col min="4359" max="4359" width="13.42578125" style="166" customWidth="1"/>
    <col min="4360" max="4360" width="11.42578125" style="166"/>
    <col min="4361" max="4361" width="12.85546875" style="166" customWidth="1"/>
    <col min="4362" max="4362" width="11.42578125" style="166"/>
    <col min="4363" max="4364" width="14" style="166" customWidth="1"/>
    <col min="4365" max="4365" width="2.42578125" style="166" customWidth="1"/>
    <col min="4366" max="4367" width="11.42578125" style="166"/>
    <col min="4368" max="4368" width="2" style="166" customWidth="1"/>
    <col min="4369" max="4373" width="15.5703125" style="166" customWidth="1"/>
    <col min="4374" max="4374" width="16.7109375" style="166" customWidth="1"/>
    <col min="4375" max="4375" width="4.5703125" style="166" customWidth="1"/>
    <col min="4376" max="4380" width="14.7109375" style="166" customWidth="1"/>
    <col min="4381" max="4381" width="18.42578125" style="166" customWidth="1"/>
    <col min="4382" max="4382" width="4.5703125" style="166" customWidth="1"/>
    <col min="4383" max="4384" width="15.42578125" style="166" customWidth="1"/>
    <col min="4385" max="4385" width="5.7109375" style="166" customWidth="1"/>
    <col min="4386" max="4388" width="14.28515625" style="166" customWidth="1"/>
    <col min="4389" max="4389" width="5.7109375" style="166" customWidth="1"/>
    <col min="4390" max="4392" width="14.140625" style="166" customWidth="1"/>
    <col min="4393" max="4402" width="11.42578125" style="166"/>
    <col min="4403" max="4404" width="63.140625" style="166" customWidth="1"/>
    <col min="4405" max="4409" width="43.85546875" style="166" customWidth="1"/>
    <col min="4410" max="4608" width="11.42578125" style="166"/>
    <col min="4609" max="4609" width="3.42578125" style="166" bestFit="1" customWidth="1"/>
    <col min="4610" max="4610" width="13.28515625" style="166" customWidth="1"/>
    <col min="4611" max="4611" width="64.140625" style="166" customWidth="1"/>
    <col min="4612" max="4612" width="22.42578125" style="166" customWidth="1"/>
    <col min="4613" max="4613" width="11.42578125" style="166"/>
    <col min="4614" max="4614" width="15.42578125" style="166" customWidth="1"/>
    <col min="4615" max="4615" width="13.42578125" style="166" customWidth="1"/>
    <col min="4616" max="4616" width="11.42578125" style="166"/>
    <col min="4617" max="4617" width="12.85546875" style="166" customWidth="1"/>
    <col min="4618" max="4618" width="11.42578125" style="166"/>
    <col min="4619" max="4620" width="14" style="166" customWidth="1"/>
    <col min="4621" max="4621" width="2.42578125" style="166" customWidth="1"/>
    <col min="4622" max="4623" width="11.42578125" style="166"/>
    <col min="4624" max="4624" width="2" style="166" customWidth="1"/>
    <col min="4625" max="4629" width="15.5703125" style="166" customWidth="1"/>
    <col min="4630" max="4630" width="16.7109375" style="166" customWidth="1"/>
    <col min="4631" max="4631" width="4.5703125" style="166" customWidth="1"/>
    <col min="4632" max="4636" width="14.7109375" style="166" customWidth="1"/>
    <col min="4637" max="4637" width="18.42578125" style="166" customWidth="1"/>
    <col min="4638" max="4638" width="4.5703125" style="166" customWidth="1"/>
    <col min="4639" max="4640" width="15.42578125" style="166" customWidth="1"/>
    <col min="4641" max="4641" width="5.7109375" style="166" customWidth="1"/>
    <col min="4642" max="4644" width="14.28515625" style="166" customWidth="1"/>
    <col min="4645" max="4645" width="5.7109375" style="166" customWidth="1"/>
    <col min="4646" max="4648" width="14.140625" style="166" customWidth="1"/>
    <col min="4649" max="4658" width="11.42578125" style="166"/>
    <col min="4659" max="4660" width="63.140625" style="166" customWidth="1"/>
    <col min="4661" max="4665" width="43.85546875" style="166" customWidth="1"/>
    <col min="4666" max="4864" width="11.42578125" style="166"/>
    <col min="4865" max="4865" width="3.42578125" style="166" bestFit="1" customWidth="1"/>
    <col min="4866" max="4866" width="13.28515625" style="166" customWidth="1"/>
    <col min="4867" max="4867" width="64.140625" style="166" customWidth="1"/>
    <col min="4868" max="4868" width="22.42578125" style="166" customWidth="1"/>
    <col min="4869" max="4869" width="11.42578125" style="166"/>
    <col min="4870" max="4870" width="15.42578125" style="166" customWidth="1"/>
    <col min="4871" max="4871" width="13.42578125" style="166" customWidth="1"/>
    <col min="4872" max="4872" width="11.42578125" style="166"/>
    <col min="4873" max="4873" width="12.85546875" style="166" customWidth="1"/>
    <col min="4874" max="4874" width="11.42578125" style="166"/>
    <col min="4875" max="4876" width="14" style="166" customWidth="1"/>
    <col min="4877" max="4877" width="2.42578125" style="166" customWidth="1"/>
    <col min="4878" max="4879" width="11.42578125" style="166"/>
    <col min="4880" max="4880" width="2" style="166" customWidth="1"/>
    <col min="4881" max="4885" width="15.5703125" style="166" customWidth="1"/>
    <col min="4886" max="4886" width="16.7109375" style="166" customWidth="1"/>
    <col min="4887" max="4887" width="4.5703125" style="166" customWidth="1"/>
    <col min="4888" max="4892" width="14.7109375" style="166" customWidth="1"/>
    <col min="4893" max="4893" width="18.42578125" style="166" customWidth="1"/>
    <col min="4894" max="4894" width="4.5703125" style="166" customWidth="1"/>
    <col min="4895" max="4896" width="15.42578125" style="166" customWidth="1"/>
    <col min="4897" max="4897" width="5.7109375" style="166" customWidth="1"/>
    <col min="4898" max="4900" width="14.28515625" style="166" customWidth="1"/>
    <col min="4901" max="4901" width="5.7109375" style="166" customWidth="1"/>
    <col min="4902" max="4904" width="14.140625" style="166" customWidth="1"/>
    <col min="4905" max="4914" width="11.42578125" style="166"/>
    <col min="4915" max="4916" width="63.140625" style="166" customWidth="1"/>
    <col min="4917" max="4921" width="43.85546875" style="166" customWidth="1"/>
    <col min="4922" max="5120" width="11.42578125" style="166"/>
    <col min="5121" max="5121" width="3.42578125" style="166" bestFit="1" customWidth="1"/>
    <col min="5122" max="5122" width="13.28515625" style="166" customWidth="1"/>
    <col min="5123" max="5123" width="64.140625" style="166" customWidth="1"/>
    <col min="5124" max="5124" width="22.42578125" style="166" customWidth="1"/>
    <col min="5125" max="5125" width="11.42578125" style="166"/>
    <col min="5126" max="5126" width="15.42578125" style="166" customWidth="1"/>
    <col min="5127" max="5127" width="13.42578125" style="166" customWidth="1"/>
    <col min="5128" max="5128" width="11.42578125" style="166"/>
    <col min="5129" max="5129" width="12.85546875" style="166" customWidth="1"/>
    <col min="5130" max="5130" width="11.42578125" style="166"/>
    <col min="5131" max="5132" width="14" style="166" customWidth="1"/>
    <col min="5133" max="5133" width="2.42578125" style="166" customWidth="1"/>
    <col min="5134" max="5135" width="11.42578125" style="166"/>
    <col min="5136" max="5136" width="2" style="166" customWidth="1"/>
    <col min="5137" max="5141" width="15.5703125" style="166" customWidth="1"/>
    <col min="5142" max="5142" width="16.7109375" style="166" customWidth="1"/>
    <col min="5143" max="5143" width="4.5703125" style="166" customWidth="1"/>
    <col min="5144" max="5148" width="14.7109375" style="166" customWidth="1"/>
    <col min="5149" max="5149" width="18.42578125" style="166" customWidth="1"/>
    <col min="5150" max="5150" width="4.5703125" style="166" customWidth="1"/>
    <col min="5151" max="5152" width="15.42578125" style="166" customWidth="1"/>
    <col min="5153" max="5153" width="5.7109375" style="166" customWidth="1"/>
    <col min="5154" max="5156" width="14.28515625" style="166" customWidth="1"/>
    <col min="5157" max="5157" width="5.7109375" style="166" customWidth="1"/>
    <col min="5158" max="5160" width="14.140625" style="166" customWidth="1"/>
    <col min="5161" max="5170" width="11.42578125" style="166"/>
    <col min="5171" max="5172" width="63.140625" style="166" customWidth="1"/>
    <col min="5173" max="5177" width="43.85546875" style="166" customWidth="1"/>
    <col min="5178" max="5376" width="11.42578125" style="166"/>
    <col min="5377" max="5377" width="3.42578125" style="166" bestFit="1" customWidth="1"/>
    <col min="5378" max="5378" width="13.28515625" style="166" customWidth="1"/>
    <col min="5379" max="5379" width="64.140625" style="166" customWidth="1"/>
    <col min="5380" max="5380" width="22.42578125" style="166" customWidth="1"/>
    <col min="5381" max="5381" width="11.42578125" style="166"/>
    <col min="5382" max="5382" width="15.42578125" style="166" customWidth="1"/>
    <col min="5383" max="5383" width="13.42578125" style="166" customWidth="1"/>
    <col min="5384" max="5384" width="11.42578125" style="166"/>
    <col min="5385" max="5385" width="12.85546875" style="166" customWidth="1"/>
    <col min="5386" max="5386" width="11.42578125" style="166"/>
    <col min="5387" max="5388" width="14" style="166" customWidth="1"/>
    <col min="5389" max="5389" width="2.42578125" style="166" customWidth="1"/>
    <col min="5390" max="5391" width="11.42578125" style="166"/>
    <col min="5392" max="5392" width="2" style="166" customWidth="1"/>
    <col min="5393" max="5397" width="15.5703125" style="166" customWidth="1"/>
    <col min="5398" max="5398" width="16.7109375" style="166" customWidth="1"/>
    <col min="5399" max="5399" width="4.5703125" style="166" customWidth="1"/>
    <col min="5400" max="5404" width="14.7109375" style="166" customWidth="1"/>
    <col min="5405" max="5405" width="18.42578125" style="166" customWidth="1"/>
    <col min="5406" max="5406" width="4.5703125" style="166" customWidth="1"/>
    <col min="5407" max="5408" width="15.42578125" style="166" customWidth="1"/>
    <col min="5409" max="5409" width="5.7109375" style="166" customWidth="1"/>
    <col min="5410" max="5412" width="14.28515625" style="166" customWidth="1"/>
    <col min="5413" max="5413" width="5.7109375" style="166" customWidth="1"/>
    <col min="5414" max="5416" width="14.140625" style="166" customWidth="1"/>
    <col min="5417" max="5426" width="11.42578125" style="166"/>
    <col min="5427" max="5428" width="63.140625" style="166" customWidth="1"/>
    <col min="5429" max="5433" width="43.85546875" style="166" customWidth="1"/>
    <col min="5434" max="5632" width="11.42578125" style="166"/>
    <col min="5633" max="5633" width="3.42578125" style="166" bestFit="1" customWidth="1"/>
    <col min="5634" max="5634" width="13.28515625" style="166" customWidth="1"/>
    <col min="5635" max="5635" width="64.140625" style="166" customWidth="1"/>
    <col min="5636" max="5636" width="22.42578125" style="166" customWidth="1"/>
    <col min="5637" max="5637" width="11.42578125" style="166"/>
    <col min="5638" max="5638" width="15.42578125" style="166" customWidth="1"/>
    <col min="5639" max="5639" width="13.42578125" style="166" customWidth="1"/>
    <col min="5640" max="5640" width="11.42578125" style="166"/>
    <col min="5641" max="5641" width="12.85546875" style="166" customWidth="1"/>
    <col min="5642" max="5642" width="11.42578125" style="166"/>
    <col min="5643" max="5644" width="14" style="166" customWidth="1"/>
    <col min="5645" max="5645" width="2.42578125" style="166" customWidth="1"/>
    <col min="5646" max="5647" width="11.42578125" style="166"/>
    <col min="5648" max="5648" width="2" style="166" customWidth="1"/>
    <col min="5649" max="5653" width="15.5703125" style="166" customWidth="1"/>
    <col min="5654" max="5654" width="16.7109375" style="166" customWidth="1"/>
    <col min="5655" max="5655" width="4.5703125" style="166" customWidth="1"/>
    <col min="5656" max="5660" width="14.7109375" style="166" customWidth="1"/>
    <col min="5661" max="5661" width="18.42578125" style="166" customWidth="1"/>
    <col min="5662" max="5662" width="4.5703125" style="166" customWidth="1"/>
    <col min="5663" max="5664" width="15.42578125" style="166" customWidth="1"/>
    <col min="5665" max="5665" width="5.7109375" style="166" customWidth="1"/>
    <col min="5666" max="5668" width="14.28515625" style="166" customWidth="1"/>
    <col min="5669" max="5669" width="5.7109375" style="166" customWidth="1"/>
    <col min="5670" max="5672" width="14.140625" style="166" customWidth="1"/>
    <col min="5673" max="5682" width="11.42578125" style="166"/>
    <col min="5683" max="5684" width="63.140625" style="166" customWidth="1"/>
    <col min="5685" max="5689" width="43.85546875" style="166" customWidth="1"/>
    <col min="5690" max="5888" width="11.42578125" style="166"/>
    <col min="5889" max="5889" width="3.42578125" style="166" bestFit="1" customWidth="1"/>
    <col min="5890" max="5890" width="13.28515625" style="166" customWidth="1"/>
    <col min="5891" max="5891" width="64.140625" style="166" customWidth="1"/>
    <col min="5892" max="5892" width="22.42578125" style="166" customWidth="1"/>
    <col min="5893" max="5893" width="11.42578125" style="166"/>
    <col min="5894" max="5894" width="15.42578125" style="166" customWidth="1"/>
    <col min="5895" max="5895" width="13.42578125" style="166" customWidth="1"/>
    <col min="5896" max="5896" width="11.42578125" style="166"/>
    <col min="5897" max="5897" width="12.85546875" style="166" customWidth="1"/>
    <col min="5898" max="5898" width="11.42578125" style="166"/>
    <col min="5899" max="5900" width="14" style="166" customWidth="1"/>
    <col min="5901" max="5901" width="2.42578125" style="166" customWidth="1"/>
    <col min="5902" max="5903" width="11.42578125" style="166"/>
    <col min="5904" max="5904" width="2" style="166" customWidth="1"/>
    <col min="5905" max="5909" width="15.5703125" style="166" customWidth="1"/>
    <col min="5910" max="5910" width="16.7109375" style="166" customWidth="1"/>
    <col min="5911" max="5911" width="4.5703125" style="166" customWidth="1"/>
    <col min="5912" max="5916" width="14.7109375" style="166" customWidth="1"/>
    <col min="5917" max="5917" width="18.42578125" style="166" customWidth="1"/>
    <col min="5918" max="5918" width="4.5703125" style="166" customWidth="1"/>
    <col min="5919" max="5920" width="15.42578125" style="166" customWidth="1"/>
    <col min="5921" max="5921" width="5.7109375" style="166" customWidth="1"/>
    <col min="5922" max="5924" width="14.28515625" style="166" customWidth="1"/>
    <col min="5925" max="5925" width="5.7109375" style="166" customWidth="1"/>
    <col min="5926" max="5928" width="14.140625" style="166" customWidth="1"/>
    <col min="5929" max="5938" width="11.42578125" style="166"/>
    <col min="5939" max="5940" width="63.140625" style="166" customWidth="1"/>
    <col min="5941" max="5945" width="43.85546875" style="166" customWidth="1"/>
    <col min="5946" max="6144" width="11.42578125" style="166"/>
    <col min="6145" max="6145" width="3.42578125" style="166" bestFit="1" customWidth="1"/>
    <col min="6146" max="6146" width="13.28515625" style="166" customWidth="1"/>
    <col min="6147" max="6147" width="64.140625" style="166" customWidth="1"/>
    <col min="6148" max="6148" width="22.42578125" style="166" customWidth="1"/>
    <col min="6149" max="6149" width="11.42578125" style="166"/>
    <col min="6150" max="6150" width="15.42578125" style="166" customWidth="1"/>
    <col min="6151" max="6151" width="13.42578125" style="166" customWidth="1"/>
    <col min="6152" max="6152" width="11.42578125" style="166"/>
    <col min="6153" max="6153" width="12.85546875" style="166" customWidth="1"/>
    <col min="6154" max="6154" width="11.42578125" style="166"/>
    <col min="6155" max="6156" width="14" style="166" customWidth="1"/>
    <col min="6157" max="6157" width="2.42578125" style="166" customWidth="1"/>
    <col min="6158" max="6159" width="11.42578125" style="166"/>
    <col min="6160" max="6160" width="2" style="166" customWidth="1"/>
    <col min="6161" max="6165" width="15.5703125" style="166" customWidth="1"/>
    <col min="6166" max="6166" width="16.7109375" style="166" customWidth="1"/>
    <col min="6167" max="6167" width="4.5703125" style="166" customWidth="1"/>
    <col min="6168" max="6172" width="14.7109375" style="166" customWidth="1"/>
    <col min="6173" max="6173" width="18.42578125" style="166" customWidth="1"/>
    <col min="6174" max="6174" width="4.5703125" style="166" customWidth="1"/>
    <col min="6175" max="6176" width="15.42578125" style="166" customWidth="1"/>
    <col min="6177" max="6177" width="5.7109375" style="166" customWidth="1"/>
    <col min="6178" max="6180" width="14.28515625" style="166" customWidth="1"/>
    <col min="6181" max="6181" width="5.7109375" style="166" customWidth="1"/>
    <col min="6182" max="6184" width="14.140625" style="166" customWidth="1"/>
    <col min="6185" max="6194" width="11.42578125" style="166"/>
    <col min="6195" max="6196" width="63.140625" style="166" customWidth="1"/>
    <col min="6197" max="6201" width="43.85546875" style="166" customWidth="1"/>
    <col min="6202" max="6400" width="11.42578125" style="166"/>
    <col min="6401" max="6401" width="3.42578125" style="166" bestFit="1" customWidth="1"/>
    <col min="6402" max="6402" width="13.28515625" style="166" customWidth="1"/>
    <col min="6403" max="6403" width="64.140625" style="166" customWidth="1"/>
    <col min="6404" max="6404" width="22.42578125" style="166" customWidth="1"/>
    <col min="6405" max="6405" width="11.42578125" style="166"/>
    <col min="6406" max="6406" width="15.42578125" style="166" customWidth="1"/>
    <col min="6407" max="6407" width="13.42578125" style="166" customWidth="1"/>
    <col min="6408" max="6408" width="11.42578125" style="166"/>
    <col min="6409" max="6409" width="12.85546875" style="166" customWidth="1"/>
    <col min="6410" max="6410" width="11.42578125" style="166"/>
    <col min="6411" max="6412" width="14" style="166" customWidth="1"/>
    <col min="6413" max="6413" width="2.42578125" style="166" customWidth="1"/>
    <col min="6414" max="6415" width="11.42578125" style="166"/>
    <col min="6416" max="6416" width="2" style="166" customWidth="1"/>
    <col min="6417" max="6421" width="15.5703125" style="166" customWidth="1"/>
    <col min="6422" max="6422" width="16.7109375" style="166" customWidth="1"/>
    <col min="6423" max="6423" width="4.5703125" style="166" customWidth="1"/>
    <col min="6424" max="6428" width="14.7109375" style="166" customWidth="1"/>
    <col min="6429" max="6429" width="18.42578125" style="166" customWidth="1"/>
    <col min="6430" max="6430" width="4.5703125" style="166" customWidth="1"/>
    <col min="6431" max="6432" width="15.42578125" style="166" customWidth="1"/>
    <col min="6433" max="6433" width="5.7109375" style="166" customWidth="1"/>
    <col min="6434" max="6436" width="14.28515625" style="166" customWidth="1"/>
    <col min="6437" max="6437" width="5.7109375" style="166" customWidth="1"/>
    <col min="6438" max="6440" width="14.140625" style="166" customWidth="1"/>
    <col min="6441" max="6450" width="11.42578125" style="166"/>
    <col min="6451" max="6452" width="63.140625" style="166" customWidth="1"/>
    <col min="6453" max="6457" width="43.85546875" style="166" customWidth="1"/>
    <col min="6458" max="6656" width="11.42578125" style="166"/>
    <col min="6657" max="6657" width="3.42578125" style="166" bestFit="1" customWidth="1"/>
    <col min="6658" max="6658" width="13.28515625" style="166" customWidth="1"/>
    <col min="6659" max="6659" width="64.140625" style="166" customWidth="1"/>
    <col min="6660" max="6660" width="22.42578125" style="166" customWidth="1"/>
    <col min="6661" max="6661" width="11.42578125" style="166"/>
    <col min="6662" max="6662" width="15.42578125" style="166" customWidth="1"/>
    <col min="6663" max="6663" width="13.42578125" style="166" customWidth="1"/>
    <col min="6664" max="6664" width="11.42578125" style="166"/>
    <col min="6665" max="6665" width="12.85546875" style="166" customWidth="1"/>
    <col min="6666" max="6666" width="11.42578125" style="166"/>
    <col min="6667" max="6668" width="14" style="166" customWidth="1"/>
    <col min="6669" max="6669" width="2.42578125" style="166" customWidth="1"/>
    <col min="6670" max="6671" width="11.42578125" style="166"/>
    <col min="6672" max="6672" width="2" style="166" customWidth="1"/>
    <col min="6673" max="6677" width="15.5703125" style="166" customWidth="1"/>
    <col min="6678" max="6678" width="16.7109375" style="166" customWidth="1"/>
    <col min="6679" max="6679" width="4.5703125" style="166" customWidth="1"/>
    <col min="6680" max="6684" width="14.7109375" style="166" customWidth="1"/>
    <col min="6685" max="6685" width="18.42578125" style="166" customWidth="1"/>
    <col min="6686" max="6686" width="4.5703125" style="166" customWidth="1"/>
    <col min="6687" max="6688" width="15.42578125" style="166" customWidth="1"/>
    <col min="6689" max="6689" width="5.7109375" style="166" customWidth="1"/>
    <col min="6690" max="6692" width="14.28515625" style="166" customWidth="1"/>
    <col min="6693" max="6693" width="5.7109375" style="166" customWidth="1"/>
    <col min="6694" max="6696" width="14.140625" style="166" customWidth="1"/>
    <col min="6697" max="6706" width="11.42578125" style="166"/>
    <col min="6707" max="6708" width="63.140625" style="166" customWidth="1"/>
    <col min="6709" max="6713" width="43.85546875" style="166" customWidth="1"/>
    <col min="6714" max="6912" width="11.42578125" style="166"/>
    <col min="6913" max="6913" width="3.42578125" style="166" bestFit="1" customWidth="1"/>
    <col min="6914" max="6914" width="13.28515625" style="166" customWidth="1"/>
    <col min="6915" max="6915" width="64.140625" style="166" customWidth="1"/>
    <col min="6916" max="6916" width="22.42578125" style="166" customWidth="1"/>
    <col min="6917" max="6917" width="11.42578125" style="166"/>
    <col min="6918" max="6918" width="15.42578125" style="166" customWidth="1"/>
    <col min="6919" max="6919" width="13.42578125" style="166" customWidth="1"/>
    <col min="6920" max="6920" width="11.42578125" style="166"/>
    <col min="6921" max="6921" width="12.85546875" style="166" customWidth="1"/>
    <col min="6922" max="6922" width="11.42578125" style="166"/>
    <col min="6923" max="6924" width="14" style="166" customWidth="1"/>
    <col min="6925" max="6925" width="2.42578125" style="166" customWidth="1"/>
    <col min="6926" max="6927" width="11.42578125" style="166"/>
    <col min="6928" max="6928" width="2" style="166" customWidth="1"/>
    <col min="6929" max="6933" width="15.5703125" style="166" customWidth="1"/>
    <col min="6934" max="6934" width="16.7109375" style="166" customWidth="1"/>
    <col min="6935" max="6935" width="4.5703125" style="166" customWidth="1"/>
    <col min="6936" max="6940" width="14.7109375" style="166" customWidth="1"/>
    <col min="6941" max="6941" width="18.42578125" style="166" customWidth="1"/>
    <col min="6942" max="6942" width="4.5703125" style="166" customWidth="1"/>
    <col min="6943" max="6944" width="15.42578125" style="166" customWidth="1"/>
    <col min="6945" max="6945" width="5.7109375" style="166" customWidth="1"/>
    <col min="6946" max="6948" width="14.28515625" style="166" customWidth="1"/>
    <col min="6949" max="6949" width="5.7109375" style="166" customWidth="1"/>
    <col min="6950" max="6952" width="14.140625" style="166" customWidth="1"/>
    <col min="6953" max="6962" width="11.42578125" style="166"/>
    <col min="6963" max="6964" width="63.140625" style="166" customWidth="1"/>
    <col min="6965" max="6969" width="43.85546875" style="166" customWidth="1"/>
    <col min="6970" max="7168" width="11.42578125" style="166"/>
    <col min="7169" max="7169" width="3.42578125" style="166" bestFit="1" customWidth="1"/>
    <col min="7170" max="7170" width="13.28515625" style="166" customWidth="1"/>
    <col min="7171" max="7171" width="64.140625" style="166" customWidth="1"/>
    <col min="7172" max="7172" width="22.42578125" style="166" customWidth="1"/>
    <col min="7173" max="7173" width="11.42578125" style="166"/>
    <col min="7174" max="7174" width="15.42578125" style="166" customWidth="1"/>
    <col min="7175" max="7175" width="13.42578125" style="166" customWidth="1"/>
    <col min="7176" max="7176" width="11.42578125" style="166"/>
    <col min="7177" max="7177" width="12.85546875" style="166" customWidth="1"/>
    <col min="7178" max="7178" width="11.42578125" style="166"/>
    <col min="7179" max="7180" width="14" style="166" customWidth="1"/>
    <col min="7181" max="7181" width="2.42578125" style="166" customWidth="1"/>
    <col min="7182" max="7183" width="11.42578125" style="166"/>
    <col min="7184" max="7184" width="2" style="166" customWidth="1"/>
    <col min="7185" max="7189" width="15.5703125" style="166" customWidth="1"/>
    <col min="7190" max="7190" width="16.7109375" style="166" customWidth="1"/>
    <col min="7191" max="7191" width="4.5703125" style="166" customWidth="1"/>
    <col min="7192" max="7196" width="14.7109375" style="166" customWidth="1"/>
    <col min="7197" max="7197" width="18.42578125" style="166" customWidth="1"/>
    <col min="7198" max="7198" width="4.5703125" style="166" customWidth="1"/>
    <col min="7199" max="7200" width="15.42578125" style="166" customWidth="1"/>
    <col min="7201" max="7201" width="5.7109375" style="166" customWidth="1"/>
    <col min="7202" max="7204" width="14.28515625" style="166" customWidth="1"/>
    <col min="7205" max="7205" width="5.7109375" style="166" customWidth="1"/>
    <col min="7206" max="7208" width="14.140625" style="166" customWidth="1"/>
    <col min="7209" max="7218" width="11.42578125" style="166"/>
    <col min="7219" max="7220" width="63.140625" style="166" customWidth="1"/>
    <col min="7221" max="7225" width="43.85546875" style="166" customWidth="1"/>
    <col min="7226" max="7424" width="11.42578125" style="166"/>
    <col min="7425" max="7425" width="3.42578125" style="166" bestFit="1" customWidth="1"/>
    <col min="7426" max="7426" width="13.28515625" style="166" customWidth="1"/>
    <col min="7427" max="7427" width="64.140625" style="166" customWidth="1"/>
    <col min="7428" max="7428" width="22.42578125" style="166" customWidth="1"/>
    <col min="7429" max="7429" width="11.42578125" style="166"/>
    <col min="7430" max="7430" width="15.42578125" style="166" customWidth="1"/>
    <col min="7431" max="7431" width="13.42578125" style="166" customWidth="1"/>
    <col min="7432" max="7432" width="11.42578125" style="166"/>
    <col min="7433" max="7433" width="12.85546875" style="166" customWidth="1"/>
    <col min="7434" max="7434" width="11.42578125" style="166"/>
    <col min="7435" max="7436" width="14" style="166" customWidth="1"/>
    <col min="7437" max="7437" width="2.42578125" style="166" customWidth="1"/>
    <col min="7438" max="7439" width="11.42578125" style="166"/>
    <col min="7440" max="7440" width="2" style="166" customWidth="1"/>
    <col min="7441" max="7445" width="15.5703125" style="166" customWidth="1"/>
    <col min="7446" max="7446" width="16.7109375" style="166" customWidth="1"/>
    <col min="7447" max="7447" width="4.5703125" style="166" customWidth="1"/>
    <col min="7448" max="7452" width="14.7109375" style="166" customWidth="1"/>
    <col min="7453" max="7453" width="18.42578125" style="166" customWidth="1"/>
    <col min="7454" max="7454" width="4.5703125" style="166" customWidth="1"/>
    <col min="7455" max="7456" width="15.42578125" style="166" customWidth="1"/>
    <col min="7457" max="7457" width="5.7109375" style="166" customWidth="1"/>
    <col min="7458" max="7460" width="14.28515625" style="166" customWidth="1"/>
    <col min="7461" max="7461" width="5.7109375" style="166" customWidth="1"/>
    <col min="7462" max="7464" width="14.140625" style="166" customWidth="1"/>
    <col min="7465" max="7474" width="11.42578125" style="166"/>
    <col min="7475" max="7476" width="63.140625" style="166" customWidth="1"/>
    <col min="7477" max="7481" width="43.85546875" style="166" customWidth="1"/>
    <col min="7482" max="7680" width="11.42578125" style="166"/>
    <col min="7681" max="7681" width="3.42578125" style="166" bestFit="1" customWidth="1"/>
    <col min="7682" max="7682" width="13.28515625" style="166" customWidth="1"/>
    <col min="7683" max="7683" width="64.140625" style="166" customWidth="1"/>
    <col min="7684" max="7684" width="22.42578125" style="166" customWidth="1"/>
    <col min="7685" max="7685" width="11.42578125" style="166"/>
    <col min="7686" max="7686" width="15.42578125" style="166" customWidth="1"/>
    <col min="7687" max="7687" width="13.42578125" style="166" customWidth="1"/>
    <col min="7688" max="7688" width="11.42578125" style="166"/>
    <col min="7689" max="7689" width="12.85546875" style="166" customWidth="1"/>
    <col min="7690" max="7690" width="11.42578125" style="166"/>
    <col min="7691" max="7692" width="14" style="166" customWidth="1"/>
    <col min="7693" max="7693" width="2.42578125" style="166" customWidth="1"/>
    <col min="7694" max="7695" width="11.42578125" style="166"/>
    <col min="7696" max="7696" width="2" style="166" customWidth="1"/>
    <col min="7697" max="7701" width="15.5703125" style="166" customWidth="1"/>
    <col min="7702" max="7702" width="16.7109375" style="166" customWidth="1"/>
    <col min="7703" max="7703" width="4.5703125" style="166" customWidth="1"/>
    <col min="7704" max="7708" width="14.7109375" style="166" customWidth="1"/>
    <col min="7709" max="7709" width="18.42578125" style="166" customWidth="1"/>
    <col min="7710" max="7710" width="4.5703125" style="166" customWidth="1"/>
    <col min="7711" max="7712" width="15.42578125" style="166" customWidth="1"/>
    <col min="7713" max="7713" width="5.7109375" style="166" customWidth="1"/>
    <col min="7714" max="7716" width="14.28515625" style="166" customWidth="1"/>
    <col min="7717" max="7717" width="5.7109375" style="166" customWidth="1"/>
    <col min="7718" max="7720" width="14.140625" style="166" customWidth="1"/>
    <col min="7721" max="7730" width="11.42578125" style="166"/>
    <col min="7731" max="7732" width="63.140625" style="166" customWidth="1"/>
    <col min="7733" max="7737" width="43.85546875" style="166" customWidth="1"/>
    <col min="7738" max="7936" width="11.42578125" style="166"/>
    <col min="7937" max="7937" width="3.42578125" style="166" bestFit="1" customWidth="1"/>
    <col min="7938" max="7938" width="13.28515625" style="166" customWidth="1"/>
    <col min="7939" max="7939" width="64.140625" style="166" customWidth="1"/>
    <col min="7940" max="7940" width="22.42578125" style="166" customWidth="1"/>
    <col min="7941" max="7941" width="11.42578125" style="166"/>
    <col min="7942" max="7942" width="15.42578125" style="166" customWidth="1"/>
    <col min="7943" max="7943" width="13.42578125" style="166" customWidth="1"/>
    <col min="7944" max="7944" width="11.42578125" style="166"/>
    <col min="7945" max="7945" width="12.85546875" style="166" customWidth="1"/>
    <col min="7946" max="7946" width="11.42578125" style="166"/>
    <col min="7947" max="7948" width="14" style="166" customWidth="1"/>
    <col min="7949" max="7949" width="2.42578125" style="166" customWidth="1"/>
    <col min="7950" max="7951" width="11.42578125" style="166"/>
    <col min="7952" max="7952" width="2" style="166" customWidth="1"/>
    <col min="7953" max="7957" width="15.5703125" style="166" customWidth="1"/>
    <col min="7958" max="7958" width="16.7109375" style="166" customWidth="1"/>
    <col min="7959" max="7959" width="4.5703125" style="166" customWidth="1"/>
    <col min="7960" max="7964" width="14.7109375" style="166" customWidth="1"/>
    <col min="7965" max="7965" width="18.42578125" style="166" customWidth="1"/>
    <col min="7966" max="7966" width="4.5703125" style="166" customWidth="1"/>
    <col min="7967" max="7968" width="15.42578125" style="166" customWidth="1"/>
    <col min="7969" max="7969" width="5.7109375" style="166" customWidth="1"/>
    <col min="7970" max="7972" width="14.28515625" style="166" customWidth="1"/>
    <col min="7973" max="7973" width="5.7109375" style="166" customWidth="1"/>
    <col min="7974" max="7976" width="14.140625" style="166" customWidth="1"/>
    <col min="7977" max="7986" width="11.42578125" style="166"/>
    <col min="7987" max="7988" width="63.140625" style="166" customWidth="1"/>
    <col min="7989" max="7993" width="43.85546875" style="166" customWidth="1"/>
    <col min="7994" max="8192" width="11.42578125" style="166"/>
    <col min="8193" max="8193" width="3.42578125" style="166" bestFit="1" customWidth="1"/>
    <col min="8194" max="8194" width="13.28515625" style="166" customWidth="1"/>
    <col min="8195" max="8195" width="64.140625" style="166" customWidth="1"/>
    <col min="8196" max="8196" width="22.42578125" style="166" customWidth="1"/>
    <col min="8197" max="8197" width="11.42578125" style="166"/>
    <col min="8198" max="8198" width="15.42578125" style="166" customWidth="1"/>
    <col min="8199" max="8199" width="13.42578125" style="166" customWidth="1"/>
    <col min="8200" max="8200" width="11.42578125" style="166"/>
    <col min="8201" max="8201" width="12.85546875" style="166" customWidth="1"/>
    <col min="8202" max="8202" width="11.42578125" style="166"/>
    <col min="8203" max="8204" width="14" style="166" customWidth="1"/>
    <col min="8205" max="8205" width="2.42578125" style="166" customWidth="1"/>
    <col min="8206" max="8207" width="11.42578125" style="166"/>
    <col min="8208" max="8208" width="2" style="166" customWidth="1"/>
    <col min="8209" max="8213" width="15.5703125" style="166" customWidth="1"/>
    <col min="8214" max="8214" width="16.7109375" style="166" customWidth="1"/>
    <col min="8215" max="8215" width="4.5703125" style="166" customWidth="1"/>
    <col min="8216" max="8220" width="14.7109375" style="166" customWidth="1"/>
    <col min="8221" max="8221" width="18.42578125" style="166" customWidth="1"/>
    <col min="8222" max="8222" width="4.5703125" style="166" customWidth="1"/>
    <col min="8223" max="8224" width="15.42578125" style="166" customWidth="1"/>
    <col min="8225" max="8225" width="5.7109375" style="166" customWidth="1"/>
    <col min="8226" max="8228" width="14.28515625" style="166" customWidth="1"/>
    <col min="8229" max="8229" width="5.7109375" style="166" customWidth="1"/>
    <col min="8230" max="8232" width="14.140625" style="166" customWidth="1"/>
    <col min="8233" max="8242" width="11.42578125" style="166"/>
    <col min="8243" max="8244" width="63.140625" style="166" customWidth="1"/>
    <col min="8245" max="8249" width="43.85546875" style="166" customWidth="1"/>
    <col min="8250" max="8448" width="11.42578125" style="166"/>
    <col min="8449" max="8449" width="3.42578125" style="166" bestFit="1" customWidth="1"/>
    <col min="8450" max="8450" width="13.28515625" style="166" customWidth="1"/>
    <col min="8451" max="8451" width="64.140625" style="166" customWidth="1"/>
    <col min="8452" max="8452" width="22.42578125" style="166" customWidth="1"/>
    <col min="8453" max="8453" width="11.42578125" style="166"/>
    <col min="8454" max="8454" width="15.42578125" style="166" customWidth="1"/>
    <col min="8455" max="8455" width="13.42578125" style="166" customWidth="1"/>
    <col min="8456" max="8456" width="11.42578125" style="166"/>
    <col min="8457" max="8457" width="12.85546875" style="166" customWidth="1"/>
    <col min="8458" max="8458" width="11.42578125" style="166"/>
    <col min="8459" max="8460" width="14" style="166" customWidth="1"/>
    <col min="8461" max="8461" width="2.42578125" style="166" customWidth="1"/>
    <col min="8462" max="8463" width="11.42578125" style="166"/>
    <col min="8464" max="8464" width="2" style="166" customWidth="1"/>
    <col min="8465" max="8469" width="15.5703125" style="166" customWidth="1"/>
    <col min="8470" max="8470" width="16.7109375" style="166" customWidth="1"/>
    <col min="8471" max="8471" width="4.5703125" style="166" customWidth="1"/>
    <col min="8472" max="8476" width="14.7109375" style="166" customWidth="1"/>
    <col min="8477" max="8477" width="18.42578125" style="166" customWidth="1"/>
    <col min="8478" max="8478" width="4.5703125" style="166" customWidth="1"/>
    <col min="8479" max="8480" width="15.42578125" style="166" customWidth="1"/>
    <col min="8481" max="8481" width="5.7109375" style="166" customWidth="1"/>
    <col min="8482" max="8484" width="14.28515625" style="166" customWidth="1"/>
    <col min="8485" max="8485" width="5.7109375" style="166" customWidth="1"/>
    <col min="8486" max="8488" width="14.140625" style="166" customWidth="1"/>
    <col min="8489" max="8498" width="11.42578125" style="166"/>
    <col min="8499" max="8500" width="63.140625" style="166" customWidth="1"/>
    <col min="8501" max="8505" width="43.85546875" style="166" customWidth="1"/>
    <col min="8506" max="8704" width="11.42578125" style="166"/>
    <col min="8705" max="8705" width="3.42578125" style="166" bestFit="1" customWidth="1"/>
    <col min="8706" max="8706" width="13.28515625" style="166" customWidth="1"/>
    <col min="8707" max="8707" width="64.140625" style="166" customWidth="1"/>
    <col min="8708" max="8708" width="22.42578125" style="166" customWidth="1"/>
    <col min="8709" max="8709" width="11.42578125" style="166"/>
    <col min="8710" max="8710" width="15.42578125" style="166" customWidth="1"/>
    <col min="8711" max="8711" width="13.42578125" style="166" customWidth="1"/>
    <col min="8712" max="8712" width="11.42578125" style="166"/>
    <col min="8713" max="8713" width="12.85546875" style="166" customWidth="1"/>
    <col min="8714" max="8714" width="11.42578125" style="166"/>
    <col min="8715" max="8716" width="14" style="166" customWidth="1"/>
    <col min="8717" max="8717" width="2.42578125" style="166" customWidth="1"/>
    <col min="8718" max="8719" width="11.42578125" style="166"/>
    <col min="8720" max="8720" width="2" style="166" customWidth="1"/>
    <col min="8721" max="8725" width="15.5703125" style="166" customWidth="1"/>
    <col min="8726" max="8726" width="16.7109375" style="166" customWidth="1"/>
    <col min="8727" max="8727" width="4.5703125" style="166" customWidth="1"/>
    <col min="8728" max="8732" width="14.7109375" style="166" customWidth="1"/>
    <col min="8733" max="8733" width="18.42578125" style="166" customWidth="1"/>
    <col min="8734" max="8734" width="4.5703125" style="166" customWidth="1"/>
    <col min="8735" max="8736" width="15.42578125" style="166" customWidth="1"/>
    <col min="8737" max="8737" width="5.7109375" style="166" customWidth="1"/>
    <col min="8738" max="8740" width="14.28515625" style="166" customWidth="1"/>
    <col min="8741" max="8741" width="5.7109375" style="166" customWidth="1"/>
    <col min="8742" max="8744" width="14.140625" style="166" customWidth="1"/>
    <col min="8745" max="8754" width="11.42578125" style="166"/>
    <col min="8755" max="8756" width="63.140625" style="166" customWidth="1"/>
    <col min="8757" max="8761" width="43.85546875" style="166" customWidth="1"/>
    <col min="8762" max="8960" width="11.42578125" style="166"/>
    <col min="8961" max="8961" width="3.42578125" style="166" bestFit="1" customWidth="1"/>
    <col min="8962" max="8962" width="13.28515625" style="166" customWidth="1"/>
    <col min="8963" max="8963" width="64.140625" style="166" customWidth="1"/>
    <col min="8964" max="8964" width="22.42578125" style="166" customWidth="1"/>
    <col min="8965" max="8965" width="11.42578125" style="166"/>
    <col min="8966" max="8966" width="15.42578125" style="166" customWidth="1"/>
    <col min="8967" max="8967" width="13.42578125" style="166" customWidth="1"/>
    <col min="8968" max="8968" width="11.42578125" style="166"/>
    <col min="8969" max="8969" width="12.85546875" style="166" customWidth="1"/>
    <col min="8970" max="8970" width="11.42578125" style="166"/>
    <col min="8971" max="8972" width="14" style="166" customWidth="1"/>
    <col min="8973" max="8973" width="2.42578125" style="166" customWidth="1"/>
    <col min="8974" max="8975" width="11.42578125" style="166"/>
    <col min="8976" max="8976" width="2" style="166" customWidth="1"/>
    <col min="8977" max="8981" width="15.5703125" style="166" customWidth="1"/>
    <col min="8982" max="8982" width="16.7109375" style="166" customWidth="1"/>
    <col min="8983" max="8983" width="4.5703125" style="166" customWidth="1"/>
    <col min="8984" max="8988" width="14.7109375" style="166" customWidth="1"/>
    <col min="8989" max="8989" width="18.42578125" style="166" customWidth="1"/>
    <col min="8990" max="8990" width="4.5703125" style="166" customWidth="1"/>
    <col min="8991" max="8992" width="15.42578125" style="166" customWidth="1"/>
    <col min="8993" max="8993" width="5.7109375" style="166" customWidth="1"/>
    <col min="8994" max="8996" width="14.28515625" style="166" customWidth="1"/>
    <col min="8997" max="8997" width="5.7109375" style="166" customWidth="1"/>
    <col min="8998" max="9000" width="14.140625" style="166" customWidth="1"/>
    <col min="9001" max="9010" width="11.42578125" style="166"/>
    <col min="9011" max="9012" width="63.140625" style="166" customWidth="1"/>
    <col min="9013" max="9017" width="43.85546875" style="166" customWidth="1"/>
    <col min="9018" max="9216" width="11.42578125" style="166"/>
    <col min="9217" max="9217" width="3.42578125" style="166" bestFit="1" customWidth="1"/>
    <col min="9218" max="9218" width="13.28515625" style="166" customWidth="1"/>
    <col min="9219" max="9219" width="64.140625" style="166" customWidth="1"/>
    <col min="9220" max="9220" width="22.42578125" style="166" customWidth="1"/>
    <col min="9221" max="9221" width="11.42578125" style="166"/>
    <col min="9222" max="9222" width="15.42578125" style="166" customWidth="1"/>
    <col min="9223" max="9223" width="13.42578125" style="166" customWidth="1"/>
    <col min="9224" max="9224" width="11.42578125" style="166"/>
    <col min="9225" max="9225" width="12.85546875" style="166" customWidth="1"/>
    <col min="9226" max="9226" width="11.42578125" style="166"/>
    <col min="9227" max="9228" width="14" style="166" customWidth="1"/>
    <col min="9229" max="9229" width="2.42578125" style="166" customWidth="1"/>
    <col min="9230" max="9231" width="11.42578125" style="166"/>
    <col min="9232" max="9232" width="2" style="166" customWidth="1"/>
    <col min="9233" max="9237" width="15.5703125" style="166" customWidth="1"/>
    <col min="9238" max="9238" width="16.7109375" style="166" customWidth="1"/>
    <col min="9239" max="9239" width="4.5703125" style="166" customWidth="1"/>
    <col min="9240" max="9244" width="14.7109375" style="166" customWidth="1"/>
    <col min="9245" max="9245" width="18.42578125" style="166" customWidth="1"/>
    <col min="9246" max="9246" width="4.5703125" style="166" customWidth="1"/>
    <col min="9247" max="9248" width="15.42578125" style="166" customWidth="1"/>
    <col min="9249" max="9249" width="5.7109375" style="166" customWidth="1"/>
    <col min="9250" max="9252" width="14.28515625" style="166" customWidth="1"/>
    <col min="9253" max="9253" width="5.7109375" style="166" customWidth="1"/>
    <col min="9254" max="9256" width="14.140625" style="166" customWidth="1"/>
    <col min="9257" max="9266" width="11.42578125" style="166"/>
    <col min="9267" max="9268" width="63.140625" style="166" customWidth="1"/>
    <col min="9269" max="9273" width="43.85546875" style="166" customWidth="1"/>
    <col min="9274" max="9472" width="11.42578125" style="166"/>
    <col min="9473" max="9473" width="3.42578125" style="166" bestFit="1" customWidth="1"/>
    <col min="9474" max="9474" width="13.28515625" style="166" customWidth="1"/>
    <col min="9475" max="9475" width="64.140625" style="166" customWidth="1"/>
    <col min="9476" max="9476" width="22.42578125" style="166" customWidth="1"/>
    <col min="9477" max="9477" width="11.42578125" style="166"/>
    <col min="9478" max="9478" width="15.42578125" style="166" customWidth="1"/>
    <col min="9479" max="9479" width="13.42578125" style="166" customWidth="1"/>
    <col min="9480" max="9480" width="11.42578125" style="166"/>
    <col min="9481" max="9481" width="12.85546875" style="166" customWidth="1"/>
    <col min="9482" max="9482" width="11.42578125" style="166"/>
    <col min="9483" max="9484" width="14" style="166" customWidth="1"/>
    <col min="9485" max="9485" width="2.42578125" style="166" customWidth="1"/>
    <col min="9486" max="9487" width="11.42578125" style="166"/>
    <col min="9488" max="9488" width="2" style="166" customWidth="1"/>
    <col min="9489" max="9493" width="15.5703125" style="166" customWidth="1"/>
    <col min="9494" max="9494" width="16.7109375" style="166" customWidth="1"/>
    <col min="9495" max="9495" width="4.5703125" style="166" customWidth="1"/>
    <col min="9496" max="9500" width="14.7109375" style="166" customWidth="1"/>
    <col min="9501" max="9501" width="18.42578125" style="166" customWidth="1"/>
    <col min="9502" max="9502" width="4.5703125" style="166" customWidth="1"/>
    <col min="9503" max="9504" width="15.42578125" style="166" customWidth="1"/>
    <col min="9505" max="9505" width="5.7109375" style="166" customWidth="1"/>
    <col min="9506" max="9508" width="14.28515625" style="166" customWidth="1"/>
    <col min="9509" max="9509" width="5.7109375" style="166" customWidth="1"/>
    <col min="9510" max="9512" width="14.140625" style="166" customWidth="1"/>
    <col min="9513" max="9522" width="11.42578125" style="166"/>
    <col min="9523" max="9524" width="63.140625" style="166" customWidth="1"/>
    <col min="9525" max="9529" width="43.85546875" style="166" customWidth="1"/>
    <col min="9530" max="9728" width="11.42578125" style="166"/>
    <col min="9729" max="9729" width="3.42578125" style="166" bestFit="1" customWidth="1"/>
    <col min="9730" max="9730" width="13.28515625" style="166" customWidth="1"/>
    <col min="9731" max="9731" width="64.140625" style="166" customWidth="1"/>
    <col min="9732" max="9732" width="22.42578125" style="166" customWidth="1"/>
    <col min="9733" max="9733" width="11.42578125" style="166"/>
    <col min="9734" max="9734" width="15.42578125" style="166" customWidth="1"/>
    <col min="9735" max="9735" width="13.42578125" style="166" customWidth="1"/>
    <col min="9736" max="9736" width="11.42578125" style="166"/>
    <col min="9737" max="9737" width="12.85546875" style="166" customWidth="1"/>
    <col min="9738" max="9738" width="11.42578125" style="166"/>
    <col min="9739" max="9740" width="14" style="166" customWidth="1"/>
    <col min="9741" max="9741" width="2.42578125" style="166" customWidth="1"/>
    <col min="9742" max="9743" width="11.42578125" style="166"/>
    <col min="9744" max="9744" width="2" style="166" customWidth="1"/>
    <col min="9745" max="9749" width="15.5703125" style="166" customWidth="1"/>
    <col min="9750" max="9750" width="16.7109375" style="166" customWidth="1"/>
    <col min="9751" max="9751" width="4.5703125" style="166" customWidth="1"/>
    <col min="9752" max="9756" width="14.7109375" style="166" customWidth="1"/>
    <col min="9757" max="9757" width="18.42578125" style="166" customWidth="1"/>
    <col min="9758" max="9758" width="4.5703125" style="166" customWidth="1"/>
    <col min="9759" max="9760" width="15.42578125" style="166" customWidth="1"/>
    <col min="9761" max="9761" width="5.7109375" style="166" customWidth="1"/>
    <col min="9762" max="9764" width="14.28515625" style="166" customWidth="1"/>
    <col min="9765" max="9765" width="5.7109375" style="166" customWidth="1"/>
    <col min="9766" max="9768" width="14.140625" style="166" customWidth="1"/>
    <col min="9769" max="9778" width="11.42578125" style="166"/>
    <col min="9779" max="9780" width="63.140625" style="166" customWidth="1"/>
    <col min="9781" max="9785" width="43.85546875" style="166" customWidth="1"/>
    <col min="9786" max="9984" width="11.42578125" style="166"/>
    <col min="9985" max="9985" width="3.42578125" style="166" bestFit="1" customWidth="1"/>
    <col min="9986" max="9986" width="13.28515625" style="166" customWidth="1"/>
    <col min="9987" max="9987" width="64.140625" style="166" customWidth="1"/>
    <col min="9988" max="9988" width="22.42578125" style="166" customWidth="1"/>
    <col min="9989" max="9989" width="11.42578125" style="166"/>
    <col min="9990" max="9990" width="15.42578125" style="166" customWidth="1"/>
    <col min="9991" max="9991" width="13.42578125" style="166" customWidth="1"/>
    <col min="9992" max="9992" width="11.42578125" style="166"/>
    <col min="9993" max="9993" width="12.85546875" style="166" customWidth="1"/>
    <col min="9994" max="9994" width="11.42578125" style="166"/>
    <col min="9995" max="9996" width="14" style="166" customWidth="1"/>
    <col min="9997" max="9997" width="2.42578125" style="166" customWidth="1"/>
    <col min="9998" max="9999" width="11.42578125" style="166"/>
    <col min="10000" max="10000" width="2" style="166" customWidth="1"/>
    <col min="10001" max="10005" width="15.5703125" style="166" customWidth="1"/>
    <col min="10006" max="10006" width="16.7109375" style="166" customWidth="1"/>
    <col min="10007" max="10007" width="4.5703125" style="166" customWidth="1"/>
    <col min="10008" max="10012" width="14.7109375" style="166" customWidth="1"/>
    <col min="10013" max="10013" width="18.42578125" style="166" customWidth="1"/>
    <col min="10014" max="10014" width="4.5703125" style="166" customWidth="1"/>
    <col min="10015" max="10016" width="15.42578125" style="166" customWidth="1"/>
    <col min="10017" max="10017" width="5.7109375" style="166" customWidth="1"/>
    <col min="10018" max="10020" width="14.28515625" style="166" customWidth="1"/>
    <col min="10021" max="10021" width="5.7109375" style="166" customWidth="1"/>
    <col min="10022" max="10024" width="14.140625" style="166" customWidth="1"/>
    <col min="10025" max="10034" width="11.42578125" style="166"/>
    <col min="10035" max="10036" width="63.140625" style="166" customWidth="1"/>
    <col min="10037" max="10041" width="43.85546875" style="166" customWidth="1"/>
    <col min="10042" max="10240" width="11.42578125" style="166"/>
    <col min="10241" max="10241" width="3.42578125" style="166" bestFit="1" customWidth="1"/>
    <col min="10242" max="10242" width="13.28515625" style="166" customWidth="1"/>
    <col min="10243" max="10243" width="64.140625" style="166" customWidth="1"/>
    <col min="10244" max="10244" width="22.42578125" style="166" customWidth="1"/>
    <col min="10245" max="10245" width="11.42578125" style="166"/>
    <col min="10246" max="10246" width="15.42578125" style="166" customWidth="1"/>
    <col min="10247" max="10247" width="13.42578125" style="166" customWidth="1"/>
    <col min="10248" max="10248" width="11.42578125" style="166"/>
    <col min="10249" max="10249" width="12.85546875" style="166" customWidth="1"/>
    <col min="10250" max="10250" width="11.42578125" style="166"/>
    <col min="10251" max="10252" width="14" style="166" customWidth="1"/>
    <col min="10253" max="10253" width="2.42578125" style="166" customWidth="1"/>
    <col min="10254" max="10255" width="11.42578125" style="166"/>
    <col min="10256" max="10256" width="2" style="166" customWidth="1"/>
    <col min="10257" max="10261" width="15.5703125" style="166" customWidth="1"/>
    <col min="10262" max="10262" width="16.7109375" style="166" customWidth="1"/>
    <col min="10263" max="10263" width="4.5703125" style="166" customWidth="1"/>
    <col min="10264" max="10268" width="14.7109375" style="166" customWidth="1"/>
    <col min="10269" max="10269" width="18.42578125" style="166" customWidth="1"/>
    <col min="10270" max="10270" width="4.5703125" style="166" customWidth="1"/>
    <col min="10271" max="10272" width="15.42578125" style="166" customWidth="1"/>
    <col min="10273" max="10273" width="5.7109375" style="166" customWidth="1"/>
    <col min="10274" max="10276" width="14.28515625" style="166" customWidth="1"/>
    <col min="10277" max="10277" width="5.7109375" style="166" customWidth="1"/>
    <col min="10278" max="10280" width="14.140625" style="166" customWidth="1"/>
    <col min="10281" max="10290" width="11.42578125" style="166"/>
    <col min="10291" max="10292" width="63.140625" style="166" customWidth="1"/>
    <col min="10293" max="10297" width="43.85546875" style="166" customWidth="1"/>
    <col min="10298" max="10496" width="11.42578125" style="166"/>
    <col min="10497" max="10497" width="3.42578125" style="166" bestFit="1" customWidth="1"/>
    <col min="10498" max="10498" width="13.28515625" style="166" customWidth="1"/>
    <col min="10499" max="10499" width="64.140625" style="166" customWidth="1"/>
    <col min="10500" max="10500" width="22.42578125" style="166" customWidth="1"/>
    <col min="10501" max="10501" width="11.42578125" style="166"/>
    <col min="10502" max="10502" width="15.42578125" style="166" customWidth="1"/>
    <col min="10503" max="10503" width="13.42578125" style="166" customWidth="1"/>
    <col min="10504" max="10504" width="11.42578125" style="166"/>
    <col min="10505" max="10505" width="12.85546875" style="166" customWidth="1"/>
    <col min="10506" max="10506" width="11.42578125" style="166"/>
    <col min="10507" max="10508" width="14" style="166" customWidth="1"/>
    <col min="10509" max="10509" width="2.42578125" style="166" customWidth="1"/>
    <col min="10510" max="10511" width="11.42578125" style="166"/>
    <col min="10512" max="10512" width="2" style="166" customWidth="1"/>
    <col min="10513" max="10517" width="15.5703125" style="166" customWidth="1"/>
    <col min="10518" max="10518" width="16.7109375" style="166" customWidth="1"/>
    <col min="10519" max="10519" width="4.5703125" style="166" customWidth="1"/>
    <col min="10520" max="10524" width="14.7109375" style="166" customWidth="1"/>
    <col min="10525" max="10525" width="18.42578125" style="166" customWidth="1"/>
    <col min="10526" max="10526" width="4.5703125" style="166" customWidth="1"/>
    <col min="10527" max="10528" width="15.42578125" style="166" customWidth="1"/>
    <col min="10529" max="10529" width="5.7109375" style="166" customWidth="1"/>
    <col min="10530" max="10532" width="14.28515625" style="166" customWidth="1"/>
    <col min="10533" max="10533" width="5.7109375" style="166" customWidth="1"/>
    <col min="10534" max="10536" width="14.140625" style="166" customWidth="1"/>
    <col min="10537" max="10546" width="11.42578125" style="166"/>
    <col min="10547" max="10548" width="63.140625" style="166" customWidth="1"/>
    <col min="10549" max="10553" width="43.85546875" style="166" customWidth="1"/>
    <col min="10554" max="10752" width="11.42578125" style="166"/>
    <col min="10753" max="10753" width="3.42578125" style="166" bestFit="1" customWidth="1"/>
    <col min="10754" max="10754" width="13.28515625" style="166" customWidth="1"/>
    <col min="10755" max="10755" width="64.140625" style="166" customWidth="1"/>
    <col min="10756" max="10756" width="22.42578125" style="166" customWidth="1"/>
    <col min="10757" max="10757" width="11.42578125" style="166"/>
    <col min="10758" max="10758" width="15.42578125" style="166" customWidth="1"/>
    <col min="10759" max="10759" width="13.42578125" style="166" customWidth="1"/>
    <col min="10760" max="10760" width="11.42578125" style="166"/>
    <col min="10761" max="10761" width="12.85546875" style="166" customWidth="1"/>
    <col min="10762" max="10762" width="11.42578125" style="166"/>
    <col min="10763" max="10764" width="14" style="166" customWidth="1"/>
    <col min="10765" max="10765" width="2.42578125" style="166" customWidth="1"/>
    <col min="10766" max="10767" width="11.42578125" style="166"/>
    <col min="10768" max="10768" width="2" style="166" customWidth="1"/>
    <col min="10769" max="10773" width="15.5703125" style="166" customWidth="1"/>
    <col min="10774" max="10774" width="16.7109375" style="166" customWidth="1"/>
    <col min="10775" max="10775" width="4.5703125" style="166" customWidth="1"/>
    <col min="10776" max="10780" width="14.7109375" style="166" customWidth="1"/>
    <col min="10781" max="10781" width="18.42578125" style="166" customWidth="1"/>
    <col min="10782" max="10782" width="4.5703125" style="166" customWidth="1"/>
    <col min="10783" max="10784" width="15.42578125" style="166" customWidth="1"/>
    <col min="10785" max="10785" width="5.7109375" style="166" customWidth="1"/>
    <col min="10786" max="10788" width="14.28515625" style="166" customWidth="1"/>
    <col min="10789" max="10789" width="5.7109375" style="166" customWidth="1"/>
    <col min="10790" max="10792" width="14.140625" style="166" customWidth="1"/>
    <col min="10793" max="10802" width="11.42578125" style="166"/>
    <col min="10803" max="10804" width="63.140625" style="166" customWidth="1"/>
    <col min="10805" max="10809" width="43.85546875" style="166" customWidth="1"/>
    <col min="10810" max="11008" width="11.42578125" style="166"/>
    <col min="11009" max="11009" width="3.42578125" style="166" bestFit="1" customWidth="1"/>
    <col min="11010" max="11010" width="13.28515625" style="166" customWidth="1"/>
    <col min="11011" max="11011" width="64.140625" style="166" customWidth="1"/>
    <col min="11012" max="11012" width="22.42578125" style="166" customWidth="1"/>
    <col min="11013" max="11013" width="11.42578125" style="166"/>
    <col min="11014" max="11014" width="15.42578125" style="166" customWidth="1"/>
    <col min="11015" max="11015" width="13.42578125" style="166" customWidth="1"/>
    <col min="11016" max="11016" width="11.42578125" style="166"/>
    <col min="11017" max="11017" width="12.85546875" style="166" customWidth="1"/>
    <col min="11018" max="11018" width="11.42578125" style="166"/>
    <col min="11019" max="11020" width="14" style="166" customWidth="1"/>
    <col min="11021" max="11021" width="2.42578125" style="166" customWidth="1"/>
    <col min="11022" max="11023" width="11.42578125" style="166"/>
    <col min="11024" max="11024" width="2" style="166" customWidth="1"/>
    <col min="11025" max="11029" width="15.5703125" style="166" customWidth="1"/>
    <col min="11030" max="11030" width="16.7109375" style="166" customWidth="1"/>
    <col min="11031" max="11031" width="4.5703125" style="166" customWidth="1"/>
    <col min="11032" max="11036" width="14.7109375" style="166" customWidth="1"/>
    <col min="11037" max="11037" width="18.42578125" style="166" customWidth="1"/>
    <col min="11038" max="11038" width="4.5703125" style="166" customWidth="1"/>
    <col min="11039" max="11040" width="15.42578125" style="166" customWidth="1"/>
    <col min="11041" max="11041" width="5.7109375" style="166" customWidth="1"/>
    <col min="11042" max="11044" width="14.28515625" style="166" customWidth="1"/>
    <col min="11045" max="11045" width="5.7109375" style="166" customWidth="1"/>
    <col min="11046" max="11048" width="14.140625" style="166" customWidth="1"/>
    <col min="11049" max="11058" width="11.42578125" style="166"/>
    <col min="11059" max="11060" width="63.140625" style="166" customWidth="1"/>
    <col min="11061" max="11065" width="43.85546875" style="166" customWidth="1"/>
    <col min="11066" max="11264" width="11.42578125" style="166"/>
    <col min="11265" max="11265" width="3.42578125" style="166" bestFit="1" customWidth="1"/>
    <col min="11266" max="11266" width="13.28515625" style="166" customWidth="1"/>
    <col min="11267" max="11267" width="64.140625" style="166" customWidth="1"/>
    <col min="11268" max="11268" width="22.42578125" style="166" customWidth="1"/>
    <col min="11269" max="11269" width="11.42578125" style="166"/>
    <col min="11270" max="11270" width="15.42578125" style="166" customWidth="1"/>
    <col min="11271" max="11271" width="13.42578125" style="166" customWidth="1"/>
    <col min="11272" max="11272" width="11.42578125" style="166"/>
    <col min="11273" max="11273" width="12.85546875" style="166" customWidth="1"/>
    <col min="11274" max="11274" width="11.42578125" style="166"/>
    <col min="11275" max="11276" width="14" style="166" customWidth="1"/>
    <col min="11277" max="11277" width="2.42578125" style="166" customWidth="1"/>
    <col min="11278" max="11279" width="11.42578125" style="166"/>
    <col min="11280" max="11280" width="2" style="166" customWidth="1"/>
    <col min="11281" max="11285" width="15.5703125" style="166" customWidth="1"/>
    <col min="11286" max="11286" width="16.7109375" style="166" customWidth="1"/>
    <col min="11287" max="11287" width="4.5703125" style="166" customWidth="1"/>
    <col min="11288" max="11292" width="14.7109375" style="166" customWidth="1"/>
    <col min="11293" max="11293" width="18.42578125" style="166" customWidth="1"/>
    <col min="11294" max="11294" width="4.5703125" style="166" customWidth="1"/>
    <col min="11295" max="11296" width="15.42578125" style="166" customWidth="1"/>
    <col min="11297" max="11297" width="5.7109375" style="166" customWidth="1"/>
    <col min="11298" max="11300" width="14.28515625" style="166" customWidth="1"/>
    <col min="11301" max="11301" width="5.7109375" style="166" customWidth="1"/>
    <col min="11302" max="11304" width="14.140625" style="166" customWidth="1"/>
    <col min="11305" max="11314" width="11.42578125" style="166"/>
    <col min="11315" max="11316" width="63.140625" style="166" customWidth="1"/>
    <col min="11317" max="11321" width="43.85546875" style="166" customWidth="1"/>
    <col min="11322" max="11520" width="11.42578125" style="166"/>
    <col min="11521" max="11521" width="3.42578125" style="166" bestFit="1" customWidth="1"/>
    <col min="11522" max="11522" width="13.28515625" style="166" customWidth="1"/>
    <col min="11523" max="11523" width="64.140625" style="166" customWidth="1"/>
    <col min="11524" max="11524" width="22.42578125" style="166" customWidth="1"/>
    <col min="11525" max="11525" width="11.42578125" style="166"/>
    <col min="11526" max="11526" width="15.42578125" style="166" customWidth="1"/>
    <col min="11527" max="11527" width="13.42578125" style="166" customWidth="1"/>
    <col min="11528" max="11528" width="11.42578125" style="166"/>
    <col min="11529" max="11529" width="12.85546875" style="166" customWidth="1"/>
    <col min="11530" max="11530" width="11.42578125" style="166"/>
    <col min="11531" max="11532" width="14" style="166" customWidth="1"/>
    <col min="11533" max="11533" width="2.42578125" style="166" customWidth="1"/>
    <col min="11534" max="11535" width="11.42578125" style="166"/>
    <col min="11536" max="11536" width="2" style="166" customWidth="1"/>
    <col min="11537" max="11541" width="15.5703125" style="166" customWidth="1"/>
    <col min="11542" max="11542" width="16.7109375" style="166" customWidth="1"/>
    <col min="11543" max="11543" width="4.5703125" style="166" customWidth="1"/>
    <col min="11544" max="11548" width="14.7109375" style="166" customWidth="1"/>
    <col min="11549" max="11549" width="18.42578125" style="166" customWidth="1"/>
    <col min="11550" max="11550" width="4.5703125" style="166" customWidth="1"/>
    <col min="11551" max="11552" width="15.42578125" style="166" customWidth="1"/>
    <col min="11553" max="11553" width="5.7109375" style="166" customWidth="1"/>
    <col min="11554" max="11556" width="14.28515625" style="166" customWidth="1"/>
    <col min="11557" max="11557" width="5.7109375" style="166" customWidth="1"/>
    <col min="11558" max="11560" width="14.140625" style="166" customWidth="1"/>
    <col min="11561" max="11570" width="11.42578125" style="166"/>
    <col min="11571" max="11572" width="63.140625" style="166" customWidth="1"/>
    <col min="11573" max="11577" width="43.85546875" style="166" customWidth="1"/>
    <col min="11578" max="11776" width="11.42578125" style="166"/>
    <col min="11777" max="11777" width="3.42578125" style="166" bestFit="1" customWidth="1"/>
    <col min="11778" max="11778" width="13.28515625" style="166" customWidth="1"/>
    <col min="11779" max="11779" width="64.140625" style="166" customWidth="1"/>
    <col min="11780" max="11780" width="22.42578125" style="166" customWidth="1"/>
    <col min="11781" max="11781" width="11.42578125" style="166"/>
    <col min="11782" max="11782" width="15.42578125" style="166" customWidth="1"/>
    <col min="11783" max="11783" width="13.42578125" style="166" customWidth="1"/>
    <col min="11784" max="11784" width="11.42578125" style="166"/>
    <col min="11785" max="11785" width="12.85546875" style="166" customWidth="1"/>
    <col min="11786" max="11786" width="11.42578125" style="166"/>
    <col min="11787" max="11788" width="14" style="166" customWidth="1"/>
    <col min="11789" max="11789" width="2.42578125" style="166" customWidth="1"/>
    <col min="11790" max="11791" width="11.42578125" style="166"/>
    <col min="11792" max="11792" width="2" style="166" customWidth="1"/>
    <col min="11793" max="11797" width="15.5703125" style="166" customWidth="1"/>
    <col min="11798" max="11798" width="16.7109375" style="166" customWidth="1"/>
    <col min="11799" max="11799" width="4.5703125" style="166" customWidth="1"/>
    <col min="11800" max="11804" width="14.7109375" style="166" customWidth="1"/>
    <col min="11805" max="11805" width="18.42578125" style="166" customWidth="1"/>
    <col min="11806" max="11806" width="4.5703125" style="166" customWidth="1"/>
    <col min="11807" max="11808" width="15.42578125" style="166" customWidth="1"/>
    <col min="11809" max="11809" width="5.7109375" style="166" customWidth="1"/>
    <col min="11810" max="11812" width="14.28515625" style="166" customWidth="1"/>
    <col min="11813" max="11813" width="5.7109375" style="166" customWidth="1"/>
    <col min="11814" max="11816" width="14.140625" style="166" customWidth="1"/>
    <col min="11817" max="11826" width="11.42578125" style="166"/>
    <col min="11827" max="11828" width="63.140625" style="166" customWidth="1"/>
    <col min="11829" max="11833" width="43.85546875" style="166" customWidth="1"/>
    <col min="11834" max="12032" width="11.42578125" style="166"/>
    <col min="12033" max="12033" width="3.42578125" style="166" bestFit="1" customWidth="1"/>
    <col min="12034" max="12034" width="13.28515625" style="166" customWidth="1"/>
    <col min="12035" max="12035" width="64.140625" style="166" customWidth="1"/>
    <col min="12036" max="12036" width="22.42578125" style="166" customWidth="1"/>
    <col min="12037" max="12037" width="11.42578125" style="166"/>
    <col min="12038" max="12038" width="15.42578125" style="166" customWidth="1"/>
    <col min="12039" max="12039" width="13.42578125" style="166" customWidth="1"/>
    <col min="12040" max="12040" width="11.42578125" style="166"/>
    <col min="12041" max="12041" width="12.85546875" style="166" customWidth="1"/>
    <col min="12042" max="12042" width="11.42578125" style="166"/>
    <col min="12043" max="12044" width="14" style="166" customWidth="1"/>
    <col min="12045" max="12045" width="2.42578125" style="166" customWidth="1"/>
    <col min="12046" max="12047" width="11.42578125" style="166"/>
    <col min="12048" max="12048" width="2" style="166" customWidth="1"/>
    <col min="12049" max="12053" width="15.5703125" style="166" customWidth="1"/>
    <col min="12054" max="12054" width="16.7109375" style="166" customWidth="1"/>
    <col min="12055" max="12055" width="4.5703125" style="166" customWidth="1"/>
    <col min="12056" max="12060" width="14.7109375" style="166" customWidth="1"/>
    <col min="12061" max="12061" width="18.42578125" style="166" customWidth="1"/>
    <col min="12062" max="12062" width="4.5703125" style="166" customWidth="1"/>
    <col min="12063" max="12064" width="15.42578125" style="166" customWidth="1"/>
    <col min="12065" max="12065" width="5.7109375" style="166" customWidth="1"/>
    <col min="12066" max="12068" width="14.28515625" style="166" customWidth="1"/>
    <col min="12069" max="12069" width="5.7109375" style="166" customWidth="1"/>
    <col min="12070" max="12072" width="14.140625" style="166" customWidth="1"/>
    <col min="12073" max="12082" width="11.42578125" style="166"/>
    <col min="12083" max="12084" width="63.140625" style="166" customWidth="1"/>
    <col min="12085" max="12089" width="43.85546875" style="166" customWidth="1"/>
    <col min="12090" max="12288" width="11.42578125" style="166"/>
    <col min="12289" max="12289" width="3.42578125" style="166" bestFit="1" customWidth="1"/>
    <col min="12290" max="12290" width="13.28515625" style="166" customWidth="1"/>
    <col min="12291" max="12291" width="64.140625" style="166" customWidth="1"/>
    <col min="12292" max="12292" width="22.42578125" style="166" customWidth="1"/>
    <col min="12293" max="12293" width="11.42578125" style="166"/>
    <col min="12294" max="12294" width="15.42578125" style="166" customWidth="1"/>
    <col min="12295" max="12295" width="13.42578125" style="166" customWidth="1"/>
    <col min="12296" max="12296" width="11.42578125" style="166"/>
    <col min="12297" max="12297" width="12.85546875" style="166" customWidth="1"/>
    <col min="12298" max="12298" width="11.42578125" style="166"/>
    <col min="12299" max="12300" width="14" style="166" customWidth="1"/>
    <col min="12301" max="12301" width="2.42578125" style="166" customWidth="1"/>
    <col min="12302" max="12303" width="11.42578125" style="166"/>
    <col min="12304" max="12304" width="2" style="166" customWidth="1"/>
    <col min="12305" max="12309" width="15.5703125" style="166" customWidth="1"/>
    <col min="12310" max="12310" width="16.7109375" style="166" customWidth="1"/>
    <col min="12311" max="12311" width="4.5703125" style="166" customWidth="1"/>
    <col min="12312" max="12316" width="14.7109375" style="166" customWidth="1"/>
    <col min="12317" max="12317" width="18.42578125" style="166" customWidth="1"/>
    <col min="12318" max="12318" width="4.5703125" style="166" customWidth="1"/>
    <col min="12319" max="12320" width="15.42578125" style="166" customWidth="1"/>
    <col min="12321" max="12321" width="5.7109375" style="166" customWidth="1"/>
    <col min="12322" max="12324" width="14.28515625" style="166" customWidth="1"/>
    <col min="12325" max="12325" width="5.7109375" style="166" customWidth="1"/>
    <col min="12326" max="12328" width="14.140625" style="166" customWidth="1"/>
    <col min="12329" max="12338" width="11.42578125" style="166"/>
    <col min="12339" max="12340" width="63.140625" style="166" customWidth="1"/>
    <col min="12341" max="12345" width="43.85546875" style="166" customWidth="1"/>
    <col min="12346" max="12544" width="11.42578125" style="166"/>
    <col min="12545" max="12545" width="3.42578125" style="166" bestFit="1" customWidth="1"/>
    <col min="12546" max="12546" width="13.28515625" style="166" customWidth="1"/>
    <col min="12547" max="12547" width="64.140625" style="166" customWidth="1"/>
    <col min="12548" max="12548" width="22.42578125" style="166" customWidth="1"/>
    <col min="12549" max="12549" width="11.42578125" style="166"/>
    <col min="12550" max="12550" width="15.42578125" style="166" customWidth="1"/>
    <col min="12551" max="12551" width="13.42578125" style="166" customWidth="1"/>
    <col min="12552" max="12552" width="11.42578125" style="166"/>
    <col min="12553" max="12553" width="12.85546875" style="166" customWidth="1"/>
    <col min="12554" max="12554" width="11.42578125" style="166"/>
    <col min="12555" max="12556" width="14" style="166" customWidth="1"/>
    <col min="12557" max="12557" width="2.42578125" style="166" customWidth="1"/>
    <col min="12558" max="12559" width="11.42578125" style="166"/>
    <col min="12560" max="12560" width="2" style="166" customWidth="1"/>
    <col min="12561" max="12565" width="15.5703125" style="166" customWidth="1"/>
    <col min="12566" max="12566" width="16.7109375" style="166" customWidth="1"/>
    <col min="12567" max="12567" width="4.5703125" style="166" customWidth="1"/>
    <col min="12568" max="12572" width="14.7109375" style="166" customWidth="1"/>
    <col min="12573" max="12573" width="18.42578125" style="166" customWidth="1"/>
    <col min="12574" max="12574" width="4.5703125" style="166" customWidth="1"/>
    <col min="12575" max="12576" width="15.42578125" style="166" customWidth="1"/>
    <col min="12577" max="12577" width="5.7109375" style="166" customWidth="1"/>
    <col min="12578" max="12580" width="14.28515625" style="166" customWidth="1"/>
    <col min="12581" max="12581" width="5.7109375" style="166" customWidth="1"/>
    <col min="12582" max="12584" width="14.140625" style="166" customWidth="1"/>
    <col min="12585" max="12594" width="11.42578125" style="166"/>
    <col min="12595" max="12596" width="63.140625" style="166" customWidth="1"/>
    <col min="12597" max="12601" width="43.85546875" style="166" customWidth="1"/>
    <col min="12602" max="12800" width="11.42578125" style="166"/>
    <col min="12801" max="12801" width="3.42578125" style="166" bestFit="1" customWidth="1"/>
    <col min="12802" max="12802" width="13.28515625" style="166" customWidth="1"/>
    <col min="12803" max="12803" width="64.140625" style="166" customWidth="1"/>
    <col min="12804" max="12804" width="22.42578125" style="166" customWidth="1"/>
    <col min="12805" max="12805" width="11.42578125" style="166"/>
    <col min="12806" max="12806" width="15.42578125" style="166" customWidth="1"/>
    <col min="12807" max="12807" width="13.42578125" style="166" customWidth="1"/>
    <col min="12808" max="12808" width="11.42578125" style="166"/>
    <col min="12809" max="12809" width="12.85546875" style="166" customWidth="1"/>
    <col min="12810" max="12810" width="11.42578125" style="166"/>
    <col min="12811" max="12812" width="14" style="166" customWidth="1"/>
    <col min="12813" max="12813" width="2.42578125" style="166" customWidth="1"/>
    <col min="12814" max="12815" width="11.42578125" style="166"/>
    <col min="12816" max="12816" width="2" style="166" customWidth="1"/>
    <col min="12817" max="12821" width="15.5703125" style="166" customWidth="1"/>
    <col min="12822" max="12822" width="16.7109375" style="166" customWidth="1"/>
    <col min="12823" max="12823" width="4.5703125" style="166" customWidth="1"/>
    <col min="12824" max="12828" width="14.7109375" style="166" customWidth="1"/>
    <col min="12829" max="12829" width="18.42578125" style="166" customWidth="1"/>
    <col min="12830" max="12830" width="4.5703125" style="166" customWidth="1"/>
    <col min="12831" max="12832" width="15.42578125" style="166" customWidth="1"/>
    <col min="12833" max="12833" width="5.7109375" style="166" customWidth="1"/>
    <col min="12834" max="12836" width="14.28515625" style="166" customWidth="1"/>
    <col min="12837" max="12837" width="5.7109375" style="166" customWidth="1"/>
    <col min="12838" max="12840" width="14.140625" style="166" customWidth="1"/>
    <col min="12841" max="12850" width="11.42578125" style="166"/>
    <col min="12851" max="12852" width="63.140625" style="166" customWidth="1"/>
    <col min="12853" max="12857" width="43.85546875" style="166" customWidth="1"/>
    <col min="12858" max="13056" width="11.42578125" style="166"/>
    <col min="13057" max="13057" width="3.42578125" style="166" bestFit="1" customWidth="1"/>
    <col min="13058" max="13058" width="13.28515625" style="166" customWidth="1"/>
    <col min="13059" max="13059" width="64.140625" style="166" customWidth="1"/>
    <col min="13060" max="13060" width="22.42578125" style="166" customWidth="1"/>
    <col min="13061" max="13061" width="11.42578125" style="166"/>
    <col min="13062" max="13062" width="15.42578125" style="166" customWidth="1"/>
    <col min="13063" max="13063" width="13.42578125" style="166" customWidth="1"/>
    <col min="13064" max="13064" width="11.42578125" style="166"/>
    <col min="13065" max="13065" width="12.85546875" style="166" customWidth="1"/>
    <col min="13066" max="13066" width="11.42578125" style="166"/>
    <col min="13067" max="13068" width="14" style="166" customWidth="1"/>
    <col min="13069" max="13069" width="2.42578125" style="166" customWidth="1"/>
    <col min="13070" max="13071" width="11.42578125" style="166"/>
    <col min="13072" max="13072" width="2" style="166" customWidth="1"/>
    <col min="13073" max="13077" width="15.5703125" style="166" customWidth="1"/>
    <col min="13078" max="13078" width="16.7109375" style="166" customWidth="1"/>
    <col min="13079" max="13079" width="4.5703125" style="166" customWidth="1"/>
    <col min="13080" max="13084" width="14.7109375" style="166" customWidth="1"/>
    <col min="13085" max="13085" width="18.42578125" style="166" customWidth="1"/>
    <col min="13086" max="13086" width="4.5703125" style="166" customWidth="1"/>
    <col min="13087" max="13088" width="15.42578125" style="166" customWidth="1"/>
    <col min="13089" max="13089" width="5.7109375" style="166" customWidth="1"/>
    <col min="13090" max="13092" width="14.28515625" style="166" customWidth="1"/>
    <col min="13093" max="13093" width="5.7109375" style="166" customWidth="1"/>
    <col min="13094" max="13096" width="14.140625" style="166" customWidth="1"/>
    <col min="13097" max="13106" width="11.42578125" style="166"/>
    <col min="13107" max="13108" width="63.140625" style="166" customWidth="1"/>
    <col min="13109" max="13113" width="43.85546875" style="166" customWidth="1"/>
    <col min="13114" max="13312" width="11.42578125" style="166"/>
    <col min="13313" max="13313" width="3.42578125" style="166" bestFit="1" customWidth="1"/>
    <col min="13314" max="13314" width="13.28515625" style="166" customWidth="1"/>
    <col min="13315" max="13315" width="64.140625" style="166" customWidth="1"/>
    <col min="13316" max="13316" width="22.42578125" style="166" customWidth="1"/>
    <col min="13317" max="13317" width="11.42578125" style="166"/>
    <col min="13318" max="13318" width="15.42578125" style="166" customWidth="1"/>
    <col min="13319" max="13319" width="13.42578125" style="166" customWidth="1"/>
    <col min="13320" max="13320" width="11.42578125" style="166"/>
    <col min="13321" max="13321" width="12.85546875" style="166" customWidth="1"/>
    <col min="13322" max="13322" width="11.42578125" style="166"/>
    <col min="13323" max="13324" width="14" style="166" customWidth="1"/>
    <col min="13325" max="13325" width="2.42578125" style="166" customWidth="1"/>
    <col min="13326" max="13327" width="11.42578125" style="166"/>
    <col min="13328" max="13328" width="2" style="166" customWidth="1"/>
    <col min="13329" max="13333" width="15.5703125" style="166" customWidth="1"/>
    <col min="13334" max="13334" width="16.7109375" style="166" customWidth="1"/>
    <col min="13335" max="13335" width="4.5703125" style="166" customWidth="1"/>
    <col min="13336" max="13340" width="14.7109375" style="166" customWidth="1"/>
    <col min="13341" max="13341" width="18.42578125" style="166" customWidth="1"/>
    <col min="13342" max="13342" width="4.5703125" style="166" customWidth="1"/>
    <col min="13343" max="13344" width="15.42578125" style="166" customWidth="1"/>
    <col min="13345" max="13345" width="5.7109375" style="166" customWidth="1"/>
    <col min="13346" max="13348" width="14.28515625" style="166" customWidth="1"/>
    <col min="13349" max="13349" width="5.7109375" style="166" customWidth="1"/>
    <col min="13350" max="13352" width="14.140625" style="166" customWidth="1"/>
    <col min="13353" max="13362" width="11.42578125" style="166"/>
    <col min="13363" max="13364" width="63.140625" style="166" customWidth="1"/>
    <col min="13365" max="13369" width="43.85546875" style="166" customWidth="1"/>
    <col min="13370" max="13568" width="11.42578125" style="166"/>
    <col min="13569" max="13569" width="3.42578125" style="166" bestFit="1" customWidth="1"/>
    <col min="13570" max="13570" width="13.28515625" style="166" customWidth="1"/>
    <col min="13571" max="13571" width="64.140625" style="166" customWidth="1"/>
    <col min="13572" max="13572" width="22.42578125" style="166" customWidth="1"/>
    <col min="13573" max="13573" width="11.42578125" style="166"/>
    <col min="13574" max="13574" width="15.42578125" style="166" customWidth="1"/>
    <col min="13575" max="13575" width="13.42578125" style="166" customWidth="1"/>
    <col min="13576" max="13576" width="11.42578125" style="166"/>
    <col min="13577" max="13577" width="12.85546875" style="166" customWidth="1"/>
    <col min="13578" max="13578" width="11.42578125" style="166"/>
    <col min="13579" max="13580" width="14" style="166" customWidth="1"/>
    <col min="13581" max="13581" width="2.42578125" style="166" customWidth="1"/>
    <col min="13582" max="13583" width="11.42578125" style="166"/>
    <col min="13584" max="13584" width="2" style="166" customWidth="1"/>
    <col min="13585" max="13589" width="15.5703125" style="166" customWidth="1"/>
    <col min="13590" max="13590" width="16.7109375" style="166" customWidth="1"/>
    <col min="13591" max="13591" width="4.5703125" style="166" customWidth="1"/>
    <col min="13592" max="13596" width="14.7109375" style="166" customWidth="1"/>
    <col min="13597" max="13597" width="18.42578125" style="166" customWidth="1"/>
    <col min="13598" max="13598" width="4.5703125" style="166" customWidth="1"/>
    <col min="13599" max="13600" width="15.42578125" style="166" customWidth="1"/>
    <col min="13601" max="13601" width="5.7109375" style="166" customWidth="1"/>
    <col min="13602" max="13604" width="14.28515625" style="166" customWidth="1"/>
    <col min="13605" max="13605" width="5.7109375" style="166" customWidth="1"/>
    <col min="13606" max="13608" width="14.140625" style="166" customWidth="1"/>
    <col min="13609" max="13618" width="11.42578125" style="166"/>
    <col min="13619" max="13620" width="63.140625" style="166" customWidth="1"/>
    <col min="13621" max="13625" width="43.85546875" style="166" customWidth="1"/>
    <col min="13626" max="13824" width="11.42578125" style="166"/>
    <col min="13825" max="13825" width="3.42578125" style="166" bestFit="1" customWidth="1"/>
    <col min="13826" max="13826" width="13.28515625" style="166" customWidth="1"/>
    <col min="13827" max="13827" width="64.140625" style="166" customWidth="1"/>
    <col min="13828" max="13828" width="22.42578125" style="166" customWidth="1"/>
    <col min="13829" max="13829" width="11.42578125" style="166"/>
    <col min="13830" max="13830" width="15.42578125" style="166" customWidth="1"/>
    <col min="13831" max="13831" width="13.42578125" style="166" customWidth="1"/>
    <col min="13832" max="13832" width="11.42578125" style="166"/>
    <col min="13833" max="13833" width="12.85546875" style="166" customWidth="1"/>
    <col min="13834" max="13834" width="11.42578125" style="166"/>
    <col min="13835" max="13836" width="14" style="166" customWidth="1"/>
    <col min="13837" max="13837" width="2.42578125" style="166" customWidth="1"/>
    <col min="13838" max="13839" width="11.42578125" style="166"/>
    <col min="13840" max="13840" width="2" style="166" customWidth="1"/>
    <col min="13841" max="13845" width="15.5703125" style="166" customWidth="1"/>
    <col min="13846" max="13846" width="16.7109375" style="166" customWidth="1"/>
    <col min="13847" max="13847" width="4.5703125" style="166" customWidth="1"/>
    <col min="13848" max="13852" width="14.7109375" style="166" customWidth="1"/>
    <col min="13853" max="13853" width="18.42578125" style="166" customWidth="1"/>
    <col min="13854" max="13854" width="4.5703125" style="166" customWidth="1"/>
    <col min="13855" max="13856" width="15.42578125" style="166" customWidth="1"/>
    <col min="13857" max="13857" width="5.7109375" style="166" customWidth="1"/>
    <col min="13858" max="13860" width="14.28515625" style="166" customWidth="1"/>
    <col min="13861" max="13861" width="5.7109375" style="166" customWidth="1"/>
    <col min="13862" max="13864" width="14.140625" style="166" customWidth="1"/>
    <col min="13865" max="13874" width="11.42578125" style="166"/>
    <col min="13875" max="13876" width="63.140625" style="166" customWidth="1"/>
    <col min="13877" max="13881" width="43.85546875" style="166" customWidth="1"/>
    <col min="13882" max="14080" width="11.42578125" style="166"/>
    <col min="14081" max="14081" width="3.42578125" style="166" bestFit="1" customWidth="1"/>
    <col min="14082" max="14082" width="13.28515625" style="166" customWidth="1"/>
    <col min="14083" max="14083" width="64.140625" style="166" customWidth="1"/>
    <col min="14084" max="14084" width="22.42578125" style="166" customWidth="1"/>
    <col min="14085" max="14085" width="11.42578125" style="166"/>
    <col min="14086" max="14086" width="15.42578125" style="166" customWidth="1"/>
    <col min="14087" max="14087" width="13.42578125" style="166" customWidth="1"/>
    <col min="14088" max="14088" width="11.42578125" style="166"/>
    <col min="14089" max="14089" width="12.85546875" style="166" customWidth="1"/>
    <col min="14090" max="14090" width="11.42578125" style="166"/>
    <col min="14091" max="14092" width="14" style="166" customWidth="1"/>
    <col min="14093" max="14093" width="2.42578125" style="166" customWidth="1"/>
    <col min="14094" max="14095" width="11.42578125" style="166"/>
    <col min="14096" max="14096" width="2" style="166" customWidth="1"/>
    <col min="14097" max="14101" width="15.5703125" style="166" customWidth="1"/>
    <col min="14102" max="14102" width="16.7109375" style="166" customWidth="1"/>
    <col min="14103" max="14103" width="4.5703125" style="166" customWidth="1"/>
    <col min="14104" max="14108" width="14.7109375" style="166" customWidth="1"/>
    <col min="14109" max="14109" width="18.42578125" style="166" customWidth="1"/>
    <col min="14110" max="14110" width="4.5703125" style="166" customWidth="1"/>
    <col min="14111" max="14112" width="15.42578125" style="166" customWidth="1"/>
    <col min="14113" max="14113" width="5.7109375" style="166" customWidth="1"/>
    <col min="14114" max="14116" width="14.28515625" style="166" customWidth="1"/>
    <col min="14117" max="14117" width="5.7109375" style="166" customWidth="1"/>
    <col min="14118" max="14120" width="14.140625" style="166" customWidth="1"/>
    <col min="14121" max="14130" width="11.42578125" style="166"/>
    <col min="14131" max="14132" width="63.140625" style="166" customWidth="1"/>
    <col min="14133" max="14137" width="43.85546875" style="166" customWidth="1"/>
    <col min="14138" max="14336" width="11.42578125" style="166"/>
    <col min="14337" max="14337" width="3.42578125" style="166" bestFit="1" customWidth="1"/>
    <col min="14338" max="14338" width="13.28515625" style="166" customWidth="1"/>
    <col min="14339" max="14339" width="64.140625" style="166" customWidth="1"/>
    <col min="14340" max="14340" width="22.42578125" style="166" customWidth="1"/>
    <col min="14341" max="14341" width="11.42578125" style="166"/>
    <col min="14342" max="14342" width="15.42578125" style="166" customWidth="1"/>
    <col min="14343" max="14343" width="13.42578125" style="166" customWidth="1"/>
    <col min="14344" max="14344" width="11.42578125" style="166"/>
    <col min="14345" max="14345" width="12.85546875" style="166" customWidth="1"/>
    <col min="14346" max="14346" width="11.42578125" style="166"/>
    <col min="14347" max="14348" width="14" style="166" customWidth="1"/>
    <col min="14349" max="14349" width="2.42578125" style="166" customWidth="1"/>
    <col min="14350" max="14351" width="11.42578125" style="166"/>
    <col min="14352" max="14352" width="2" style="166" customWidth="1"/>
    <col min="14353" max="14357" width="15.5703125" style="166" customWidth="1"/>
    <col min="14358" max="14358" width="16.7109375" style="166" customWidth="1"/>
    <col min="14359" max="14359" width="4.5703125" style="166" customWidth="1"/>
    <col min="14360" max="14364" width="14.7109375" style="166" customWidth="1"/>
    <col min="14365" max="14365" width="18.42578125" style="166" customWidth="1"/>
    <col min="14366" max="14366" width="4.5703125" style="166" customWidth="1"/>
    <col min="14367" max="14368" width="15.42578125" style="166" customWidth="1"/>
    <col min="14369" max="14369" width="5.7109375" style="166" customWidth="1"/>
    <col min="14370" max="14372" width="14.28515625" style="166" customWidth="1"/>
    <col min="14373" max="14373" width="5.7109375" style="166" customWidth="1"/>
    <col min="14374" max="14376" width="14.140625" style="166" customWidth="1"/>
    <col min="14377" max="14386" width="11.42578125" style="166"/>
    <col min="14387" max="14388" width="63.140625" style="166" customWidth="1"/>
    <col min="14389" max="14393" width="43.85546875" style="166" customWidth="1"/>
    <col min="14394" max="14592" width="11.42578125" style="166"/>
    <col min="14593" max="14593" width="3.42578125" style="166" bestFit="1" customWidth="1"/>
    <col min="14594" max="14594" width="13.28515625" style="166" customWidth="1"/>
    <col min="14595" max="14595" width="64.140625" style="166" customWidth="1"/>
    <col min="14596" max="14596" width="22.42578125" style="166" customWidth="1"/>
    <col min="14597" max="14597" width="11.42578125" style="166"/>
    <col min="14598" max="14598" width="15.42578125" style="166" customWidth="1"/>
    <col min="14599" max="14599" width="13.42578125" style="166" customWidth="1"/>
    <col min="14600" max="14600" width="11.42578125" style="166"/>
    <col min="14601" max="14601" width="12.85546875" style="166" customWidth="1"/>
    <col min="14602" max="14602" width="11.42578125" style="166"/>
    <col min="14603" max="14604" width="14" style="166" customWidth="1"/>
    <col min="14605" max="14605" width="2.42578125" style="166" customWidth="1"/>
    <col min="14606" max="14607" width="11.42578125" style="166"/>
    <col min="14608" max="14608" width="2" style="166" customWidth="1"/>
    <col min="14609" max="14613" width="15.5703125" style="166" customWidth="1"/>
    <col min="14614" max="14614" width="16.7109375" style="166" customWidth="1"/>
    <col min="14615" max="14615" width="4.5703125" style="166" customWidth="1"/>
    <col min="14616" max="14620" width="14.7109375" style="166" customWidth="1"/>
    <col min="14621" max="14621" width="18.42578125" style="166" customWidth="1"/>
    <col min="14622" max="14622" width="4.5703125" style="166" customWidth="1"/>
    <col min="14623" max="14624" width="15.42578125" style="166" customWidth="1"/>
    <col min="14625" max="14625" width="5.7109375" style="166" customWidth="1"/>
    <col min="14626" max="14628" width="14.28515625" style="166" customWidth="1"/>
    <col min="14629" max="14629" width="5.7109375" style="166" customWidth="1"/>
    <col min="14630" max="14632" width="14.140625" style="166" customWidth="1"/>
    <col min="14633" max="14642" width="11.42578125" style="166"/>
    <col min="14643" max="14644" width="63.140625" style="166" customWidth="1"/>
    <col min="14645" max="14649" width="43.85546875" style="166" customWidth="1"/>
    <col min="14650" max="14848" width="11.42578125" style="166"/>
    <col min="14849" max="14849" width="3.42578125" style="166" bestFit="1" customWidth="1"/>
    <col min="14850" max="14850" width="13.28515625" style="166" customWidth="1"/>
    <col min="14851" max="14851" width="64.140625" style="166" customWidth="1"/>
    <col min="14852" max="14852" width="22.42578125" style="166" customWidth="1"/>
    <col min="14853" max="14853" width="11.42578125" style="166"/>
    <col min="14854" max="14854" width="15.42578125" style="166" customWidth="1"/>
    <col min="14855" max="14855" width="13.42578125" style="166" customWidth="1"/>
    <col min="14856" max="14856" width="11.42578125" style="166"/>
    <col min="14857" max="14857" width="12.85546875" style="166" customWidth="1"/>
    <col min="14858" max="14858" width="11.42578125" style="166"/>
    <col min="14859" max="14860" width="14" style="166" customWidth="1"/>
    <col min="14861" max="14861" width="2.42578125" style="166" customWidth="1"/>
    <col min="14862" max="14863" width="11.42578125" style="166"/>
    <col min="14864" max="14864" width="2" style="166" customWidth="1"/>
    <col min="14865" max="14869" width="15.5703125" style="166" customWidth="1"/>
    <col min="14870" max="14870" width="16.7109375" style="166" customWidth="1"/>
    <col min="14871" max="14871" width="4.5703125" style="166" customWidth="1"/>
    <col min="14872" max="14876" width="14.7109375" style="166" customWidth="1"/>
    <col min="14877" max="14877" width="18.42578125" style="166" customWidth="1"/>
    <col min="14878" max="14878" width="4.5703125" style="166" customWidth="1"/>
    <col min="14879" max="14880" width="15.42578125" style="166" customWidth="1"/>
    <col min="14881" max="14881" width="5.7109375" style="166" customWidth="1"/>
    <col min="14882" max="14884" width="14.28515625" style="166" customWidth="1"/>
    <col min="14885" max="14885" width="5.7109375" style="166" customWidth="1"/>
    <col min="14886" max="14888" width="14.140625" style="166" customWidth="1"/>
    <col min="14889" max="14898" width="11.42578125" style="166"/>
    <col min="14899" max="14900" width="63.140625" style="166" customWidth="1"/>
    <col min="14901" max="14905" width="43.85546875" style="166" customWidth="1"/>
    <col min="14906" max="15104" width="11.42578125" style="166"/>
    <col min="15105" max="15105" width="3.42578125" style="166" bestFit="1" customWidth="1"/>
    <col min="15106" max="15106" width="13.28515625" style="166" customWidth="1"/>
    <col min="15107" max="15107" width="64.140625" style="166" customWidth="1"/>
    <col min="15108" max="15108" width="22.42578125" style="166" customWidth="1"/>
    <col min="15109" max="15109" width="11.42578125" style="166"/>
    <col min="15110" max="15110" width="15.42578125" style="166" customWidth="1"/>
    <col min="15111" max="15111" width="13.42578125" style="166" customWidth="1"/>
    <col min="15112" max="15112" width="11.42578125" style="166"/>
    <col min="15113" max="15113" width="12.85546875" style="166" customWidth="1"/>
    <col min="15114" max="15114" width="11.42578125" style="166"/>
    <col min="15115" max="15116" width="14" style="166" customWidth="1"/>
    <col min="15117" max="15117" width="2.42578125" style="166" customWidth="1"/>
    <col min="15118" max="15119" width="11.42578125" style="166"/>
    <col min="15120" max="15120" width="2" style="166" customWidth="1"/>
    <col min="15121" max="15125" width="15.5703125" style="166" customWidth="1"/>
    <col min="15126" max="15126" width="16.7109375" style="166" customWidth="1"/>
    <col min="15127" max="15127" width="4.5703125" style="166" customWidth="1"/>
    <col min="15128" max="15132" width="14.7109375" style="166" customWidth="1"/>
    <col min="15133" max="15133" width="18.42578125" style="166" customWidth="1"/>
    <col min="15134" max="15134" width="4.5703125" style="166" customWidth="1"/>
    <col min="15135" max="15136" width="15.42578125" style="166" customWidth="1"/>
    <col min="15137" max="15137" width="5.7109375" style="166" customWidth="1"/>
    <col min="15138" max="15140" width="14.28515625" style="166" customWidth="1"/>
    <col min="15141" max="15141" width="5.7109375" style="166" customWidth="1"/>
    <col min="15142" max="15144" width="14.140625" style="166" customWidth="1"/>
    <col min="15145" max="15154" width="11.42578125" style="166"/>
    <col min="15155" max="15156" width="63.140625" style="166" customWidth="1"/>
    <col min="15157" max="15161" width="43.85546875" style="166" customWidth="1"/>
    <col min="15162" max="15360" width="11.42578125" style="166"/>
    <col min="15361" max="15361" width="3.42578125" style="166" bestFit="1" customWidth="1"/>
    <col min="15362" max="15362" width="13.28515625" style="166" customWidth="1"/>
    <col min="15363" max="15363" width="64.140625" style="166" customWidth="1"/>
    <col min="15364" max="15364" width="22.42578125" style="166" customWidth="1"/>
    <col min="15365" max="15365" width="11.42578125" style="166"/>
    <col min="15366" max="15366" width="15.42578125" style="166" customWidth="1"/>
    <col min="15367" max="15367" width="13.42578125" style="166" customWidth="1"/>
    <col min="15368" max="15368" width="11.42578125" style="166"/>
    <col min="15369" max="15369" width="12.85546875" style="166" customWidth="1"/>
    <col min="15370" max="15370" width="11.42578125" style="166"/>
    <col min="15371" max="15372" width="14" style="166" customWidth="1"/>
    <col min="15373" max="15373" width="2.42578125" style="166" customWidth="1"/>
    <col min="15374" max="15375" width="11.42578125" style="166"/>
    <col min="15376" max="15376" width="2" style="166" customWidth="1"/>
    <col min="15377" max="15381" width="15.5703125" style="166" customWidth="1"/>
    <col min="15382" max="15382" width="16.7109375" style="166" customWidth="1"/>
    <col min="15383" max="15383" width="4.5703125" style="166" customWidth="1"/>
    <col min="15384" max="15388" width="14.7109375" style="166" customWidth="1"/>
    <col min="15389" max="15389" width="18.42578125" style="166" customWidth="1"/>
    <col min="15390" max="15390" width="4.5703125" style="166" customWidth="1"/>
    <col min="15391" max="15392" width="15.42578125" style="166" customWidth="1"/>
    <col min="15393" max="15393" width="5.7109375" style="166" customWidth="1"/>
    <col min="15394" max="15396" width="14.28515625" style="166" customWidth="1"/>
    <col min="15397" max="15397" width="5.7109375" style="166" customWidth="1"/>
    <col min="15398" max="15400" width="14.140625" style="166" customWidth="1"/>
    <col min="15401" max="15410" width="11.42578125" style="166"/>
    <col min="15411" max="15412" width="63.140625" style="166" customWidth="1"/>
    <col min="15413" max="15417" width="43.85546875" style="166" customWidth="1"/>
    <col min="15418" max="15616" width="11.42578125" style="166"/>
    <col min="15617" max="15617" width="3.42578125" style="166" bestFit="1" customWidth="1"/>
    <col min="15618" max="15618" width="13.28515625" style="166" customWidth="1"/>
    <col min="15619" max="15619" width="64.140625" style="166" customWidth="1"/>
    <col min="15620" max="15620" width="22.42578125" style="166" customWidth="1"/>
    <col min="15621" max="15621" width="11.42578125" style="166"/>
    <col min="15622" max="15622" width="15.42578125" style="166" customWidth="1"/>
    <col min="15623" max="15623" width="13.42578125" style="166" customWidth="1"/>
    <col min="15624" max="15624" width="11.42578125" style="166"/>
    <col min="15625" max="15625" width="12.85546875" style="166" customWidth="1"/>
    <col min="15626" max="15626" width="11.42578125" style="166"/>
    <col min="15627" max="15628" width="14" style="166" customWidth="1"/>
    <col min="15629" max="15629" width="2.42578125" style="166" customWidth="1"/>
    <col min="15630" max="15631" width="11.42578125" style="166"/>
    <col min="15632" max="15632" width="2" style="166" customWidth="1"/>
    <col min="15633" max="15637" width="15.5703125" style="166" customWidth="1"/>
    <col min="15638" max="15638" width="16.7109375" style="166" customWidth="1"/>
    <col min="15639" max="15639" width="4.5703125" style="166" customWidth="1"/>
    <col min="15640" max="15644" width="14.7109375" style="166" customWidth="1"/>
    <col min="15645" max="15645" width="18.42578125" style="166" customWidth="1"/>
    <col min="15646" max="15646" width="4.5703125" style="166" customWidth="1"/>
    <col min="15647" max="15648" width="15.42578125" style="166" customWidth="1"/>
    <col min="15649" max="15649" width="5.7109375" style="166" customWidth="1"/>
    <col min="15650" max="15652" width="14.28515625" style="166" customWidth="1"/>
    <col min="15653" max="15653" width="5.7109375" style="166" customWidth="1"/>
    <col min="15654" max="15656" width="14.140625" style="166" customWidth="1"/>
    <col min="15657" max="15666" width="11.42578125" style="166"/>
    <col min="15667" max="15668" width="63.140625" style="166" customWidth="1"/>
    <col min="15669" max="15673" width="43.85546875" style="166" customWidth="1"/>
    <col min="15674" max="15872" width="11.42578125" style="166"/>
    <col min="15873" max="15873" width="3.42578125" style="166" bestFit="1" customWidth="1"/>
    <col min="15874" max="15874" width="13.28515625" style="166" customWidth="1"/>
    <col min="15875" max="15875" width="64.140625" style="166" customWidth="1"/>
    <col min="15876" max="15876" width="22.42578125" style="166" customWidth="1"/>
    <col min="15877" max="15877" width="11.42578125" style="166"/>
    <col min="15878" max="15878" width="15.42578125" style="166" customWidth="1"/>
    <col min="15879" max="15879" width="13.42578125" style="166" customWidth="1"/>
    <col min="15880" max="15880" width="11.42578125" style="166"/>
    <col min="15881" max="15881" width="12.85546875" style="166" customWidth="1"/>
    <col min="15882" max="15882" width="11.42578125" style="166"/>
    <col min="15883" max="15884" width="14" style="166" customWidth="1"/>
    <col min="15885" max="15885" width="2.42578125" style="166" customWidth="1"/>
    <col min="15886" max="15887" width="11.42578125" style="166"/>
    <col min="15888" max="15888" width="2" style="166" customWidth="1"/>
    <col min="15889" max="15893" width="15.5703125" style="166" customWidth="1"/>
    <col min="15894" max="15894" width="16.7109375" style="166" customWidth="1"/>
    <col min="15895" max="15895" width="4.5703125" style="166" customWidth="1"/>
    <col min="15896" max="15900" width="14.7109375" style="166" customWidth="1"/>
    <col min="15901" max="15901" width="18.42578125" style="166" customWidth="1"/>
    <col min="15902" max="15902" width="4.5703125" style="166" customWidth="1"/>
    <col min="15903" max="15904" width="15.42578125" style="166" customWidth="1"/>
    <col min="15905" max="15905" width="5.7109375" style="166" customWidth="1"/>
    <col min="15906" max="15908" width="14.28515625" style="166" customWidth="1"/>
    <col min="15909" max="15909" width="5.7109375" style="166" customWidth="1"/>
    <col min="15910" max="15912" width="14.140625" style="166" customWidth="1"/>
    <col min="15913" max="15922" width="11.42578125" style="166"/>
    <col min="15923" max="15924" width="63.140625" style="166" customWidth="1"/>
    <col min="15925" max="15929" width="43.85546875" style="166" customWidth="1"/>
    <col min="15930" max="16128" width="11.42578125" style="166"/>
    <col min="16129" max="16129" width="3.42578125" style="166" bestFit="1" customWidth="1"/>
    <col min="16130" max="16130" width="13.28515625" style="166" customWidth="1"/>
    <col min="16131" max="16131" width="64.140625" style="166" customWidth="1"/>
    <col min="16132" max="16132" width="22.42578125" style="166" customWidth="1"/>
    <col min="16133" max="16133" width="11.42578125" style="166"/>
    <col min="16134" max="16134" width="15.42578125" style="166" customWidth="1"/>
    <col min="16135" max="16135" width="13.42578125" style="166" customWidth="1"/>
    <col min="16136" max="16136" width="11.42578125" style="166"/>
    <col min="16137" max="16137" width="12.85546875" style="166" customWidth="1"/>
    <col min="16138" max="16138" width="11.42578125" style="166"/>
    <col min="16139" max="16140" width="14" style="166" customWidth="1"/>
    <col min="16141" max="16141" width="2.42578125" style="166" customWidth="1"/>
    <col min="16142" max="16143" width="11.42578125" style="166"/>
    <col min="16144" max="16144" width="2" style="166" customWidth="1"/>
    <col min="16145" max="16149" width="15.5703125" style="166" customWidth="1"/>
    <col min="16150" max="16150" width="16.7109375" style="166" customWidth="1"/>
    <col min="16151" max="16151" width="4.5703125" style="166" customWidth="1"/>
    <col min="16152" max="16156" width="14.7109375" style="166" customWidth="1"/>
    <col min="16157" max="16157" width="18.42578125" style="166" customWidth="1"/>
    <col min="16158" max="16158" width="4.5703125" style="166" customWidth="1"/>
    <col min="16159" max="16160" width="15.42578125" style="166" customWidth="1"/>
    <col min="16161" max="16161" width="5.7109375" style="166" customWidth="1"/>
    <col min="16162" max="16164" width="14.28515625" style="166" customWidth="1"/>
    <col min="16165" max="16165" width="5.7109375" style="166" customWidth="1"/>
    <col min="16166" max="16168" width="14.140625" style="166" customWidth="1"/>
    <col min="16169" max="16178" width="11.42578125" style="166"/>
    <col min="16179" max="16180" width="63.140625" style="166" customWidth="1"/>
    <col min="16181" max="16185" width="43.85546875" style="166" customWidth="1"/>
    <col min="16186" max="16384" width="11.42578125" style="166"/>
  </cols>
  <sheetData>
    <row r="1" spans="1:57" ht="23.25">
      <c r="A1" s="329" t="s">
        <v>605</v>
      </c>
      <c r="B1" s="329"/>
      <c r="C1" s="329"/>
      <c r="D1" s="329"/>
      <c r="E1" s="329"/>
      <c r="F1" s="329"/>
      <c r="G1" s="329"/>
      <c r="H1" s="329"/>
      <c r="I1" s="329"/>
      <c r="J1" s="329"/>
      <c r="K1" s="329"/>
      <c r="L1" s="329"/>
      <c r="M1" s="329"/>
      <c r="N1" s="329"/>
      <c r="O1" s="329"/>
      <c r="P1" s="329"/>
      <c r="Q1" s="329"/>
      <c r="R1" s="329"/>
      <c r="S1" s="329"/>
      <c r="T1" s="329"/>
      <c r="U1" s="329"/>
      <c r="V1" s="329"/>
      <c r="W1" s="329"/>
    </row>
    <row r="2" spans="1:57" ht="16.5" customHeight="1" thickBot="1">
      <c r="B2" s="168"/>
    </row>
    <row r="3" spans="1:57" ht="24" customHeight="1" thickBot="1">
      <c r="C3" s="330"/>
      <c r="D3" s="330"/>
      <c r="H3" s="331" t="s">
        <v>606</v>
      </c>
      <c r="I3" s="332"/>
      <c r="BD3" s="165" t="s">
        <v>430</v>
      </c>
      <c r="BE3" s="163" t="s">
        <v>431</v>
      </c>
    </row>
    <row r="4" spans="1:57" ht="16.5" thickBot="1">
      <c r="D4" s="170"/>
      <c r="H4" s="171" t="s">
        <v>432</v>
      </c>
      <c r="I4" s="171" t="s">
        <v>283</v>
      </c>
      <c r="BD4" s="165" t="s">
        <v>433</v>
      </c>
      <c r="BE4" s="163" t="s">
        <v>434</v>
      </c>
    </row>
    <row r="5" spans="1:57" ht="16.5" thickBot="1">
      <c r="H5" s="171" t="s">
        <v>435</v>
      </c>
      <c r="I5" s="172"/>
      <c r="BD5" s="165" t="s">
        <v>436</v>
      </c>
      <c r="BE5" s="163" t="s">
        <v>437</v>
      </c>
    </row>
    <row r="6" spans="1:57" ht="18.75" customHeight="1">
      <c r="BD6" s="165" t="s">
        <v>438</v>
      </c>
      <c r="BE6" s="163" t="s">
        <v>439</v>
      </c>
    </row>
    <row r="7" spans="1:57" ht="21.75" customHeight="1">
      <c r="A7" s="329" t="s">
        <v>440</v>
      </c>
      <c r="B7" s="329"/>
      <c r="C7" s="329"/>
      <c r="D7" s="329"/>
      <c r="E7" s="329"/>
      <c r="F7" s="329"/>
      <c r="G7" s="329"/>
      <c r="H7" s="329"/>
      <c r="I7" s="329"/>
      <c r="J7" s="329"/>
      <c r="K7" s="329"/>
      <c r="L7" s="329"/>
      <c r="M7" s="329"/>
      <c r="N7" s="329"/>
      <c r="O7" s="329"/>
      <c r="P7" s="329"/>
      <c r="Q7" s="329"/>
      <c r="R7" s="329"/>
      <c r="S7" s="329"/>
      <c r="T7" s="329"/>
      <c r="U7" s="329"/>
      <c r="V7" s="329"/>
      <c r="W7" s="329"/>
      <c r="BB7" s="147"/>
      <c r="BD7" s="163" t="s">
        <v>441</v>
      </c>
      <c r="BE7" s="163" t="s">
        <v>442</v>
      </c>
    </row>
    <row r="8" spans="1:57" s="147" customFormat="1" ht="27.75" customHeight="1" thickBot="1">
      <c r="B8" s="147" t="s">
        <v>443</v>
      </c>
      <c r="C8" s="148"/>
      <c r="D8" s="147" t="s">
        <v>444</v>
      </c>
      <c r="E8" s="147" t="s">
        <v>445</v>
      </c>
      <c r="F8" s="147" t="s">
        <v>446</v>
      </c>
      <c r="G8" s="147" t="s">
        <v>447</v>
      </c>
      <c r="H8" s="147" t="s">
        <v>448</v>
      </c>
      <c r="I8" s="147" t="s">
        <v>449</v>
      </c>
      <c r="J8" s="147" t="s">
        <v>450</v>
      </c>
      <c r="K8" s="147" t="s">
        <v>451</v>
      </c>
      <c r="L8" s="147" t="s">
        <v>452</v>
      </c>
      <c r="AY8" s="147">
        <v>1</v>
      </c>
      <c r="AZ8" s="147">
        <v>2</v>
      </c>
      <c r="BA8" s="149">
        <v>3</v>
      </c>
      <c r="BB8" s="147">
        <v>4</v>
      </c>
      <c r="BC8" s="149">
        <v>5</v>
      </c>
      <c r="BD8" s="147">
        <v>6</v>
      </c>
      <c r="BE8" s="149">
        <v>7</v>
      </c>
    </row>
    <row r="9" spans="1:57" s="151" customFormat="1" ht="95.25" thickBot="1">
      <c r="A9" s="333" t="s">
        <v>453</v>
      </c>
      <c r="B9" s="334" t="s">
        <v>454</v>
      </c>
      <c r="C9" s="150" t="s">
        <v>454</v>
      </c>
      <c r="D9" s="335" t="s">
        <v>455</v>
      </c>
      <c r="E9" s="336"/>
      <c r="F9" s="336"/>
      <c r="G9" s="336"/>
      <c r="H9" s="336"/>
      <c r="I9" s="336"/>
      <c r="J9" s="336"/>
      <c r="K9" s="336"/>
      <c r="L9" s="337"/>
      <c r="N9" s="338" t="s">
        <v>456</v>
      </c>
      <c r="O9" s="339"/>
      <c r="Q9" s="344" t="s">
        <v>457</v>
      </c>
      <c r="R9" s="345"/>
      <c r="S9" s="346"/>
      <c r="T9" s="338" t="s">
        <v>607</v>
      </c>
      <c r="U9" s="353"/>
      <c r="V9" s="354"/>
      <c r="W9" s="147"/>
      <c r="X9" s="338" t="s">
        <v>458</v>
      </c>
      <c r="Y9" s="339"/>
      <c r="Z9" s="338" t="s">
        <v>459</v>
      </c>
      <c r="AA9" s="339"/>
      <c r="AB9" s="338" t="s">
        <v>460</v>
      </c>
      <c r="AC9" s="339"/>
      <c r="AD9" s="147"/>
      <c r="AE9" s="338" t="s">
        <v>461</v>
      </c>
      <c r="AF9" s="339"/>
      <c r="AH9" s="344" t="s">
        <v>462</v>
      </c>
      <c r="AI9" s="345"/>
      <c r="AJ9" s="346"/>
      <c r="AL9" s="370" t="s">
        <v>463</v>
      </c>
      <c r="AM9" s="370"/>
      <c r="AN9" s="370"/>
      <c r="AP9" s="361" t="s">
        <v>464</v>
      </c>
      <c r="AQ9" s="361"/>
      <c r="AS9" s="362" t="s">
        <v>465</v>
      </c>
      <c r="AT9" s="363"/>
      <c r="AV9" s="362" t="s">
        <v>466</v>
      </c>
      <c r="AW9" s="363"/>
      <c r="AY9" s="152" t="s">
        <v>574</v>
      </c>
      <c r="AZ9" s="145" t="s">
        <v>579</v>
      </c>
      <c r="BA9" s="145" t="s">
        <v>592</v>
      </c>
      <c r="BB9" s="145" t="s">
        <v>608</v>
      </c>
      <c r="BC9" s="145" t="s">
        <v>576</v>
      </c>
      <c r="BD9" s="145" t="s">
        <v>467</v>
      </c>
      <c r="BE9" s="145" t="s">
        <v>468</v>
      </c>
    </row>
    <row r="10" spans="1:57" s="151" customFormat="1" ht="16.5" thickBot="1">
      <c r="A10" s="333"/>
      <c r="B10" s="334"/>
      <c r="C10" s="364" t="s">
        <v>573</v>
      </c>
      <c r="D10" s="344" t="s">
        <v>469</v>
      </c>
      <c r="E10" s="345"/>
      <c r="F10" s="345"/>
      <c r="G10" s="345"/>
      <c r="H10" s="345"/>
      <c r="I10" s="346"/>
      <c r="J10" s="367" t="s">
        <v>470</v>
      </c>
      <c r="K10" s="367" t="s">
        <v>471</v>
      </c>
      <c r="L10" s="370" t="s">
        <v>472</v>
      </c>
      <c r="N10" s="340"/>
      <c r="O10" s="341"/>
      <c r="Q10" s="347"/>
      <c r="R10" s="348"/>
      <c r="S10" s="349"/>
      <c r="T10" s="355"/>
      <c r="U10" s="356"/>
      <c r="V10" s="357"/>
      <c r="W10" s="147"/>
      <c r="X10" s="340"/>
      <c r="Y10" s="341"/>
      <c r="Z10" s="340"/>
      <c r="AA10" s="341"/>
      <c r="AB10" s="340"/>
      <c r="AC10" s="341"/>
      <c r="AD10" s="147"/>
      <c r="AE10" s="375"/>
      <c r="AF10" s="376"/>
      <c r="AH10" s="347"/>
      <c r="AI10" s="348"/>
      <c r="AJ10" s="349"/>
      <c r="AL10" s="370"/>
      <c r="AM10" s="370"/>
      <c r="AN10" s="370"/>
      <c r="AP10" s="146" t="s">
        <v>432</v>
      </c>
      <c r="AQ10" s="146" t="s">
        <v>283</v>
      </c>
      <c r="AS10" s="146" t="s">
        <v>432</v>
      </c>
      <c r="AT10" s="146" t="s">
        <v>283</v>
      </c>
      <c r="AV10" s="371" t="s">
        <v>254</v>
      </c>
      <c r="AW10" s="372"/>
      <c r="AY10" s="153"/>
      <c r="AZ10" s="153"/>
      <c r="BA10" s="149"/>
      <c r="BC10" s="149"/>
      <c r="BD10" s="149"/>
      <c r="BE10" s="149"/>
    </row>
    <row r="11" spans="1:57" s="151" customFormat="1" ht="16.5" thickBot="1">
      <c r="A11" s="333"/>
      <c r="B11" s="334"/>
      <c r="C11" s="365"/>
      <c r="D11" s="350"/>
      <c r="E11" s="351"/>
      <c r="F11" s="351"/>
      <c r="G11" s="351"/>
      <c r="H11" s="351"/>
      <c r="I11" s="352"/>
      <c r="J11" s="368"/>
      <c r="K11" s="368"/>
      <c r="L11" s="370"/>
      <c r="N11" s="340"/>
      <c r="O11" s="341"/>
      <c r="Q11" s="350"/>
      <c r="R11" s="351"/>
      <c r="S11" s="352"/>
      <c r="T11" s="358"/>
      <c r="U11" s="359"/>
      <c r="V11" s="360"/>
      <c r="W11" s="147"/>
      <c r="X11" s="342"/>
      <c r="Y11" s="343"/>
      <c r="Z11" s="342"/>
      <c r="AA11" s="343"/>
      <c r="AB11" s="342"/>
      <c r="AC11" s="343"/>
      <c r="AD11" s="147"/>
      <c r="AE11" s="377"/>
      <c r="AF11" s="378"/>
      <c r="AH11" s="350"/>
      <c r="AI11" s="351"/>
      <c r="AJ11" s="352"/>
      <c r="AL11" s="370"/>
      <c r="AM11" s="370"/>
      <c r="AN11" s="370"/>
      <c r="AP11" s="154"/>
      <c r="AQ11" s="155" t="s">
        <v>436</v>
      </c>
      <c r="AS11" s="154"/>
      <c r="AT11" s="155" t="s">
        <v>436</v>
      </c>
      <c r="AV11" s="373"/>
      <c r="AW11" s="374"/>
      <c r="AY11" s="153"/>
      <c r="AZ11" s="153"/>
      <c r="BA11" s="149"/>
      <c r="BC11" s="149"/>
      <c r="BD11" s="149"/>
      <c r="BE11" s="149"/>
    </row>
    <row r="12" spans="1:57" s="151" customFormat="1" ht="26.25" thickBot="1">
      <c r="A12" s="333"/>
      <c r="B12" s="334"/>
      <c r="C12" s="366"/>
      <c r="D12" s="156" t="s">
        <v>473</v>
      </c>
      <c r="E12" s="156" t="s">
        <v>474</v>
      </c>
      <c r="F12" s="156" t="s">
        <v>475</v>
      </c>
      <c r="G12" s="156" t="s">
        <v>476</v>
      </c>
      <c r="H12" s="156" t="s">
        <v>477</v>
      </c>
      <c r="I12" s="156" t="s">
        <v>478</v>
      </c>
      <c r="J12" s="369"/>
      <c r="K12" s="369"/>
      <c r="L12" s="370"/>
      <c r="N12" s="342"/>
      <c r="O12" s="343"/>
      <c r="Q12" s="156" t="s">
        <v>479</v>
      </c>
      <c r="R12" s="156" t="s">
        <v>432</v>
      </c>
      <c r="S12" s="157" t="s">
        <v>283</v>
      </c>
      <c r="T12" s="156" t="s">
        <v>479</v>
      </c>
      <c r="U12" s="156" t="s">
        <v>432</v>
      </c>
      <c r="V12" s="157" t="s">
        <v>283</v>
      </c>
      <c r="W12" s="158"/>
      <c r="X12" s="146" t="s">
        <v>432</v>
      </c>
      <c r="Y12" s="146" t="s">
        <v>283</v>
      </c>
      <c r="Z12" s="146" t="s">
        <v>432</v>
      </c>
      <c r="AA12" s="146" t="s">
        <v>283</v>
      </c>
      <c r="AB12" s="146" t="s">
        <v>432</v>
      </c>
      <c r="AC12" s="146" t="s">
        <v>283</v>
      </c>
      <c r="AD12" s="158"/>
      <c r="AE12" s="156" t="s">
        <v>432</v>
      </c>
      <c r="AF12" s="156" t="s">
        <v>283</v>
      </c>
      <c r="AH12" s="156" t="s">
        <v>479</v>
      </c>
      <c r="AI12" s="156" t="s">
        <v>432</v>
      </c>
      <c r="AJ12" s="157" t="s">
        <v>283</v>
      </c>
      <c r="AL12" s="156" t="s">
        <v>479</v>
      </c>
      <c r="AM12" s="156" t="s">
        <v>432</v>
      </c>
      <c r="AN12" s="156" t="s">
        <v>283</v>
      </c>
      <c r="BA12" s="149"/>
      <c r="BC12" s="149"/>
      <c r="BD12" s="149"/>
      <c r="BE12" s="149"/>
    </row>
    <row r="13" spans="1:57" s="151" customFormat="1" ht="90" customHeight="1" thickBot="1">
      <c r="A13" s="147">
        <v>1</v>
      </c>
      <c r="B13" s="150" t="s">
        <v>480</v>
      </c>
      <c r="C13" s="159" t="s">
        <v>481</v>
      </c>
      <c r="D13" s="156"/>
      <c r="E13" s="156"/>
      <c r="F13" s="156"/>
      <c r="G13" s="156"/>
      <c r="H13" s="156"/>
      <c r="I13" s="156"/>
      <c r="J13" s="160"/>
      <c r="K13" s="160" t="s">
        <v>435</v>
      </c>
      <c r="L13" s="156"/>
      <c r="N13" s="335" t="s">
        <v>435</v>
      </c>
      <c r="O13" s="337"/>
      <c r="Q13" s="156"/>
      <c r="R13" s="156" t="s">
        <v>435</v>
      </c>
      <c r="S13" s="157"/>
      <c r="T13" s="156"/>
      <c r="U13" s="156" t="s">
        <v>435</v>
      </c>
      <c r="V13" s="157"/>
      <c r="W13" s="158"/>
      <c r="X13" s="146" t="s">
        <v>435</v>
      </c>
      <c r="Y13" s="146"/>
      <c r="Z13" s="146" t="s">
        <v>435</v>
      </c>
      <c r="AA13" s="146"/>
      <c r="AB13" s="146" t="s">
        <v>435</v>
      </c>
      <c r="AC13" s="146"/>
      <c r="AD13" s="158"/>
      <c r="AE13" s="146"/>
      <c r="AF13" s="156"/>
      <c r="AH13" s="156"/>
      <c r="AI13" s="156" t="s">
        <v>435</v>
      </c>
      <c r="AJ13" s="157"/>
      <c r="AL13" s="156"/>
      <c r="AM13" s="156" t="s">
        <v>435</v>
      </c>
      <c r="AN13" s="156"/>
      <c r="AQ13" s="147" t="s">
        <v>435</v>
      </c>
      <c r="AY13" s="161" t="s">
        <v>580</v>
      </c>
      <c r="AZ13" s="164" t="s">
        <v>430</v>
      </c>
      <c r="BA13" s="162" t="s">
        <v>441</v>
      </c>
      <c r="BB13" s="164" t="s">
        <v>430</v>
      </c>
      <c r="BC13" s="162" t="s">
        <v>441</v>
      </c>
      <c r="BD13" s="164" t="s">
        <v>430</v>
      </c>
      <c r="BE13" s="164" t="s">
        <v>430</v>
      </c>
    </row>
    <row r="14" spans="1:57" s="151" customFormat="1" ht="51.75" thickBot="1">
      <c r="A14" s="147">
        <v>2</v>
      </c>
      <c r="B14" s="150" t="s">
        <v>482</v>
      </c>
      <c r="C14" s="159" t="s">
        <v>483</v>
      </c>
      <c r="D14" s="156"/>
      <c r="E14" s="156"/>
      <c r="F14" s="156"/>
      <c r="G14" s="156"/>
      <c r="H14" s="156"/>
      <c r="I14" s="156"/>
      <c r="J14" s="160"/>
      <c r="K14" s="160" t="s">
        <v>435</v>
      </c>
      <c r="L14" s="156"/>
      <c r="N14" s="335" t="s">
        <v>435</v>
      </c>
      <c r="O14" s="337"/>
      <c r="Q14" s="156"/>
      <c r="R14" s="156" t="s">
        <v>435</v>
      </c>
      <c r="S14" s="157"/>
      <c r="T14" s="156"/>
      <c r="U14" s="156" t="s">
        <v>435</v>
      </c>
      <c r="V14" s="157"/>
      <c r="W14" s="158"/>
      <c r="X14" s="146" t="s">
        <v>435</v>
      </c>
      <c r="Y14" s="146"/>
      <c r="Z14" s="146" t="s">
        <v>435</v>
      </c>
      <c r="AA14" s="146"/>
      <c r="AB14" s="146" t="s">
        <v>435</v>
      </c>
      <c r="AC14" s="146"/>
      <c r="AD14" s="158"/>
      <c r="AE14" s="156"/>
      <c r="AF14" s="156"/>
      <c r="AH14" s="156"/>
      <c r="AI14" s="156" t="s">
        <v>435</v>
      </c>
      <c r="AJ14" s="157"/>
      <c r="AL14" s="156"/>
      <c r="AM14" s="156" t="s">
        <v>435</v>
      </c>
      <c r="AN14" s="156"/>
      <c r="AQ14" s="147"/>
      <c r="AY14" s="161" t="s">
        <v>580</v>
      </c>
      <c r="AZ14" s="164" t="s">
        <v>430</v>
      </c>
      <c r="BA14" s="162" t="s">
        <v>441</v>
      </c>
      <c r="BB14" s="164" t="s">
        <v>430</v>
      </c>
      <c r="BC14" s="164" t="s">
        <v>430</v>
      </c>
      <c r="BD14" s="164" t="s">
        <v>430</v>
      </c>
      <c r="BE14" s="164" t="s">
        <v>430</v>
      </c>
    </row>
    <row r="15" spans="1:57" s="151" customFormat="1" ht="39" thickBot="1">
      <c r="A15" s="147">
        <v>3</v>
      </c>
      <c r="B15" s="150" t="s">
        <v>484</v>
      </c>
      <c r="C15" s="159" t="s">
        <v>571</v>
      </c>
      <c r="D15" s="156"/>
      <c r="E15" s="156"/>
      <c r="F15" s="156"/>
      <c r="G15" s="156"/>
      <c r="H15" s="156"/>
      <c r="I15" s="156"/>
      <c r="J15" s="160"/>
      <c r="K15" s="160" t="s">
        <v>435</v>
      </c>
      <c r="L15" s="156"/>
      <c r="N15" s="335" t="s">
        <v>435</v>
      </c>
      <c r="O15" s="337"/>
      <c r="Q15" s="156"/>
      <c r="R15" s="156" t="s">
        <v>435</v>
      </c>
      <c r="S15" s="157"/>
      <c r="T15" s="156"/>
      <c r="U15" s="156" t="s">
        <v>435</v>
      </c>
      <c r="V15" s="157"/>
      <c r="W15" s="158"/>
      <c r="X15" s="146" t="s">
        <v>435</v>
      </c>
      <c r="Y15" s="146"/>
      <c r="Z15" s="146" t="s">
        <v>435</v>
      </c>
      <c r="AA15" s="146"/>
      <c r="AB15" s="146" t="s">
        <v>435</v>
      </c>
      <c r="AC15" s="146"/>
      <c r="AD15" s="158"/>
      <c r="AE15" s="156"/>
      <c r="AF15" s="156"/>
      <c r="AH15" s="156"/>
      <c r="AI15" s="156" t="s">
        <v>435</v>
      </c>
      <c r="AJ15" s="157"/>
      <c r="AL15" s="156"/>
      <c r="AM15" s="156" t="s">
        <v>435</v>
      </c>
      <c r="AN15" s="156"/>
      <c r="AQ15" s="147"/>
      <c r="AY15" s="161" t="s">
        <v>580</v>
      </c>
      <c r="AZ15" s="164" t="s">
        <v>430</v>
      </c>
      <c r="BA15" s="162" t="s">
        <v>441</v>
      </c>
      <c r="BB15" s="164" t="s">
        <v>430</v>
      </c>
      <c r="BC15" s="162" t="s">
        <v>441</v>
      </c>
      <c r="BD15" s="164" t="s">
        <v>430</v>
      </c>
      <c r="BE15" s="164" t="s">
        <v>430</v>
      </c>
    </row>
    <row r="16" spans="1:57" s="151" customFormat="1" ht="64.5" customHeight="1" thickBot="1">
      <c r="A16" s="147">
        <v>4</v>
      </c>
      <c r="B16" s="150" t="s">
        <v>485</v>
      </c>
      <c r="C16" s="159" t="s">
        <v>486</v>
      </c>
      <c r="D16" s="156"/>
      <c r="E16" s="156"/>
      <c r="F16" s="156"/>
      <c r="G16" s="156"/>
      <c r="H16" s="156"/>
      <c r="I16" s="156"/>
      <c r="J16" s="160"/>
      <c r="K16" s="160" t="s">
        <v>435</v>
      </c>
      <c r="L16" s="156"/>
      <c r="N16" s="335" t="s">
        <v>435</v>
      </c>
      <c r="O16" s="337"/>
      <c r="Q16" s="156"/>
      <c r="R16" s="156" t="s">
        <v>435</v>
      </c>
      <c r="S16" s="157"/>
      <c r="T16" s="156"/>
      <c r="U16" s="156" t="s">
        <v>435</v>
      </c>
      <c r="V16" s="157"/>
      <c r="W16" s="158"/>
      <c r="X16" s="146" t="s">
        <v>435</v>
      </c>
      <c r="Y16" s="146"/>
      <c r="Z16" s="146" t="s">
        <v>435</v>
      </c>
      <c r="AA16" s="146"/>
      <c r="AB16" s="146" t="s">
        <v>435</v>
      </c>
      <c r="AC16" s="146"/>
      <c r="AD16" s="158"/>
      <c r="AE16" s="156"/>
      <c r="AF16" s="156"/>
      <c r="AH16" s="156"/>
      <c r="AI16" s="156" t="s">
        <v>435</v>
      </c>
      <c r="AJ16" s="157"/>
      <c r="AL16" s="156"/>
      <c r="AM16" s="156" t="s">
        <v>435</v>
      </c>
      <c r="AN16" s="156"/>
      <c r="AQ16" s="147"/>
      <c r="AY16" s="161" t="s">
        <v>580</v>
      </c>
      <c r="AZ16" s="164" t="s">
        <v>430</v>
      </c>
      <c r="BA16" s="162" t="s">
        <v>441</v>
      </c>
      <c r="BB16" s="164" t="s">
        <v>430</v>
      </c>
      <c r="BC16" s="165" t="s">
        <v>433</v>
      </c>
      <c r="BD16" s="164" t="s">
        <v>430</v>
      </c>
      <c r="BE16" s="164" t="s">
        <v>430</v>
      </c>
    </row>
    <row r="17" spans="1:57" s="151" customFormat="1" ht="60.75" customHeight="1" thickBot="1">
      <c r="A17" s="147">
        <v>5</v>
      </c>
      <c r="B17" s="150" t="s">
        <v>487</v>
      </c>
      <c r="C17" s="159" t="s">
        <v>488</v>
      </c>
      <c r="D17" s="156"/>
      <c r="E17" s="156"/>
      <c r="F17" s="156"/>
      <c r="G17" s="156"/>
      <c r="H17" s="156"/>
      <c r="I17" s="156"/>
      <c r="J17" s="160"/>
      <c r="K17" s="160" t="s">
        <v>435</v>
      </c>
      <c r="L17" s="156"/>
      <c r="N17" s="335" t="s">
        <v>435</v>
      </c>
      <c r="O17" s="337"/>
      <c r="Q17" s="156"/>
      <c r="R17" s="156" t="s">
        <v>435</v>
      </c>
      <c r="S17" s="157"/>
      <c r="T17" s="156"/>
      <c r="U17" s="156" t="s">
        <v>435</v>
      </c>
      <c r="V17" s="157"/>
      <c r="W17" s="158"/>
      <c r="X17" s="146" t="s">
        <v>435</v>
      </c>
      <c r="Y17" s="146"/>
      <c r="Z17" s="146" t="s">
        <v>435</v>
      </c>
      <c r="AA17" s="146"/>
      <c r="AB17" s="146" t="s">
        <v>435</v>
      </c>
      <c r="AC17" s="146"/>
      <c r="AD17" s="158"/>
      <c r="AE17" s="156"/>
      <c r="AF17" s="156"/>
      <c r="AH17" s="156"/>
      <c r="AI17" s="156" t="s">
        <v>435</v>
      </c>
      <c r="AJ17" s="157"/>
      <c r="AL17" s="156"/>
      <c r="AM17" s="156" t="s">
        <v>435</v>
      </c>
      <c r="AN17" s="156"/>
      <c r="AQ17" s="147"/>
      <c r="AY17" s="161" t="s">
        <v>580</v>
      </c>
      <c r="AZ17" s="164" t="s">
        <v>430</v>
      </c>
      <c r="BA17" s="162" t="s">
        <v>441</v>
      </c>
      <c r="BB17" s="164" t="s">
        <v>430</v>
      </c>
      <c r="BC17" s="162" t="s">
        <v>441</v>
      </c>
      <c r="BD17" s="164" t="s">
        <v>430</v>
      </c>
      <c r="BE17" s="164" t="s">
        <v>430</v>
      </c>
    </row>
    <row r="18" spans="1:57" s="151" customFormat="1" ht="42" customHeight="1" thickBot="1">
      <c r="A18" s="147">
        <v>6</v>
      </c>
      <c r="B18" s="150" t="s">
        <v>489</v>
      </c>
      <c r="C18" s="159" t="s">
        <v>490</v>
      </c>
      <c r="D18" s="156"/>
      <c r="E18" s="156"/>
      <c r="F18" s="156"/>
      <c r="G18" s="156"/>
      <c r="H18" s="156"/>
      <c r="I18" s="156"/>
      <c r="J18" s="160"/>
      <c r="K18" s="160" t="s">
        <v>435</v>
      </c>
      <c r="L18" s="156"/>
      <c r="N18" s="335" t="s">
        <v>435</v>
      </c>
      <c r="O18" s="337"/>
      <c r="Q18" s="156"/>
      <c r="R18" s="156" t="s">
        <v>435</v>
      </c>
      <c r="S18" s="157"/>
      <c r="T18" s="156"/>
      <c r="U18" s="156" t="s">
        <v>435</v>
      </c>
      <c r="V18" s="157"/>
      <c r="W18" s="158"/>
      <c r="X18" s="146" t="s">
        <v>435</v>
      </c>
      <c r="Y18" s="146"/>
      <c r="Z18" s="146" t="s">
        <v>435</v>
      </c>
      <c r="AA18" s="146"/>
      <c r="AB18" s="146" t="s">
        <v>435</v>
      </c>
      <c r="AC18" s="146"/>
      <c r="AD18" s="158"/>
      <c r="AE18" s="156"/>
      <c r="AF18" s="156"/>
      <c r="AH18" s="156"/>
      <c r="AI18" s="156" t="s">
        <v>435</v>
      </c>
      <c r="AJ18" s="157"/>
      <c r="AL18" s="156"/>
      <c r="AM18" s="156" t="s">
        <v>435</v>
      </c>
      <c r="AN18" s="156"/>
      <c r="AQ18" s="147"/>
      <c r="AY18" s="161" t="s">
        <v>580</v>
      </c>
      <c r="AZ18" s="164" t="s">
        <v>430</v>
      </c>
      <c r="BA18" s="162" t="s">
        <v>441</v>
      </c>
      <c r="BB18" s="164" t="s">
        <v>430</v>
      </c>
      <c r="BC18" s="162" t="s">
        <v>441</v>
      </c>
      <c r="BD18" s="164" t="s">
        <v>430</v>
      </c>
      <c r="BE18" s="164" t="s">
        <v>430</v>
      </c>
    </row>
    <row r="19" spans="1:57" s="151" customFormat="1" ht="39" thickBot="1">
      <c r="A19" s="147">
        <v>7</v>
      </c>
      <c r="B19" s="150" t="s">
        <v>489</v>
      </c>
      <c r="C19" s="159" t="s">
        <v>490</v>
      </c>
      <c r="D19" s="156"/>
      <c r="E19" s="156"/>
      <c r="F19" s="156"/>
      <c r="G19" s="156"/>
      <c r="H19" s="156"/>
      <c r="I19" s="156"/>
      <c r="J19" s="160"/>
      <c r="K19" s="160" t="s">
        <v>435</v>
      </c>
      <c r="L19" s="156"/>
      <c r="N19" s="335" t="s">
        <v>435</v>
      </c>
      <c r="O19" s="337"/>
      <c r="Q19" s="156"/>
      <c r="R19" s="156" t="s">
        <v>435</v>
      </c>
      <c r="S19" s="157"/>
      <c r="T19" s="156"/>
      <c r="U19" s="156" t="s">
        <v>435</v>
      </c>
      <c r="V19" s="157"/>
      <c r="W19" s="158"/>
      <c r="X19" s="146" t="s">
        <v>435</v>
      </c>
      <c r="Y19" s="146"/>
      <c r="Z19" s="146" t="s">
        <v>435</v>
      </c>
      <c r="AA19" s="146"/>
      <c r="AB19" s="146" t="s">
        <v>435</v>
      </c>
      <c r="AC19" s="146"/>
      <c r="AD19" s="158"/>
      <c r="AE19" s="156"/>
      <c r="AF19" s="156"/>
      <c r="AH19" s="156"/>
      <c r="AI19" s="156" t="s">
        <v>435</v>
      </c>
      <c r="AJ19" s="157"/>
      <c r="AL19" s="156"/>
      <c r="AM19" s="156" t="s">
        <v>435</v>
      </c>
      <c r="AN19" s="156"/>
      <c r="AQ19" s="147"/>
      <c r="AY19" s="161" t="s">
        <v>580</v>
      </c>
      <c r="AZ19" s="164" t="s">
        <v>430</v>
      </c>
      <c r="BA19" s="162" t="s">
        <v>441</v>
      </c>
      <c r="BB19" s="164" t="s">
        <v>430</v>
      </c>
      <c r="BC19" s="162" t="s">
        <v>441</v>
      </c>
      <c r="BD19" s="164" t="s">
        <v>430</v>
      </c>
      <c r="BE19" s="164" t="s">
        <v>430</v>
      </c>
    </row>
    <row r="20" spans="1:57" s="151" customFormat="1" ht="159.75" customHeight="1" thickBot="1">
      <c r="A20" s="147">
        <v>8</v>
      </c>
      <c r="B20" s="150" t="s">
        <v>491</v>
      </c>
      <c r="C20" s="159" t="s">
        <v>492</v>
      </c>
      <c r="D20" s="156"/>
      <c r="E20" s="156"/>
      <c r="F20" s="156"/>
      <c r="G20" s="156"/>
      <c r="H20" s="156"/>
      <c r="I20" s="156"/>
      <c r="J20" s="160"/>
      <c r="K20" s="160" t="s">
        <v>435</v>
      </c>
      <c r="L20" s="156"/>
      <c r="N20" s="335" t="s">
        <v>435</v>
      </c>
      <c r="O20" s="337"/>
      <c r="Q20" s="156"/>
      <c r="R20" s="156" t="s">
        <v>435</v>
      </c>
      <c r="S20" s="157"/>
      <c r="T20" s="156"/>
      <c r="U20" s="156" t="s">
        <v>581</v>
      </c>
      <c r="V20" s="156" t="s">
        <v>436</v>
      </c>
      <c r="W20" s="158"/>
      <c r="X20" s="146" t="s">
        <v>435</v>
      </c>
      <c r="Y20" s="146"/>
      <c r="Z20" s="146" t="s">
        <v>435</v>
      </c>
      <c r="AA20" s="146"/>
      <c r="AB20" s="156" t="s">
        <v>581</v>
      </c>
      <c r="AC20" s="146" t="s">
        <v>436</v>
      </c>
      <c r="AD20" s="158"/>
      <c r="AE20" s="156"/>
      <c r="AF20" s="156"/>
      <c r="AH20" s="156"/>
      <c r="AI20" s="156" t="s">
        <v>435</v>
      </c>
      <c r="AJ20" s="157"/>
      <c r="AL20" s="156"/>
      <c r="AM20" s="156" t="s">
        <v>435</v>
      </c>
      <c r="AN20" s="156"/>
      <c r="AQ20" s="147"/>
      <c r="AY20" s="161" t="s">
        <v>580</v>
      </c>
      <c r="AZ20" s="164" t="s">
        <v>430</v>
      </c>
      <c r="BA20" s="162" t="s">
        <v>441</v>
      </c>
      <c r="BB20" s="145" t="s">
        <v>572</v>
      </c>
      <c r="BC20" s="162" t="s">
        <v>441</v>
      </c>
      <c r="BD20" s="164" t="s">
        <v>430</v>
      </c>
      <c r="BE20" s="145" t="s">
        <v>609</v>
      </c>
    </row>
    <row r="21" spans="1:57" s="151" customFormat="1" ht="153" customHeight="1" thickBot="1">
      <c r="A21" s="147">
        <v>9</v>
      </c>
      <c r="B21" s="150" t="s">
        <v>491</v>
      </c>
      <c r="C21" s="159" t="s">
        <v>492</v>
      </c>
      <c r="D21" s="156"/>
      <c r="E21" s="156"/>
      <c r="F21" s="156"/>
      <c r="G21" s="156"/>
      <c r="H21" s="156"/>
      <c r="I21" s="156"/>
      <c r="J21" s="160"/>
      <c r="K21" s="160" t="s">
        <v>435</v>
      </c>
      <c r="L21" s="156"/>
      <c r="N21" s="335" t="s">
        <v>435</v>
      </c>
      <c r="O21" s="337"/>
      <c r="Q21" s="156"/>
      <c r="R21" s="156" t="s">
        <v>435</v>
      </c>
      <c r="S21" s="157"/>
      <c r="T21" s="156"/>
      <c r="U21" s="156" t="s">
        <v>581</v>
      </c>
      <c r="V21" s="156" t="s">
        <v>435</v>
      </c>
      <c r="W21" s="158"/>
      <c r="X21" s="146" t="s">
        <v>435</v>
      </c>
      <c r="Y21" s="146"/>
      <c r="Z21" s="146" t="s">
        <v>435</v>
      </c>
      <c r="AA21" s="146"/>
      <c r="AB21" s="156" t="s">
        <v>581</v>
      </c>
      <c r="AC21" s="146" t="s">
        <v>435</v>
      </c>
      <c r="AD21" s="158"/>
      <c r="AE21" s="156"/>
      <c r="AF21" s="156"/>
      <c r="AH21" s="156"/>
      <c r="AI21" s="156" t="s">
        <v>435</v>
      </c>
      <c r="AJ21" s="157"/>
      <c r="AL21" s="156"/>
      <c r="AM21" s="156" t="s">
        <v>435</v>
      </c>
      <c r="AN21" s="156"/>
      <c r="AQ21" s="147"/>
      <c r="AY21" s="161" t="s">
        <v>580</v>
      </c>
      <c r="AZ21" s="164" t="s">
        <v>430</v>
      </c>
      <c r="BA21" s="162" t="s">
        <v>441</v>
      </c>
      <c r="BB21" s="145" t="s">
        <v>572</v>
      </c>
      <c r="BC21" s="162" t="s">
        <v>441</v>
      </c>
      <c r="BD21" s="164" t="s">
        <v>430</v>
      </c>
      <c r="BE21" s="145" t="s">
        <v>610</v>
      </c>
    </row>
    <row r="22" spans="1:57" s="151" customFormat="1" ht="205.5" thickBot="1">
      <c r="A22" s="147">
        <v>10</v>
      </c>
      <c r="B22" s="150" t="s">
        <v>493</v>
      </c>
      <c r="C22" s="159" t="s">
        <v>494</v>
      </c>
      <c r="D22" s="156"/>
      <c r="E22" s="156"/>
      <c r="F22" s="156"/>
      <c r="G22" s="156"/>
      <c r="H22" s="156"/>
      <c r="I22" s="156"/>
      <c r="J22" s="160" t="s">
        <v>435</v>
      </c>
      <c r="K22" s="160"/>
      <c r="L22" s="156"/>
      <c r="N22" s="335" t="s">
        <v>435</v>
      </c>
      <c r="O22" s="337"/>
      <c r="Q22" s="156"/>
      <c r="R22" s="156" t="s">
        <v>435</v>
      </c>
      <c r="S22" s="157"/>
      <c r="T22" s="156"/>
      <c r="U22" s="156" t="s">
        <v>435</v>
      </c>
      <c r="V22" s="157"/>
      <c r="W22" s="158"/>
      <c r="X22" s="146" t="s">
        <v>435</v>
      </c>
      <c r="Y22" s="146"/>
      <c r="Z22" s="146" t="s">
        <v>435</v>
      </c>
      <c r="AA22" s="146"/>
      <c r="AB22" s="146" t="s">
        <v>435</v>
      </c>
      <c r="AC22" s="146"/>
      <c r="AD22" s="158"/>
      <c r="AE22" s="156"/>
      <c r="AF22" s="156"/>
      <c r="AH22" s="156"/>
      <c r="AI22" s="156" t="s">
        <v>435</v>
      </c>
      <c r="AJ22" s="157"/>
      <c r="AL22" s="156"/>
      <c r="AM22" s="156" t="s">
        <v>435</v>
      </c>
      <c r="AN22" s="156"/>
      <c r="AQ22" s="147"/>
      <c r="AY22" s="161" t="s">
        <v>580</v>
      </c>
      <c r="AZ22" s="164" t="s">
        <v>430</v>
      </c>
      <c r="BA22" s="162" t="s">
        <v>441</v>
      </c>
      <c r="BB22" s="164" t="s">
        <v>430</v>
      </c>
      <c r="BC22" s="162" t="s">
        <v>441</v>
      </c>
      <c r="BD22" s="164" t="s">
        <v>430</v>
      </c>
      <c r="BE22" s="145" t="s">
        <v>582</v>
      </c>
    </row>
    <row r="23" spans="1:57" s="151" customFormat="1" ht="111" customHeight="1" thickBot="1">
      <c r="A23" s="147">
        <v>11</v>
      </c>
      <c r="B23" s="150" t="s">
        <v>495</v>
      </c>
      <c r="C23" s="159" t="s">
        <v>496</v>
      </c>
      <c r="D23" s="156"/>
      <c r="E23" s="156"/>
      <c r="F23" s="156"/>
      <c r="G23" s="156"/>
      <c r="H23" s="156"/>
      <c r="I23" s="156"/>
      <c r="J23" s="160" t="s">
        <v>435</v>
      </c>
      <c r="K23" s="160"/>
      <c r="L23" s="156"/>
      <c r="N23" s="335" t="s">
        <v>435</v>
      </c>
      <c r="O23" s="337"/>
      <c r="Q23" s="156"/>
      <c r="R23" s="156" t="s">
        <v>435</v>
      </c>
      <c r="S23" s="157" t="s">
        <v>435</v>
      </c>
      <c r="T23" s="156"/>
      <c r="U23" s="156" t="s">
        <v>577</v>
      </c>
      <c r="V23" s="157"/>
      <c r="W23" s="158"/>
      <c r="X23" s="146" t="s">
        <v>435</v>
      </c>
      <c r="Y23" s="146"/>
      <c r="Z23" s="146" t="s">
        <v>435</v>
      </c>
      <c r="AA23" s="146"/>
      <c r="AB23" s="146"/>
      <c r="AC23" s="156" t="s">
        <v>578</v>
      </c>
      <c r="AD23" s="158"/>
      <c r="AE23" s="156"/>
      <c r="AF23" s="156"/>
      <c r="AH23" s="156"/>
      <c r="AI23" s="156" t="s">
        <v>435</v>
      </c>
      <c r="AJ23" s="157"/>
      <c r="AL23" s="156"/>
      <c r="AM23" s="156" t="s">
        <v>435</v>
      </c>
      <c r="AN23" s="156"/>
      <c r="AQ23" s="147"/>
      <c r="AY23" s="161" t="s">
        <v>580</v>
      </c>
      <c r="AZ23" s="164" t="s">
        <v>430</v>
      </c>
      <c r="BA23" s="162" t="s">
        <v>441</v>
      </c>
      <c r="BB23" s="164" t="s">
        <v>430</v>
      </c>
      <c r="BC23" s="164" t="s">
        <v>430</v>
      </c>
      <c r="BD23" s="164" t="s">
        <v>430</v>
      </c>
      <c r="BE23" s="156" t="s">
        <v>577</v>
      </c>
    </row>
    <row r="24" spans="1:57" s="151" customFormat="1" ht="153.75" thickBot="1">
      <c r="A24" s="147">
        <v>12</v>
      </c>
      <c r="B24" s="150" t="s">
        <v>497</v>
      </c>
      <c r="C24" s="159" t="s">
        <v>498</v>
      </c>
      <c r="D24" s="156"/>
      <c r="E24" s="156"/>
      <c r="F24" s="156"/>
      <c r="G24" s="156"/>
      <c r="H24" s="156"/>
      <c r="I24" s="156"/>
      <c r="J24" s="160" t="s">
        <v>435</v>
      </c>
      <c r="K24" s="160"/>
      <c r="L24" s="156"/>
      <c r="N24" s="335" t="s">
        <v>435</v>
      </c>
      <c r="O24" s="337"/>
      <c r="Q24" s="156"/>
      <c r="R24" s="156" t="s">
        <v>435</v>
      </c>
      <c r="S24" s="157"/>
      <c r="T24" s="156"/>
      <c r="U24" s="156" t="s">
        <v>583</v>
      </c>
      <c r="V24" s="157"/>
      <c r="W24" s="158"/>
      <c r="X24" s="146" t="s">
        <v>435</v>
      </c>
      <c r="Y24" s="146"/>
      <c r="Z24" s="146" t="s">
        <v>435</v>
      </c>
      <c r="AA24" s="146"/>
      <c r="AB24" s="146"/>
      <c r="AC24" s="156" t="s">
        <v>583</v>
      </c>
      <c r="AD24" s="158"/>
      <c r="AE24" s="156"/>
      <c r="AF24" s="156"/>
      <c r="AH24" s="156"/>
      <c r="AI24" s="156" t="s">
        <v>435</v>
      </c>
      <c r="AJ24" s="157"/>
      <c r="AL24" s="156"/>
      <c r="AM24" s="156" t="s">
        <v>435</v>
      </c>
      <c r="AN24" s="156"/>
      <c r="AQ24" s="147"/>
      <c r="AY24" s="161" t="s">
        <v>580</v>
      </c>
      <c r="AZ24" s="164" t="s">
        <v>430</v>
      </c>
      <c r="BA24" s="162" t="s">
        <v>441</v>
      </c>
      <c r="BB24" s="164" t="s">
        <v>433</v>
      </c>
      <c r="BC24" s="163" t="s">
        <v>441</v>
      </c>
      <c r="BD24" s="164" t="s">
        <v>430</v>
      </c>
      <c r="BE24" s="156" t="s">
        <v>587</v>
      </c>
    </row>
    <row r="25" spans="1:57" s="151" customFormat="1" ht="39" thickBot="1">
      <c r="A25" s="147">
        <v>13</v>
      </c>
      <c r="B25" s="150" t="s">
        <v>497</v>
      </c>
      <c r="C25" s="159" t="s">
        <v>498</v>
      </c>
      <c r="D25" s="156"/>
      <c r="E25" s="156"/>
      <c r="F25" s="156"/>
      <c r="G25" s="156"/>
      <c r="H25" s="156"/>
      <c r="I25" s="156"/>
      <c r="J25" s="160" t="s">
        <v>435</v>
      </c>
      <c r="K25" s="160"/>
      <c r="L25" s="156"/>
      <c r="N25" s="335" t="s">
        <v>435</v>
      </c>
      <c r="O25" s="337"/>
      <c r="Q25" s="156"/>
      <c r="R25" s="156" t="s">
        <v>435</v>
      </c>
      <c r="S25" s="157"/>
      <c r="T25" s="156"/>
      <c r="U25" s="156" t="s">
        <v>435</v>
      </c>
      <c r="V25" s="157"/>
      <c r="W25" s="158"/>
      <c r="X25" s="146" t="s">
        <v>435</v>
      </c>
      <c r="Y25" s="146"/>
      <c r="Z25" s="146" t="s">
        <v>435</v>
      </c>
      <c r="AA25" s="146"/>
      <c r="AB25" s="146" t="s">
        <v>435</v>
      </c>
      <c r="AC25" s="146"/>
      <c r="AD25" s="158"/>
      <c r="AE25" s="156"/>
      <c r="AF25" s="156"/>
      <c r="AH25" s="156"/>
      <c r="AI25" s="156" t="s">
        <v>435</v>
      </c>
      <c r="AJ25" s="157"/>
      <c r="AL25" s="156"/>
      <c r="AM25" s="156" t="s">
        <v>435</v>
      </c>
      <c r="AN25" s="156"/>
      <c r="AQ25" s="147"/>
      <c r="AY25" s="161" t="s">
        <v>580</v>
      </c>
      <c r="AZ25" s="164" t="s">
        <v>430</v>
      </c>
      <c r="BA25" s="162" t="s">
        <v>441</v>
      </c>
      <c r="BB25" s="164" t="s">
        <v>430</v>
      </c>
      <c r="BC25" s="162" t="s">
        <v>441</v>
      </c>
      <c r="BD25" s="164" t="s">
        <v>430</v>
      </c>
      <c r="BE25" s="164" t="s">
        <v>430</v>
      </c>
    </row>
    <row r="26" spans="1:57" s="151" customFormat="1" ht="39" thickBot="1">
      <c r="A26" s="147">
        <v>14</v>
      </c>
      <c r="B26" s="150" t="s">
        <v>499</v>
      </c>
      <c r="C26" s="159" t="s">
        <v>500</v>
      </c>
      <c r="D26" s="156"/>
      <c r="E26" s="156"/>
      <c r="F26" s="156"/>
      <c r="G26" s="156"/>
      <c r="H26" s="156"/>
      <c r="I26" s="156"/>
      <c r="J26" s="160" t="s">
        <v>435</v>
      </c>
      <c r="K26" s="160"/>
      <c r="L26" s="156"/>
      <c r="N26" s="335" t="s">
        <v>435</v>
      </c>
      <c r="O26" s="337"/>
      <c r="Q26" s="156"/>
      <c r="R26" s="156" t="s">
        <v>435</v>
      </c>
      <c r="S26" s="157"/>
      <c r="T26" s="156"/>
      <c r="U26" s="156" t="s">
        <v>435</v>
      </c>
      <c r="V26" s="157"/>
      <c r="W26" s="158"/>
      <c r="X26" s="146" t="s">
        <v>435</v>
      </c>
      <c r="Y26" s="146"/>
      <c r="Z26" s="146" t="s">
        <v>435</v>
      </c>
      <c r="AA26" s="146"/>
      <c r="AB26" s="146" t="s">
        <v>435</v>
      </c>
      <c r="AC26" s="146"/>
      <c r="AD26" s="158"/>
      <c r="AE26" s="156"/>
      <c r="AF26" s="156"/>
      <c r="AH26" s="156"/>
      <c r="AI26" s="156" t="s">
        <v>435</v>
      </c>
      <c r="AJ26" s="157"/>
      <c r="AL26" s="156"/>
      <c r="AM26" s="156" t="s">
        <v>435</v>
      </c>
      <c r="AN26" s="156"/>
      <c r="AQ26" s="147"/>
      <c r="AY26" s="161" t="s">
        <v>580</v>
      </c>
      <c r="AZ26" s="164" t="s">
        <v>430</v>
      </c>
      <c r="BA26" s="162" t="s">
        <v>441</v>
      </c>
      <c r="BB26" s="164" t="s">
        <v>430</v>
      </c>
      <c r="BC26" s="162" t="s">
        <v>441</v>
      </c>
      <c r="BD26" s="164" t="s">
        <v>430</v>
      </c>
      <c r="BE26" s="145" t="s">
        <v>584</v>
      </c>
    </row>
    <row r="27" spans="1:57" s="151" customFormat="1" ht="39" thickBot="1">
      <c r="A27" s="147">
        <v>15</v>
      </c>
      <c r="B27" s="150" t="s">
        <v>499</v>
      </c>
      <c r="C27" s="159" t="s">
        <v>500</v>
      </c>
      <c r="D27" s="156"/>
      <c r="E27" s="156"/>
      <c r="F27" s="156"/>
      <c r="G27" s="156"/>
      <c r="H27" s="156"/>
      <c r="I27" s="156"/>
      <c r="J27" s="160" t="s">
        <v>435</v>
      </c>
      <c r="K27" s="160"/>
      <c r="L27" s="156"/>
      <c r="N27" s="335" t="s">
        <v>435</v>
      </c>
      <c r="O27" s="337"/>
      <c r="Q27" s="156"/>
      <c r="R27" s="156" t="s">
        <v>435</v>
      </c>
      <c r="S27" s="157"/>
      <c r="T27" s="156"/>
      <c r="U27" s="156" t="s">
        <v>435</v>
      </c>
      <c r="V27" s="157"/>
      <c r="W27" s="158"/>
      <c r="X27" s="146" t="s">
        <v>435</v>
      </c>
      <c r="Y27" s="146"/>
      <c r="Z27" s="146" t="s">
        <v>435</v>
      </c>
      <c r="AA27" s="146"/>
      <c r="AB27" s="146" t="s">
        <v>435</v>
      </c>
      <c r="AC27" s="146"/>
      <c r="AD27" s="158"/>
      <c r="AE27" s="156"/>
      <c r="AF27" s="156"/>
      <c r="AH27" s="156"/>
      <c r="AI27" s="156" t="s">
        <v>435</v>
      </c>
      <c r="AJ27" s="157"/>
      <c r="AL27" s="156"/>
      <c r="AM27" s="156" t="s">
        <v>435</v>
      </c>
      <c r="AN27" s="156"/>
      <c r="AQ27" s="147"/>
      <c r="AY27" s="161" t="s">
        <v>580</v>
      </c>
      <c r="AZ27" s="164" t="s">
        <v>430</v>
      </c>
      <c r="BA27" s="162" t="s">
        <v>441</v>
      </c>
      <c r="BB27" s="164" t="s">
        <v>430</v>
      </c>
      <c r="BC27" s="162" t="s">
        <v>441</v>
      </c>
      <c r="BD27" s="164" t="s">
        <v>430</v>
      </c>
      <c r="BE27" s="164" t="s">
        <v>430</v>
      </c>
    </row>
    <row r="28" spans="1:57" s="151" customFormat="1" ht="79.5" thickBot="1">
      <c r="A28" s="147">
        <v>16</v>
      </c>
      <c r="B28" s="150" t="s">
        <v>501</v>
      </c>
      <c r="C28" s="159" t="s">
        <v>502</v>
      </c>
      <c r="D28" s="156"/>
      <c r="E28" s="156"/>
      <c r="F28" s="156"/>
      <c r="G28" s="156"/>
      <c r="H28" s="156"/>
      <c r="I28" s="156"/>
      <c r="J28" s="160" t="s">
        <v>435</v>
      </c>
      <c r="K28" s="160"/>
      <c r="L28" s="156"/>
      <c r="N28" s="335" t="s">
        <v>435</v>
      </c>
      <c r="O28" s="337"/>
      <c r="Q28" s="156"/>
      <c r="R28" s="156" t="s">
        <v>435</v>
      </c>
      <c r="S28" s="157"/>
      <c r="T28" s="156"/>
      <c r="U28" s="156" t="s">
        <v>435</v>
      </c>
      <c r="V28" s="157"/>
      <c r="W28" s="158"/>
      <c r="X28" s="146" t="s">
        <v>435</v>
      </c>
      <c r="Y28" s="146"/>
      <c r="Z28" s="146" t="s">
        <v>435</v>
      </c>
      <c r="AA28" s="146"/>
      <c r="AB28" s="146" t="s">
        <v>435</v>
      </c>
      <c r="AC28" s="146"/>
      <c r="AD28" s="158"/>
      <c r="AE28" s="156"/>
      <c r="AF28" s="156"/>
      <c r="AH28" s="156"/>
      <c r="AI28" s="156" t="s">
        <v>435</v>
      </c>
      <c r="AJ28" s="157"/>
      <c r="AL28" s="156"/>
      <c r="AM28" s="156" t="s">
        <v>435</v>
      </c>
      <c r="AN28" s="156"/>
      <c r="AQ28" s="147"/>
      <c r="AY28" s="161" t="s">
        <v>580</v>
      </c>
      <c r="AZ28" s="164" t="s">
        <v>430</v>
      </c>
      <c r="BA28" s="162" t="s">
        <v>441</v>
      </c>
      <c r="BB28" s="164" t="s">
        <v>430</v>
      </c>
      <c r="BC28" s="162" t="s">
        <v>441</v>
      </c>
      <c r="BD28" s="164" t="s">
        <v>430</v>
      </c>
      <c r="BE28" s="145" t="s">
        <v>585</v>
      </c>
    </row>
    <row r="29" spans="1:57" s="151" customFormat="1" ht="79.5" thickBot="1">
      <c r="A29" s="147">
        <v>17</v>
      </c>
      <c r="B29" s="150" t="s">
        <v>501</v>
      </c>
      <c r="C29" s="159" t="s">
        <v>502</v>
      </c>
      <c r="D29" s="156"/>
      <c r="E29" s="156"/>
      <c r="F29" s="156"/>
      <c r="G29" s="156"/>
      <c r="H29" s="156"/>
      <c r="I29" s="156"/>
      <c r="J29" s="160" t="s">
        <v>435</v>
      </c>
      <c r="K29" s="160"/>
      <c r="L29" s="156"/>
      <c r="N29" s="335" t="s">
        <v>435</v>
      </c>
      <c r="O29" s="337"/>
      <c r="Q29" s="156"/>
      <c r="R29" s="156" t="s">
        <v>435</v>
      </c>
      <c r="S29" s="157"/>
      <c r="T29" s="156"/>
      <c r="U29" s="156" t="s">
        <v>435</v>
      </c>
      <c r="V29" s="157"/>
      <c r="W29" s="158"/>
      <c r="X29" s="146" t="s">
        <v>435</v>
      </c>
      <c r="Y29" s="146"/>
      <c r="Z29" s="146" t="s">
        <v>435</v>
      </c>
      <c r="AA29" s="146"/>
      <c r="AB29" s="146" t="s">
        <v>435</v>
      </c>
      <c r="AC29" s="146"/>
      <c r="AD29" s="158"/>
      <c r="AE29" s="156"/>
      <c r="AF29" s="156"/>
      <c r="AH29" s="156"/>
      <c r="AI29" s="156" t="s">
        <v>435</v>
      </c>
      <c r="AJ29" s="157"/>
      <c r="AL29" s="156"/>
      <c r="AM29" s="156" t="s">
        <v>435</v>
      </c>
      <c r="AN29" s="156"/>
      <c r="AQ29" s="147"/>
      <c r="AY29" s="161" t="s">
        <v>596</v>
      </c>
      <c r="AZ29" s="164" t="s">
        <v>430</v>
      </c>
      <c r="BA29" s="162" t="s">
        <v>441</v>
      </c>
      <c r="BB29" s="164" t="s">
        <v>430</v>
      </c>
      <c r="BC29" s="162" t="s">
        <v>441</v>
      </c>
      <c r="BD29" s="164" t="s">
        <v>430</v>
      </c>
      <c r="BE29" s="145" t="s">
        <v>585</v>
      </c>
    </row>
    <row r="30" spans="1:57" s="151" customFormat="1" ht="39" thickBot="1">
      <c r="A30" s="147">
        <v>18</v>
      </c>
      <c r="B30" s="150" t="s">
        <v>503</v>
      </c>
      <c r="C30" s="159" t="s">
        <v>504</v>
      </c>
      <c r="D30" s="156"/>
      <c r="E30" s="156"/>
      <c r="F30" s="156"/>
      <c r="G30" s="156"/>
      <c r="H30" s="156"/>
      <c r="I30" s="156"/>
      <c r="J30" s="160" t="s">
        <v>435</v>
      </c>
      <c r="K30" s="160"/>
      <c r="L30" s="156"/>
      <c r="N30" s="335" t="s">
        <v>435</v>
      </c>
      <c r="O30" s="337"/>
      <c r="Q30" s="156"/>
      <c r="R30" s="156" t="s">
        <v>435</v>
      </c>
      <c r="S30" s="157"/>
      <c r="T30" s="156"/>
      <c r="U30" s="156" t="s">
        <v>435</v>
      </c>
      <c r="V30" s="157"/>
      <c r="W30" s="158"/>
      <c r="X30" s="146" t="s">
        <v>435</v>
      </c>
      <c r="Y30" s="146"/>
      <c r="Z30" s="146" t="s">
        <v>435</v>
      </c>
      <c r="AA30" s="146"/>
      <c r="AB30" s="146" t="s">
        <v>435</v>
      </c>
      <c r="AC30" s="146"/>
      <c r="AD30" s="158"/>
      <c r="AE30" s="156"/>
      <c r="AF30" s="156"/>
      <c r="AH30" s="156"/>
      <c r="AI30" s="156" t="s">
        <v>435</v>
      </c>
      <c r="AJ30" s="157"/>
      <c r="AL30" s="156"/>
      <c r="AM30" s="156" t="s">
        <v>435</v>
      </c>
      <c r="AN30" s="156"/>
      <c r="AQ30" s="147"/>
      <c r="AY30" s="161" t="s">
        <v>596</v>
      </c>
      <c r="AZ30" s="164" t="s">
        <v>430</v>
      </c>
      <c r="BA30" s="162" t="s">
        <v>441</v>
      </c>
      <c r="BB30" s="164" t="s">
        <v>430</v>
      </c>
      <c r="BC30" s="162" t="s">
        <v>441</v>
      </c>
      <c r="BD30" s="164" t="s">
        <v>430</v>
      </c>
      <c r="BE30" s="164" t="s">
        <v>430</v>
      </c>
    </row>
    <row r="31" spans="1:57" s="151" customFormat="1" ht="39" thickBot="1">
      <c r="A31" s="147">
        <v>19</v>
      </c>
      <c r="B31" s="150" t="s">
        <v>505</v>
      </c>
      <c r="C31" s="159" t="s">
        <v>506</v>
      </c>
      <c r="D31" s="156"/>
      <c r="E31" s="156"/>
      <c r="F31" s="156"/>
      <c r="G31" s="156"/>
      <c r="H31" s="156"/>
      <c r="I31" s="156"/>
      <c r="J31" s="160" t="s">
        <v>435</v>
      </c>
      <c r="K31" s="160"/>
      <c r="L31" s="156"/>
      <c r="N31" s="335" t="s">
        <v>435</v>
      </c>
      <c r="O31" s="337"/>
      <c r="Q31" s="156"/>
      <c r="R31" s="156" t="s">
        <v>435</v>
      </c>
      <c r="S31" s="157"/>
      <c r="T31" s="156"/>
      <c r="U31" s="156" t="s">
        <v>435</v>
      </c>
      <c r="V31" s="157"/>
      <c r="W31" s="158"/>
      <c r="X31" s="146" t="s">
        <v>435</v>
      </c>
      <c r="Y31" s="146"/>
      <c r="Z31" s="146" t="s">
        <v>435</v>
      </c>
      <c r="AA31" s="146"/>
      <c r="AB31" s="146" t="s">
        <v>435</v>
      </c>
      <c r="AC31" s="146"/>
      <c r="AD31" s="158"/>
      <c r="AE31" s="156"/>
      <c r="AF31" s="156"/>
      <c r="AH31" s="156"/>
      <c r="AI31" s="156" t="s">
        <v>435</v>
      </c>
      <c r="AJ31" s="157"/>
      <c r="AL31" s="156"/>
      <c r="AM31" s="156" t="s">
        <v>435</v>
      </c>
      <c r="AN31" s="156"/>
      <c r="AQ31" s="147"/>
      <c r="AY31" s="161" t="s">
        <v>596</v>
      </c>
      <c r="AZ31" s="164" t="s">
        <v>430</v>
      </c>
      <c r="BA31" s="162" t="s">
        <v>441</v>
      </c>
      <c r="BB31" s="164" t="s">
        <v>430</v>
      </c>
      <c r="BC31" s="162" t="s">
        <v>441</v>
      </c>
      <c r="BD31" s="164" t="s">
        <v>430</v>
      </c>
      <c r="BE31" s="164" t="s">
        <v>430</v>
      </c>
    </row>
    <row r="32" spans="1:57" s="151" customFormat="1" ht="84.75" customHeight="1" thickBot="1">
      <c r="A32" s="147">
        <v>20</v>
      </c>
      <c r="B32" s="150" t="s">
        <v>507</v>
      </c>
      <c r="C32" s="159" t="s">
        <v>508</v>
      </c>
      <c r="D32" s="156"/>
      <c r="E32" s="156"/>
      <c r="F32" s="156"/>
      <c r="G32" s="156"/>
      <c r="H32" s="156"/>
      <c r="I32" s="156"/>
      <c r="J32" s="160" t="s">
        <v>435</v>
      </c>
      <c r="K32" s="160"/>
      <c r="L32" s="156"/>
      <c r="N32" s="335" t="s">
        <v>435</v>
      </c>
      <c r="O32" s="337"/>
      <c r="Q32" s="156"/>
      <c r="R32" s="156" t="s">
        <v>435</v>
      </c>
      <c r="S32" s="157"/>
      <c r="T32" s="156"/>
      <c r="U32" s="156" t="s">
        <v>435</v>
      </c>
      <c r="V32" s="157"/>
      <c r="W32" s="158"/>
      <c r="X32" s="146" t="s">
        <v>435</v>
      </c>
      <c r="Y32" s="146"/>
      <c r="Z32" s="146" t="s">
        <v>435</v>
      </c>
      <c r="AA32" s="146"/>
      <c r="AB32" s="146"/>
      <c r="AC32" s="156" t="s">
        <v>595</v>
      </c>
      <c r="AD32" s="158"/>
      <c r="AE32" s="156"/>
      <c r="AF32" s="156"/>
      <c r="AH32" s="156"/>
      <c r="AI32" s="156" t="s">
        <v>435</v>
      </c>
      <c r="AJ32" s="157"/>
      <c r="AL32" s="156"/>
      <c r="AM32" s="156" t="s">
        <v>435</v>
      </c>
      <c r="AN32" s="156"/>
      <c r="AQ32" s="147"/>
      <c r="AY32" s="161" t="s">
        <v>596</v>
      </c>
      <c r="AZ32" s="164" t="s">
        <v>430</v>
      </c>
      <c r="BA32" s="162" t="s">
        <v>441</v>
      </c>
      <c r="BB32" s="164" t="s">
        <v>430</v>
      </c>
      <c r="BC32" s="162" t="s">
        <v>441</v>
      </c>
      <c r="BD32" s="164" t="s">
        <v>430</v>
      </c>
      <c r="BE32" s="164" t="s">
        <v>430</v>
      </c>
    </row>
    <row r="33" spans="1:57" s="151" customFormat="1" ht="72" customHeight="1" thickBot="1">
      <c r="A33" s="147">
        <v>21</v>
      </c>
      <c r="B33" s="150" t="s">
        <v>507</v>
      </c>
      <c r="C33" s="159" t="s">
        <v>508</v>
      </c>
      <c r="D33" s="156"/>
      <c r="E33" s="156"/>
      <c r="F33" s="156"/>
      <c r="G33" s="156"/>
      <c r="H33" s="156"/>
      <c r="I33" s="156"/>
      <c r="J33" s="160" t="s">
        <v>435</v>
      </c>
      <c r="K33" s="160"/>
      <c r="L33" s="156"/>
      <c r="N33" s="335" t="s">
        <v>435</v>
      </c>
      <c r="O33" s="337"/>
      <c r="Q33" s="156"/>
      <c r="R33" s="156" t="s">
        <v>435</v>
      </c>
      <c r="S33" s="157"/>
      <c r="T33" s="156"/>
      <c r="U33" s="156" t="s">
        <v>435</v>
      </c>
      <c r="V33" s="157"/>
      <c r="W33" s="158"/>
      <c r="X33" s="146" t="s">
        <v>435</v>
      </c>
      <c r="Y33" s="146"/>
      <c r="Z33" s="146" t="s">
        <v>435</v>
      </c>
      <c r="AA33" s="146"/>
      <c r="AB33" s="146" t="s">
        <v>435</v>
      </c>
      <c r="AC33" s="146"/>
      <c r="AD33" s="158"/>
      <c r="AE33" s="156"/>
      <c r="AF33" s="156"/>
      <c r="AH33" s="156"/>
      <c r="AI33" s="156" t="s">
        <v>435</v>
      </c>
      <c r="AJ33" s="157"/>
      <c r="AL33" s="156"/>
      <c r="AM33" s="156" t="s">
        <v>435</v>
      </c>
      <c r="AN33" s="156"/>
      <c r="AQ33" s="147"/>
      <c r="AY33" s="161" t="s">
        <v>596</v>
      </c>
      <c r="AZ33" s="164" t="s">
        <v>430</v>
      </c>
      <c r="BA33" s="162" t="s">
        <v>441</v>
      </c>
      <c r="BB33" s="164" t="s">
        <v>430</v>
      </c>
      <c r="BC33" s="162" t="s">
        <v>441</v>
      </c>
      <c r="BD33" s="164" t="s">
        <v>430</v>
      </c>
      <c r="BE33" s="164" t="s">
        <v>430</v>
      </c>
    </row>
    <row r="34" spans="1:57" s="151" customFormat="1" ht="55.5" customHeight="1" thickBot="1">
      <c r="A34" s="147">
        <v>22</v>
      </c>
      <c r="B34" s="150" t="s">
        <v>509</v>
      </c>
      <c r="C34" s="159" t="s">
        <v>510</v>
      </c>
      <c r="D34" s="156"/>
      <c r="E34" s="156"/>
      <c r="F34" s="156"/>
      <c r="G34" s="156"/>
      <c r="H34" s="156"/>
      <c r="I34" s="156"/>
      <c r="J34" s="160" t="s">
        <v>435</v>
      </c>
      <c r="K34" s="160"/>
      <c r="L34" s="156"/>
      <c r="N34" s="335" t="s">
        <v>435</v>
      </c>
      <c r="O34" s="337"/>
      <c r="Q34" s="156"/>
      <c r="R34" s="156" t="s">
        <v>435</v>
      </c>
      <c r="S34" s="156"/>
      <c r="T34" s="156"/>
      <c r="U34" s="156" t="s">
        <v>435</v>
      </c>
      <c r="V34" s="157"/>
      <c r="W34" s="158"/>
      <c r="X34" s="146" t="s">
        <v>435</v>
      </c>
      <c r="Y34" s="146"/>
      <c r="Z34" s="146" t="s">
        <v>435</v>
      </c>
      <c r="AA34" s="146"/>
      <c r="AB34" s="146" t="s">
        <v>435</v>
      </c>
      <c r="AC34" s="146"/>
      <c r="AD34" s="158"/>
      <c r="AE34" s="156"/>
      <c r="AF34" s="156"/>
      <c r="AH34" s="156"/>
      <c r="AI34" s="156" t="s">
        <v>435</v>
      </c>
      <c r="AJ34" s="157"/>
      <c r="AL34" s="156"/>
      <c r="AM34" s="156" t="s">
        <v>435</v>
      </c>
      <c r="AN34" s="156"/>
      <c r="AQ34" s="147"/>
      <c r="AY34" s="161" t="s">
        <v>596</v>
      </c>
      <c r="AZ34" s="164" t="s">
        <v>430</v>
      </c>
      <c r="BA34" s="162" t="s">
        <v>441</v>
      </c>
      <c r="BB34" s="161" t="s">
        <v>597</v>
      </c>
      <c r="BC34" s="162" t="s">
        <v>441</v>
      </c>
      <c r="BD34" s="164" t="s">
        <v>430</v>
      </c>
      <c r="BE34" s="161" t="s">
        <v>611</v>
      </c>
    </row>
    <row r="35" spans="1:57" s="151" customFormat="1" ht="105" customHeight="1" thickBot="1">
      <c r="A35" s="147">
        <v>23</v>
      </c>
      <c r="B35" s="150" t="s">
        <v>511</v>
      </c>
      <c r="C35" s="159" t="s">
        <v>512</v>
      </c>
      <c r="D35" s="156"/>
      <c r="E35" s="156"/>
      <c r="F35" s="156"/>
      <c r="G35" s="156"/>
      <c r="H35" s="156"/>
      <c r="I35" s="156"/>
      <c r="J35" s="160" t="s">
        <v>435</v>
      </c>
      <c r="K35" s="160"/>
      <c r="L35" s="156"/>
      <c r="N35" s="335" t="s">
        <v>435</v>
      </c>
      <c r="O35" s="337"/>
      <c r="Q35" s="156"/>
      <c r="R35" s="156" t="s">
        <v>435</v>
      </c>
      <c r="S35" s="156"/>
      <c r="T35" s="156"/>
      <c r="U35" s="156" t="s">
        <v>435</v>
      </c>
      <c r="V35" s="157"/>
      <c r="W35" s="158"/>
      <c r="X35" s="146" t="s">
        <v>435</v>
      </c>
      <c r="Y35" s="146"/>
      <c r="Z35" s="146" t="s">
        <v>435</v>
      </c>
      <c r="AA35" s="146"/>
      <c r="AB35" s="146" t="s">
        <v>435</v>
      </c>
      <c r="AC35" s="146"/>
      <c r="AD35" s="158"/>
      <c r="AE35" s="156"/>
      <c r="AF35" s="156"/>
      <c r="AH35" s="156"/>
      <c r="AI35" s="156" t="s">
        <v>435</v>
      </c>
      <c r="AJ35" s="157"/>
      <c r="AL35" s="156"/>
      <c r="AM35" s="156" t="s">
        <v>435</v>
      </c>
      <c r="AN35" s="156"/>
      <c r="AQ35" s="147"/>
      <c r="AY35" s="161" t="s">
        <v>596</v>
      </c>
      <c r="AZ35" s="164" t="s">
        <v>430</v>
      </c>
      <c r="BA35" s="162" t="s">
        <v>441</v>
      </c>
      <c r="BB35" s="161" t="s">
        <v>588</v>
      </c>
      <c r="BC35" s="162" t="s">
        <v>441</v>
      </c>
      <c r="BD35" s="164" t="s">
        <v>430</v>
      </c>
      <c r="BE35" s="161" t="s">
        <v>590</v>
      </c>
    </row>
    <row r="36" spans="1:57" s="151" customFormat="1" ht="39" thickBot="1">
      <c r="A36" s="147">
        <v>24</v>
      </c>
      <c r="B36" s="150" t="s">
        <v>513</v>
      </c>
      <c r="C36" s="159" t="s">
        <v>514</v>
      </c>
      <c r="D36" s="156"/>
      <c r="E36" s="156"/>
      <c r="F36" s="156"/>
      <c r="G36" s="156"/>
      <c r="H36" s="156"/>
      <c r="I36" s="156"/>
      <c r="J36" s="160" t="s">
        <v>435</v>
      </c>
      <c r="K36" s="160"/>
      <c r="L36" s="156"/>
      <c r="N36" s="335" t="s">
        <v>435</v>
      </c>
      <c r="O36" s="337"/>
      <c r="Q36" s="156"/>
      <c r="R36" s="156" t="s">
        <v>435</v>
      </c>
      <c r="S36" s="157"/>
      <c r="T36" s="156"/>
      <c r="U36" s="156" t="s">
        <v>435</v>
      </c>
      <c r="V36" s="157"/>
      <c r="W36" s="158"/>
      <c r="X36" s="146" t="s">
        <v>435</v>
      </c>
      <c r="Y36" s="146"/>
      <c r="Z36" s="146" t="s">
        <v>435</v>
      </c>
      <c r="AA36" s="146"/>
      <c r="AB36" s="146" t="s">
        <v>435</v>
      </c>
      <c r="AC36" s="146"/>
      <c r="AD36" s="158"/>
      <c r="AE36" s="156"/>
      <c r="AF36" s="156"/>
      <c r="AH36" s="156"/>
      <c r="AI36" s="156" t="s">
        <v>435</v>
      </c>
      <c r="AJ36" s="157"/>
      <c r="AL36" s="156"/>
      <c r="AM36" s="156" t="s">
        <v>435</v>
      </c>
      <c r="AN36" s="156"/>
      <c r="AQ36" s="147"/>
      <c r="AY36" s="161" t="s">
        <v>596</v>
      </c>
      <c r="AZ36" s="164" t="s">
        <v>430</v>
      </c>
      <c r="BA36" s="162" t="s">
        <v>441</v>
      </c>
      <c r="BB36" s="164" t="s">
        <v>430</v>
      </c>
      <c r="BC36" s="162" t="s">
        <v>441</v>
      </c>
      <c r="BD36" s="164" t="s">
        <v>430</v>
      </c>
      <c r="BE36" s="164" t="s">
        <v>430</v>
      </c>
    </row>
    <row r="37" spans="1:57" s="151" customFormat="1" ht="150" customHeight="1" thickBot="1">
      <c r="A37" s="147">
        <v>25</v>
      </c>
      <c r="B37" s="150" t="s">
        <v>515</v>
      </c>
      <c r="C37" s="159" t="s">
        <v>516</v>
      </c>
      <c r="D37" s="156"/>
      <c r="E37" s="160" t="s">
        <v>435</v>
      </c>
      <c r="F37" s="156"/>
      <c r="G37" s="156"/>
      <c r="H37" s="156"/>
      <c r="I37" s="156"/>
      <c r="J37" s="160"/>
      <c r="K37" s="160"/>
      <c r="L37" s="156"/>
      <c r="N37" s="335" t="s">
        <v>435</v>
      </c>
      <c r="O37" s="337"/>
      <c r="Q37" s="156"/>
      <c r="R37" s="156" t="s">
        <v>435</v>
      </c>
      <c r="S37" s="157"/>
      <c r="T37" s="156"/>
      <c r="U37" s="156" t="s">
        <v>435</v>
      </c>
      <c r="V37" s="157"/>
      <c r="W37" s="158"/>
      <c r="X37" s="146" t="s">
        <v>435</v>
      </c>
      <c r="Y37" s="146"/>
      <c r="Z37" s="146" t="s">
        <v>435</v>
      </c>
      <c r="AA37" s="146"/>
      <c r="AB37" s="146" t="s">
        <v>435</v>
      </c>
      <c r="AC37" s="146"/>
      <c r="AD37" s="158"/>
      <c r="AE37" s="156"/>
      <c r="AF37" s="156"/>
      <c r="AH37" s="156"/>
      <c r="AI37" s="156" t="s">
        <v>435</v>
      </c>
      <c r="AJ37" s="157"/>
      <c r="AL37" s="156"/>
      <c r="AM37" s="156" t="s">
        <v>435</v>
      </c>
      <c r="AN37" s="156"/>
      <c r="AQ37" s="147"/>
      <c r="AY37" s="161" t="s">
        <v>596</v>
      </c>
      <c r="AZ37" s="164" t="s">
        <v>430</v>
      </c>
      <c r="BA37" s="162" t="s">
        <v>441</v>
      </c>
      <c r="BB37" s="164" t="s">
        <v>430</v>
      </c>
      <c r="BC37" s="162" t="s">
        <v>441</v>
      </c>
      <c r="BD37" s="164" t="s">
        <v>430</v>
      </c>
      <c r="BE37" s="145" t="s">
        <v>598</v>
      </c>
    </row>
    <row r="38" spans="1:57" s="151" customFormat="1" ht="59.25" customHeight="1" thickBot="1">
      <c r="A38" s="147">
        <v>26</v>
      </c>
      <c r="B38" s="150" t="s">
        <v>517</v>
      </c>
      <c r="C38" s="159" t="s">
        <v>518</v>
      </c>
      <c r="D38" s="156"/>
      <c r="E38" s="160" t="s">
        <v>435</v>
      </c>
      <c r="F38" s="156"/>
      <c r="G38" s="156"/>
      <c r="H38" s="156"/>
      <c r="I38" s="156"/>
      <c r="J38" s="160"/>
      <c r="K38" s="160"/>
      <c r="L38" s="156"/>
      <c r="N38" s="335" t="s">
        <v>435</v>
      </c>
      <c r="O38" s="337"/>
      <c r="Q38" s="156"/>
      <c r="R38" s="156" t="s">
        <v>435</v>
      </c>
      <c r="S38" s="157"/>
      <c r="T38" s="156"/>
      <c r="U38" s="156" t="s">
        <v>435</v>
      </c>
      <c r="V38" s="157"/>
      <c r="W38" s="158"/>
      <c r="X38" s="146" t="s">
        <v>435</v>
      </c>
      <c r="Y38" s="146"/>
      <c r="Z38" s="146" t="s">
        <v>435</v>
      </c>
      <c r="AA38" s="146"/>
      <c r="AB38" s="146" t="s">
        <v>435</v>
      </c>
      <c r="AC38" s="146"/>
      <c r="AD38" s="158"/>
      <c r="AE38" s="156"/>
      <c r="AF38" s="156"/>
      <c r="AH38" s="156"/>
      <c r="AI38" s="156" t="s">
        <v>435</v>
      </c>
      <c r="AJ38" s="157"/>
      <c r="AL38" s="156"/>
      <c r="AM38" s="156" t="s">
        <v>435</v>
      </c>
      <c r="AN38" s="156"/>
      <c r="AQ38" s="147"/>
      <c r="AY38" s="161" t="s">
        <v>596</v>
      </c>
      <c r="AZ38" s="164" t="s">
        <v>430</v>
      </c>
      <c r="BA38" s="162" t="s">
        <v>441</v>
      </c>
      <c r="BB38" s="164" t="s">
        <v>430</v>
      </c>
      <c r="BC38" s="162" t="s">
        <v>441</v>
      </c>
      <c r="BD38" s="164" t="s">
        <v>430</v>
      </c>
      <c r="BE38" s="145" t="s">
        <v>589</v>
      </c>
    </row>
    <row r="39" spans="1:57" s="151" customFormat="1" ht="39" thickBot="1">
      <c r="A39" s="147">
        <v>27</v>
      </c>
      <c r="B39" s="150" t="s">
        <v>519</v>
      </c>
      <c r="C39" s="159" t="s">
        <v>520</v>
      </c>
      <c r="D39" s="156"/>
      <c r="E39" s="160" t="s">
        <v>435</v>
      </c>
      <c r="F39" s="156"/>
      <c r="G39" s="156"/>
      <c r="H39" s="156"/>
      <c r="I39" s="156"/>
      <c r="J39" s="160"/>
      <c r="K39" s="160"/>
      <c r="L39" s="156"/>
      <c r="N39" s="335" t="s">
        <v>435</v>
      </c>
      <c r="O39" s="337"/>
      <c r="Q39" s="156"/>
      <c r="R39" s="156" t="s">
        <v>435</v>
      </c>
      <c r="S39" s="156"/>
      <c r="T39" s="156"/>
      <c r="U39" s="156" t="s">
        <v>435</v>
      </c>
      <c r="V39" s="157"/>
      <c r="W39" s="158"/>
      <c r="X39" s="146" t="s">
        <v>435</v>
      </c>
      <c r="Y39" s="146"/>
      <c r="Z39" s="146" t="s">
        <v>435</v>
      </c>
      <c r="AA39" s="146"/>
      <c r="AB39" s="146" t="s">
        <v>435</v>
      </c>
      <c r="AC39" s="146"/>
      <c r="AD39" s="158"/>
      <c r="AE39" s="156"/>
      <c r="AF39" s="156"/>
      <c r="AH39" s="156"/>
      <c r="AI39" s="156" t="s">
        <v>435</v>
      </c>
      <c r="AJ39" s="157"/>
      <c r="AL39" s="156"/>
      <c r="AM39" s="156" t="s">
        <v>435</v>
      </c>
      <c r="AN39" s="156"/>
      <c r="AQ39" s="147"/>
      <c r="AY39" s="161" t="s">
        <v>596</v>
      </c>
      <c r="AZ39" s="164" t="s">
        <v>430</v>
      </c>
      <c r="BA39" s="162" t="s">
        <v>441</v>
      </c>
      <c r="BB39" s="164" t="s">
        <v>430</v>
      </c>
      <c r="BC39" s="162" t="s">
        <v>441</v>
      </c>
      <c r="BD39" s="164" t="s">
        <v>430</v>
      </c>
      <c r="BE39" s="164" t="s">
        <v>430</v>
      </c>
    </row>
    <row r="40" spans="1:57" s="151" customFormat="1" ht="95.25" thickBot="1">
      <c r="A40" s="147">
        <v>28</v>
      </c>
      <c r="B40" s="150" t="s">
        <v>521</v>
      </c>
      <c r="C40" s="159" t="s">
        <v>522</v>
      </c>
      <c r="D40" s="156"/>
      <c r="E40" s="160" t="s">
        <v>435</v>
      </c>
      <c r="F40" s="156"/>
      <c r="G40" s="156"/>
      <c r="H40" s="156"/>
      <c r="I40" s="156"/>
      <c r="J40" s="160"/>
      <c r="K40" s="160"/>
      <c r="L40" s="156"/>
      <c r="N40" s="335" t="s">
        <v>435</v>
      </c>
      <c r="O40" s="337"/>
      <c r="Q40" s="156"/>
      <c r="R40" s="156" t="s">
        <v>435</v>
      </c>
      <c r="S40" s="156"/>
      <c r="T40" s="156"/>
      <c r="U40" s="156" t="s">
        <v>435</v>
      </c>
      <c r="V40" s="157"/>
      <c r="W40" s="158"/>
      <c r="X40" s="146" t="s">
        <v>435</v>
      </c>
      <c r="Y40" s="146"/>
      <c r="Z40" s="146" t="s">
        <v>435</v>
      </c>
      <c r="AA40" s="146"/>
      <c r="AB40" s="146"/>
      <c r="AC40" s="146"/>
      <c r="AD40" s="158"/>
      <c r="AE40" s="156"/>
      <c r="AF40" s="156"/>
      <c r="AH40" s="156"/>
      <c r="AI40" s="156" t="s">
        <v>435</v>
      </c>
      <c r="AJ40" s="157"/>
      <c r="AL40" s="156"/>
      <c r="AM40" s="156" t="s">
        <v>435</v>
      </c>
      <c r="AN40" s="156"/>
      <c r="AQ40" s="147"/>
      <c r="AY40" s="161" t="s">
        <v>596</v>
      </c>
      <c r="AZ40" s="164" t="s">
        <v>430</v>
      </c>
      <c r="BA40" s="162" t="s">
        <v>441</v>
      </c>
      <c r="BB40" s="164" t="s">
        <v>430</v>
      </c>
      <c r="BC40" s="162" t="s">
        <v>441</v>
      </c>
      <c r="BD40" s="164" t="s">
        <v>430</v>
      </c>
      <c r="BE40" s="145" t="s">
        <v>599</v>
      </c>
    </row>
    <row r="41" spans="1:57" s="151" customFormat="1" ht="280.5" customHeight="1" thickBot="1">
      <c r="A41" s="147">
        <v>29</v>
      </c>
      <c r="B41" s="150" t="s">
        <v>523</v>
      </c>
      <c r="C41" s="159" t="s">
        <v>524</v>
      </c>
      <c r="D41" s="156"/>
      <c r="E41" s="160" t="s">
        <v>435</v>
      </c>
      <c r="F41" s="156"/>
      <c r="G41" s="156"/>
      <c r="H41" s="156"/>
      <c r="I41" s="156"/>
      <c r="J41" s="160"/>
      <c r="K41" s="160"/>
      <c r="L41" s="156"/>
      <c r="N41" s="335" t="s">
        <v>435</v>
      </c>
      <c r="O41" s="337"/>
      <c r="Q41" s="156"/>
      <c r="R41" s="156" t="s">
        <v>435</v>
      </c>
      <c r="S41" s="156"/>
      <c r="T41" s="156"/>
      <c r="U41" s="156" t="s">
        <v>435</v>
      </c>
      <c r="V41" s="157"/>
      <c r="W41" s="158"/>
      <c r="X41" s="146" t="s">
        <v>435</v>
      </c>
      <c r="Y41" s="146"/>
      <c r="Z41" s="146" t="s">
        <v>435</v>
      </c>
      <c r="AA41" s="146"/>
      <c r="AB41" s="146" t="s">
        <v>435</v>
      </c>
      <c r="AC41" s="146"/>
      <c r="AD41" s="158"/>
      <c r="AE41" s="156"/>
      <c r="AF41" s="156"/>
      <c r="AH41" s="156"/>
      <c r="AI41" s="156" t="s">
        <v>435</v>
      </c>
      <c r="AJ41" s="157"/>
      <c r="AL41" s="156"/>
      <c r="AM41" s="156" t="s">
        <v>435</v>
      </c>
      <c r="AN41" s="156"/>
      <c r="AQ41" s="147"/>
      <c r="AY41" s="161" t="s">
        <v>596</v>
      </c>
      <c r="AZ41" s="164" t="s">
        <v>430</v>
      </c>
      <c r="BA41" s="162" t="s">
        <v>441</v>
      </c>
      <c r="BB41" s="145" t="s">
        <v>600</v>
      </c>
      <c r="BC41" s="162" t="s">
        <v>441</v>
      </c>
      <c r="BD41" s="164" t="s">
        <v>430</v>
      </c>
      <c r="BE41" s="164" t="s">
        <v>430</v>
      </c>
    </row>
    <row r="42" spans="1:57" s="151" customFormat="1" ht="135" customHeight="1" thickBot="1">
      <c r="A42" s="147">
        <v>30</v>
      </c>
      <c r="B42" s="150" t="s">
        <v>525</v>
      </c>
      <c r="C42" s="159" t="s">
        <v>526</v>
      </c>
      <c r="D42" s="156"/>
      <c r="E42" s="156"/>
      <c r="F42" s="160" t="s">
        <v>435</v>
      </c>
      <c r="G42" s="156"/>
      <c r="H42" s="156"/>
      <c r="I42" s="156"/>
      <c r="J42" s="160"/>
      <c r="K42" s="160"/>
      <c r="L42" s="156"/>
      <c r="N42" s="335" t="s">
        <v>435</v>
      </c>
      <c r="O42" s="337"/>
      <c r="Q42" s="156"/>
      <c r="R42" s="156" t="s">
        <v>435</v>
      </c>
      <c r="S42" s="157"/>
      <c r="T42" s="156"/>
      <c r="U42" s="156" t="s">
        <v>435</v>
      </c>
      <c r="V42" s="157"/>
      <c r="W42" s="158"/>
      <c r="X42" s="146" t="s">
        <v>435</v>
      </c>
      <c r="Y42" s="146"/>
      <c r="Z42" s="146" t="s">
        <v>435</v>
      </c>
      <c r="AA42" s="146"/>
      <c r="AB42" s="146" t="s">
        <v>435</v>
      </c>
      <c r="AC42" s="146"/>
      <c r="AD42" s="158"/>
      <c r="AE42" s="156"/>
      <c r="AF42" s="156"/>
      <c r="AH42" s="156"/>
      <c r="AI42" s="156" t="s">
        <v>435</v>
      </c>
      <c r="AJ42" s="157"/>
      <c r="AL42" s="156"/>
      <c r="AM42" s="156" t="s">
        <v>435</v>
      </c>
      <c r="AN42" s="156"/>
      <c r="AQ42" s="147"/>
      <c r="AY42" s="161" t="s">
        <v>596</v>
      </c>
      <c r="AZ42" s="164" t="s">
        <v>430</v>
      </c>
      <c r="BA42" s="162" t="s">
        <v>441</v>
      </c>
      <c r="BB42" s="164" t="s">
        <v>430</v>
      </c>
      <c r="BC42" s="162" t="s">
        <v>441</v>
      </c>
      <c r="BD42" s="164" t="s">
        <v>430</v>
      </c>
      <c r="BE42" s="145" t="s">
        <v>593</v>
      </c>
    </row>
    <row r="43" spans="1:57" s="151" customFormat="1" ht="63.75" thickBot="1">
      <c r="A43" s="147">
        <v>31</v>
      </c>
      <c r="B43" s="150" t="s">
        <v>525</v>
      </c>
      <c r="C43" s="159" t="s">
        <v>526</v>
      </c>
      <c r="D43" s="156"/>
      <c r="E43" s="156"/>
      <c r="F43" s="160" t="s">
        <v>435</v>
      </c>
      <c r="G43" s="156"/>
      <c r="H43" s="156"/>
      <c r="I43" s="156"/>
      <c r="J43" s="160"/>
      <c r="K43" s="160"/>
      <c r="L43" s="156"/>
      <c r="N43" s="335" t="s">
        <v>435</v>
      </c>
      <c r="O43" s="337"/>
      <c r="Q43" s="156"/>
      <c r="R43" s="156" t="s">
        <v>435</v>
      </c>
      <c r="S43" s="157"/>
      <c r="T43" s="156"/>
      <c r="U43" s="156" t="s">
        <v>435</v>
      </c>
      <c r="V43" s="157"/>
      <c r="W43" s="158"/>
      <c r="X43" s="146" t="s">
        <v>435</v>
      </c>
      <c r="Y43" s="146"/>
      <c r="Z43" s="146" t="s">
        <v>435</v>
      </c>
      <c r="AA43" s="146"/>
      <c r="AB43" s="146" t="s">
        <v>435</v>
      </c>
      <c r="AC43" s="146"/>
      <c r="AD43" s="158"/>
      <c r="AE43" s="156"/>
      <c r="AF43" s="156"/>
      <c r="AH43" s="156"/>
      <c r="AI43" s="156" t="s">
        <v>435</v>
      </c>
      <c r="AJ43" s="157"/>
      <c r="AL43" s="156"/>
      <c r="AM43" s="156" t="s">
        <v>435</v>
      </c>
      <c r="AN43" s="156"/>
      <c r="AQ43" s="147"/>
      <c r="AY43" s="161" t="s">
        <v>596</v>
      </c>
      <c r="AZ43" s="164" t="s">
        <v>430</v>
      </c>
      <c r="BA43" s="162" t="s">
        <v>441</v>
      </c>
      <c r="BB43" s="164" t="s">
        <v>430</v>
      </c>
      <c r="BC43" s="162" t="s">
        <v>441</v>
      </c>
      <c r="BD43" s="164" t="s">
        <v>430</v>
      </c>
      <c r="BE43" s="145" t="s">
        <v>593</v>
      </c>
    </row>
    <row r="44" spans="1:57" s="151" customFormat="1" ht="48" thickBot="1">
      <c r="A44" s="147">
        <v>32</v>
      </c>
      <c r="B44" s="150" t="s">
        <v>527</v>
      </c>
      <c r="C44" s="159" t="s">
        <v>528</v>
      </c>
      <c r="D44" s="156"/>
      <c r="E44" s="156"/>
      <c r="F44" s="160" t="s">
        <v>435</v>
      </c>
      <c r="G44" s="156"/>
      <c r="H44" s="156"/>
      <c r="I44" s="156"/>
      <c r="J44" s="160"/>
      <c r="K44" s="160"/>
      <c r="L44" s="156"/>
      <c r="N44" s="335" t="s">
        <v>435</v>
      </c>
      <c r="O44" s="337"/>
      <c r="Q44" s="156"/>
      <c r="R44" s="156" t="s">
        <v>435</v>
      </c>
      <c r="S44" s="157"/>
      <c r="T44" s="156"/>
      <c r="U44" s="156" t="s">
        <v>435</v>
      </c>
      <c r="V44" s="157"/>
      <c r="W44" s="158"/>
      <c r="X44" s="146" t="s">
        <v>435</v>
      </c>
      <c r="Y44" s="146"/>
      <c r="Z44" s="146" t="s">
        <v>435</v>
      </c>
      <c r="AA44" s="146"/>
      <c r="AB44" s="146" t="s">
        <v>435</v>
      </c>
      <c r="AC44" s="156"/>
      <c r="AD44" s="158"/>
      <c r="AE44" s="146"/>
      <c r="AF44" s="156"/>
      <c r="AH44" s="156"/>
      <c r="AI44" s="156" t="s">
        <v>435</v>
      </c>
      <c r="AJ44" s="157"/>
      <c r="AL44" s="156"/>
      <c r="AM44" s="156" t="s">
        <v>435</v>
      </c>
      <c r="AN44" s="156"/>
      <c r="AQ44" s="147"/>
      <c r="AY44" s="161" t="s">
        <v>596</v>
      </c>
      <c r="AZ44" s="164" t="s">
        <v>430</v>
      </c>
      <c r="BA44" s="162" t="s">
        <v>441</v>
      </c>
      <c r="BB44" s="164" t="s">
        <v>430</v>
      </c>
      <c r="BC44" s="162" t="s">
        <v>441</v>
      </c>
      <c r="BD44" s="164" t="s">
        <v>430</v>
      </c>
      <c r="BE44" s="145" t="s">
        <v>601</v>
      </c>
    </row>
    <row r="45" spans="1:57" s="151" customFormat="1" ht="64.5" thickBot="1">
      <c r="A45" s="147">
        <v>33</v>
      </c>
      <c r="B45" s="150" t="s">
        <v>527</v>
      </c>
      <c r="C45" s="159" t="s">
        <v>528</v>
      </c>
      <c r="D45" s="156"/>
      <c r="E45" s="156"/>
      <c r="F45" s="160" t="s">
        <v>435</v>
      </c>
      <c r="G45" s="156"/>
      <c r="H45" s="156"/>
      <c r="I45" s="156"/>
      <c r="J45" s="160"/>
      <c r="K45" s="160"/>
      <c r="L45" s="156"/>
      <c r="N45" s="335" t="s">
        <v>435</v>
      </c>
      <c r="O45" s="337"/>
      <c r="Q45" s="156"/>
      <c r="R45" s="156"/>
      <c r="S45" s="157" t="s">
        <v>602</v>
      </c>
      <c r="T45" s="156"/>
      <c r="U45" s="156"/>
      <c r="V45" s="157" t="s">
        <v>602</v>
      </c>
      <c r="W45" s="158"/>
      <c r="X45" s="146" t="s">
        <v>435</v>
      </c>
      <c r="Y45" s="146"/>
      <c r="Z45" s="146" t="s">
        <v>435</v>
      </c>
      <c r="AA45" s="146"/>
      <c r="AB45" s="146"/>
      <c r="AC45" s="157" t="s">
        <v>602</v>
      </c>
      <c r="AD45" s="158"/>
      <c r="AE45" s="146"/>
      <c r="AF45" s="156"/>
      <c r="AH45" s="156"/>
      <c r="AI45" s="156" t="s">
        <v>435</v>
      </c>
      <c r="AJ45" s="157"/>
      <c r="AL45" s="156"/>
      <c r="AM45" s="156" t="s">
        <v>435</v>
      </c>
      <c r="AN45" s="156"/>
      <c r="AQ45" s="147"/>
      <c r="AY45" s="161" t="s">
        <v>596</v>
      </c>
      <c r="AZ45" s="164" t="s">
        <v>430</v>
      </c>
      <c r="BA45" s="162" t="s">
        <v>441</v>
      </c>
      <c r="BB45" s="162" t="s">
        <v>441</v>
      </c>
      <c r="BC45" s="162" t="s">
        <v>441</v>
      </c>
      <c r="BD45" s="164" t="s">
        <v>430</v>
      </c>
      <c r="BE45" s="145" t="s">
        <v>603</v>
      </c>
    </row>
    <row r="46" spans="1:57" s="151" customFormat="1" ht="39" thickBot="1">
      <c r="A46" s="147">
        <v>34</v>
      </c>
      <c r="B46" s="150" t="s">
        <v>529</v>
      </c>
      <c r="C46" s="159" t="s">
        <v>530</v>
      </c>
      <c r="D46" s="156"/>
      <c r="E46" s="156"/>
      <c r="F46" s="160" t="s">
        <v>435</v>
      </c>
      <c r="G46" s="156"/>
      <c r="H46" s="156"/>
      <c r="I46" s="156"/>
      <c r="J46" s="160"/>
      <c r="K46" s="160"/>
      <c r="L46" s="156"/>
      <c r="N46" s="335" t="s">
        <v>435</v>
      </c>
      <c r="O46" s="337"/>
      <c r="Q46" s="156"/>
      <c r="R46" s="156" t="s">
        <v>435</v>
      </c>
      <c r="S46" s="157"/>
      <c r="T46" s="156"/>
      <c r="U46" s="156" t="s">
        <v>435</v>
      </c>
      <c r="V46" s="157"/>
      <c r="W46" s="158"/>
      <c r="X46" s="146" t="s">
        <v>435</v>
      </c>
      <c r="Y46" s="146"/>
      <c r="Z46" s="146" t="s">
        <v>435</v>
      </c>
      <c r="AA46" s="146"/>
      <c r="AB46" s="146" t="s">
        <v>435</v>
      </c>
      <c r="AC46" s="156"/>
      <c r="AD46" s="158"/>
      <c r="AE46" s="156"/>
      <c r="AF46" s="156"/>
      <c r="AH46" s="156"/>
      <c r="AI46" s="156" t="s">
        <v>435</v>
      </c>
      <c r="AJ46" s="157"/>
      <c r="AL46" s="156"/>
      <c r="AM46" s="156" t="s">
        <v>435</v>
      </c>
      <c r="AN46" s="156"/>
      <c r="AQ46" s="147"/>
      <c r="AY46" s="161" t="s">
        <v>596</v>
      </c>
      <c r="AZ46" s="164" t="s">
        <v>430</v>
      </c>
      <c r="BA46" s="162" t="s">
        <v>441</v>
      </c>
      <c r="BB46" s="164" t="s">
        <v>430</v>
      </c>
      <c r="BC46" s="162" t="s">
        <v>441</v>
      </c>
      <c r="BD46" s="164" t="s">
        <v>430</v>
      </c>
      <c r="BE46" s="164" t="s">
        <v>430</v>
      </c>
    </row>
    <row r="47" spans="1:57" s="151" customFormat="1" ht="39" thickBot="1">
      <c r="A47" s="147">
        <v>35</v>
      </c>
      <c r="B47" s="150" t="s">
        <v>531</v>
      </c>
      <c r="C47" s="159" t="s">
        <v>532</v>
      </c>
      <c r="D47" s="156"/>
      <c r="E47" s="156"/>
      <c r="F47" s="156"/>
      <c r="G47" s="156"/>
      <c r="H47" s="160" t="s">
        <v>435</v>
      </c>
      <c r="I47" s="156"/>
      <c r="J47" s="160"/>
      <c r="K47" s="160"/>
      <c r="L47" s="156"/>
      <c r="N47" s="335" t="s">
        <v>435</v>
      </c>
      <c r="O47" s="337"/>
      <c r="Q47" s="156"/>
      <c r="R47" s="156" t="s">
        <v>435</v>
      </c>
      <c r="S47" s="157"/>
      <c r="T47" s="156"/>
      <c r="U47" s="156" t="s">
        <v>435</v>
      </c>
      <c r="V47" s="157"/>
      <c r="W47" s="158"/>
      <c r="X47" s="146" t="s">
        <v>435</v>
      </c>
      <c r="Y47" s="146"/>
      <c r="Z47" s="146" t="s">
        <v>435</v>
      </c>
      <c r="AA47" s="146"/>
      <c r="AB47" s="146" t="s">
        <v>435</v>
      </c>
      <c r="AC47" s="146"/>
      <c r="AD47" s="158"/>
      <c r="AE47" s="156"/>
      <c r="AF47" s="156"/>
      <c r="AH47" s="156"/>
      <c r="AI47" s="156" t="s">
        <v>435</v>
      </c>
      <c r="AJ47" s="157"/>
      <c r="AL47" s="156"/>
      <c r="AM47" s="156" t="s">
        <v>435</v>
      </c>
      <c r="AN47" s="156"/>
      <c r="AQ47" s="147"/>
      <c r="AY47" s="161" t="s">
        <v>596</v>
      </c>
      <c r="AZ47" s="164" t="s">
        <v>430</v>
      </c>
      <c r="BA47" s="162" t="s">
        <v>441</v>
      </c>
      <c r="BB47" s="164" t="s">
        <v>430</v>
      </c>
      <c r="BC47" s="162" t="s">
        <v>441</v>
      </c>
      <c r="BD47" s="164" t="s">
        <v>430</v>
      </c>
      <c r="BE47" s="164" t="s">
        <v>430</v>
      </c>
    </row>
    <row r="48" spans="1:57" s="151" customFormat="1" ht="39" thickBot="1">
      <c r="A48" s="147">
        <v>36</v>
      </c>
      <c r="B48" s="150" t="s">
        <v>533</v>
      </c>
      <c r="C48" s="159" t="s">
        <v>534</v>
      </c>
      <c r="D48" s="156"/>
      <c r="E48" s="156"/>
      <c r="F48" s="156"/>
      <c r="G48" s="156"/>
      <c r="H48" s="160" t="s">
        <v>435</v>
      </c>
      <c r="I48" s="156"/>
      <c r="J48" s="160"/>
      <c r="K48" s="160"/>
      <c r="L48" s="156"/>
      <c r="N48" s="335" t="s">
        <v>435</v>
      </c>
      <c r="O48" s="337"/>
      <c r="Q48" s="156"/>
      <c r="R48" s="156" t="s">
        <v>435</v>
      </c>
      <c r="S48" s="157"/>
      <c r="T48" s="156"/>
      <c r="U48" s="156" t="s">
        <v>435</v>
      </c>
      <c r="V48" s="157"/>
      <c r="W48" s="158"/>
      <c r="X48" s="146" t="s">
        <v>435</v>
      </c>
      <c r="Y48" s="146"/>
      <c r="Z48" s="146" t="s">
        <v>435</v>
      </c>
      <c r="AA48" s="146"/>
      <c r="AB48" s="146" t="s">
        <v>435</v>
      </c>
      <c r="AC48" s="146"/>
      <c r="AD48" s="158"/>
      <c r="AE48" s="156"/>
      <c r="AF48" s="156"/>
      <c r="AH48" s="156"/>
      <c r="AI48" s="156" t="s">
        <v>435</v>
      </c>
      <c r="AJ48" s="157"/>
      <c r="AL48" s="156"/>
      <c r="AM48" s="156" t="s">
        <v>435</v>
      </c>
      <c r="AN48" s="156"/>
      <c r="AQ48" s="147"/>
      <c r="AY48" s="161" t="s">
        <v>596</v>
      </c>
      <c r="AZ48" s="164" t="s">
        <v>430</v>
      </c>
      <c r="BA48" s="162" t="s">
        <v>441</v>
      </c>
      <c r="BB48" s="164" t="s">
        <v>430</v>
      </c>
      <c r="BC48" s="162" t="s">
        <v>441</v>
      </c>
      <c r="BD48" s="164" t="s">
        <v>430</v>
      </c>
      <c r="BE48" s="164" t="s">
        <v>430</v>
      </c>
    </row>
    <row r="49" spans="1:57" s="151" customFormat="1" ht="39" thickBot="1">
      <c r="A49" s="147">
        <v>37</v>
      </c>
      <c r="B49" s="150" t="s">
        <v>533</v>
      </c>
      <c r="C49" s="159" t="s">
        <v>534</v>
      </c>
      <c r="D49" s="160"/>
      <c r="E49" s="156"/>
      <c r="F49" s="156"/>
      <c r="G49" s="156"/>
      <c r="H49" s="160" t="s">
        <v>436</v>
      </c>
      <c r="I49" s="156"/>
      <c r="J49" s="160"/>
      <c r="K49" s="160"/>
      <c r="L49" s="156"/>
      <c r="N49" s="335" t="s">
        <v>435</v>
      </c>
      <c r="O49" s="337"/>
      <c r="Q49" s="156"/>
      <c r="R49" s="156" t="s">
        <v>435</v>
      </c>
      <c r="S49" s="157"/>
      <c r="T49" s="156"/>
      <c r="U49" s="156" t="s">
        <v>435</v>
      </c>
      <c r="V49" s="157"/>
      <c r="W49" s="158"/>
      <c r="X49" s="146" t="s">
        <v>435</v>
      </c>
      <c r="Y49" s="146"/>
      <c r="Z49" s="146" t="s">
        <v>435</v>
      </c>
      <c r="AA49" s="146"/>
      <c r="AB49" s="146" t="s">
        <v>435</v>
      </c>
      <c r="AC49" s="146"/>
      <c r="AD49" s="158"/>
      <c r="AE49" s="156"/>
      <c r="AF49" s="156"/>
      <c r="AH49" s="156"/>
      <c r="AI49" s="156" t="s">
        <v>435</v>
      </c>
      <c r="AJ49" s="157"/>
      <c r="AL49" s="156"/>
      <c r="AM49" s="156" t="s">
        <v>435</v>
      </c>
      <c r="AN49" s="156"/>
      <c r="AQ49" s="147"/>
      <c r="AY49" s="161" t="s">
        <v>596</v>
      </c>
      <c r="AZ49" s="164" t="s">
        <v>430</v>
      </c>
      <c r="BA49" s="162" t="s">
        <v>441</v>
      </c>
      <c r="BB49" s="164" t="s">
        <v>430</v>
      </c>
      <c r="BC49" s="162" t="s">
        <v>441</v>
      </c>
      <c r="BD49" s="164" t="s">
        <v>430</v>
      </c>
      <c r="BE49" s="164" t="s">
        <v>430</v>
      </c>
    </row>
    <row r="50" spans="1:57" s="151" customFormat="1" ht="51.75" thickBot="1">
      <c r="A50" s="147">
        <v>38</v>
      </c>
      <c r="B50" s="150" t="s">
        <v>535</v>
      </c>
      <c r="C50" s="159" t="s">
        <v>536</v>
      </c>
      <c r="D50" s="160" t="s">
        <v>435</v>
      </c>
      <c r="E50" s="156"/>
      <c r="F50" s="156"/>
      <c r="G50" s="156"/>
      <c r="H50" s="156"/>
      <c r="I50" s="156"/>
      <c r="J50" s="160"/>
      <c r="K50" s="160"/>
      <c r="L50" s="156"/>
      <c r="N50" s="335" t="s">
        <v>435</v>
      </c>
      <c r="O50" s="337"/>
      <c r="Q50" s="156"/>
      <c r="R50" s="156" t="s">
        <v>435</v>
      </c>
      <c r="S50" s="157"/>
      <c r="T50" s="156"/>
      <c r="U50" s="156" t="s">
        <v>435</v>
      </c>
      <c r="V50" s="157"/>
      <c r="W50" s="158"/>
      <c r="X50" s="146" t="s">
        <v>435</v>
      </c>
      <c r="Y50" s="146"/>
      <c r="Z50" s="146" t="s">
        <v>435</v>
      </c>
      <c r="AA50" s="146"/>
      <c r="AB50" s="146" t="s">
        <v>435</v>
      </c>
      <c r="AC50" s="157" t="s">
        <v>602</v>
      </c>
      <c r="AD50" s="158"/>
      <c r="AE50" s="156"/>
      <c r="AF50" s="156"/>
      <c r="AH50" s="156"/>
      <c r="AI50" s="156" t="s">
        <v>435</v>
      </c>
      <c r="AJ50" s="157"/>
      <c r="AL50" s="156"/>
      <c r="AM50" s="156" t="s">
        <v>435</v>
      </c>
      <c r="AN50" s="156"/>
      <c r="AQ50" s="147"/>
      <c r="AY50" s="161" t="s">
        <v>596</v>
      </c>
      <c r="AZ50" s="164" t="s">
        <v>430</v>
      </c>
      <c r="BA50" s="162" t="s">
        <v>441</v>
      </c>
      <c r="BB50" s="164" t="s">
        <v>430</v>
      </c>
      <c r="BC50" s="162" t="s">
        <v>441</v>
      </c>
      <c r="BD50" s="164" t="s">
        <v>430</v>
      </c>
      <c r="BE50" s="164" t="s">
        <v>430</v>
      </c>
    </row>
    <row r="51" spans="1:57" s="151" customFormat="1" ht="51.75" thickBot="1">
      <c r="A51" s="147">
        <v>39</v>
      </c>
      <c r="B51" s="150" t="s">
        <v>535</v>
      </c>
      <c r="C51" s="159" t="s">
        <v>536</v>
      </c>
      <c r="D51" s="160" t="s">
        <v>435</v>
      </c>
      <c r="E51" s="156"/>
      <c r="F51" s="156"/>
      <c r="G51" s="156"/>
      <c r="H51" s="156"/>
      <c r="I51" s="156"/>
      <c r="J51" s="160"/>
      <c r="K51" s="160"/>
      <c r="L51" s="156"/>
      <c r="N51" s="335" t="s">
        <v>435</v>
      </c>
      <c r="O51" s="337"/>
      <c r="Q51" s="156"/>
      <c r="R51" s="156" t="s">
        <v>435</v>
      </c>
      <c r="S51" s="157"/>
      <c r="T51" s="156"/>
      <c r="U51" s="156" t="s">
        <v>435</v>
      </c>
      <c r="V51" s="157"/>
      <c r="W51" s="158"/>
      <c r="X51" s="146" t="s">
        <v>435</v>
      </c>
      <c r="Y51" s="146"/>
      <c r="Z51" s="146" t="s">
        <v>435</v>
      </c>
      <c r="AA51" s="146"/>
      <c r="AB51" s="146" t="s">
        <v>435</v>
      </c>
      <c r="AC51" s="157" t="s">
        <v>602</v>
      </c>
      <c r="AD51" s="158"/>
      <c r="AE51" s="156"/>
      <c r="AF51" s="156"/>
      <c r="AH51" s="156"/>
      <c r="AI51" s="156" t="s">
        <v>435</v>
      </c>
      <c r="AJ51" s="157"/>
      <c r="AL51" s="156"/>
      <c r="AM51" s="156" t="s">
        <v>435</v>
      </c>
      <c r="AN51" s="156"/>
      <c r="AQ51" s="147"/>
      <c r="AY51" s="161" t="s">
        <v>596</v>
      </c>
      <c r="AZ51" s="164" t="s">
        <v>430</v>
      </c>
      <c r="BA51" s="162" t="s">
        <v>441</v>
      </c>
      <c r="BB51" s="164" t="s">
        <v>430</v>
      </c>
      <c r="BC51" s="162" t="s">
        <v>441</v>
      </c>
      <c r="BD51" s="164" t="s">
        <v>430</v>
      </c>
      <c r="BE51" s="164" t="s">
        <v>430</v>
      </c>
    </row>
    <row r="52" spans="1:57" s="151" customFormat="1" ht="64.5" thickBot="1">
      <c r="A52" s="147">
        <v>40</v>
      </c>
      <c r="B52" s="150" t="s">
        <v>537</v>
      </c>
      <c r="C52" s="159" t="s">
        <v>538</v>
      </c>
      <c r="D52" s="156"/>
      <c r="E52" s="156"/>
      <c r="F52" s="156"/>
      <c r="G52" s="156"/>
      <c r="H52" s="156"/>
      <c r="I52" s="160" t="s">
        <v>435</v>
      </c>
      <c r="J52" s="160"/>
      <c r="K52" s="160"/>
      <c r="L52" s="156"/>
      <c r="N52" s="335" t="s">
        <v>435</v>
      </c>
      <c r="O52" s="337"/>
      <c r="Q52" s="156"/>
      <c r="R52" s="156" t="s">
        <v>435</v>
      </c>
      <c r="S52" s="157"/>
      <c r="T52" s="156"/>
      <c r="U52" s="156" t="s">
        <v>435</v>
      </c>
      <c r="V52" s="157"/>
      <c r="W52" s="158"/>
      <c r="X52" s="146" t="s">
        <v>435</v>
      </c>
      <c r="Y52" s="146"/>
      <c r="Z52" s="146" t="s">
        <v>435</v>
      </c>
      <c r="AA52" s="146"/>
      <c r="AB52" s="146" t="s">
        <v>435</v>
      </c>
      <c r="AC52" s="146"/>
      <c r="AD52" s="158"/>
      <c r="AE52" s="156"/>
      <c r="AF52" s="156"/>
      <c r="AH52" s="156"/>
      <c r="AI52" s="156" t="s">
        <v>435</v>
      </c>
      <c r="AJ52" s="157"/>
      <c r="AL52" s="156"/>
      <c r="AM52" s="156" t="s">
        <v>435</v>
      </c>
      <c r="AN52" s="156"/>
      <c r="AQ52" s="147"/>
      <c r="AY52" s="161" t="s">
        <v>596</v>
      </c>
      <c r="AZ52" s="164" t="s">
        <v>430</v>
      </c>
      <c r="BA52" s="162" t="s">
        <v>441</v>
      </c>
      <c r="BB52" s="164" t="s">
        <v>430</v>
      </c>
      <c r="BC52" s="162" t="s">
        <v>441</v>
      </c>
      <c r="BD52" s="164" t="s">
        <v>430</v>
      </c>
      <c r="BE52" s="164" t="s">
        <v>430</v>
      </c>
    </row>
    <row r="53" spans="1:57" s="151" customFormat="1" ht="77.25" thickBot="1">
      <c r="A53" s="147">
        <v>41</v>
      </c>
      <c r="B53" s="150" t="s">
        <v>539</v>
      </c>
      <c r="C53" s="159" t="s">
        <v>540</v>
      </c>
      <c r="D53" s="156"/>
      <c r="E53" s="156"/>
      <c r="F53" s="156"/>
      <c r="G53" s="156"/>
      <c r="H53" s="156"/>
      <c r="I53" s="160" t="s">
        <v>435</v>
      </c>
      <c r="J53" s="160"/>
      <c r="K53" s="160"/>
      <c r="L53" s="156"/>
      <c r="N53" s="335" t="s">
        <v>435</v>
      </c>
      <c r="O53" s="337"/>
      <c r="Q53" s="156"/>
      <c r="R53" s="156" t="s">
        <v>435</v>
      </c>
      <c r="S53" s="157"/>
      <c r="T53" s="156"/>
      <c r="U53" s="156" t="s">
        <v>435</v>
      </c>
      <c r="V53" s="157"/>
      <c r="W53" s="158"/>
      <c r="X53" s="146" t="s">
        <v>435</v>
      </c>
      <c r="Y53" s="146"/>
      <c r="Z53" s="146" t="s">
        <v>435</v>
      </c>
      <c r="AA53" s="146"/>
      <c r="AB53" s="146" t="s">
        <v>435</v>
      </c>
      <c r="AC53" s="146"/>
      <c r="AD53" s="158"/>
      <c r="AE53" s="156"/>
      <c r="AF53" s="156"/>
      <c r="AH53" s="156"/>
      <c r="AI53" s="156" t="s">
        <v>435</v>
      </c>
      <c r="AJ53" s="157"/>
      <c r="AL53" s="156"/>
      <c r="AM53" s="156" t="s">
        <v>435</v>
      </c>
      <c r="AN53" s="156"/>
      <c r="AQ53" s="147"/>
      <c r="AY53" s="161" t="s">
        <v>596</v>
      </c>
      <c r="AZ53" s="164" t="s">
        <v>430</v>
      </c>
      <c r="BA53" s="162" t="s">
        <v>441</v>
      </c>
      <c r="BB53" s="161" t="s">
        <v>586</v>
      </c>
      <c r="BC53" s="165" t="s">
        <v>436</v>
      </c>
      <c r="BD53" s="164" t="s">
        <v>430</v>
      </c>
      <c r="BE53" s="161" t="s">
        <v>604</v>
      </c>
    </row>
    <row r="54" spans="1:57" s="151" customFormat="1" ht="51.75" thickBot="1">
      <c r="A54" s="147">
        <v>42</v>
      </c>
      <c r="B54" s="150" t="s">
        <v>541</v>
      </c>
      <c r="C54" s="159" t="s">
        <v>542</v>
      </c>
      <c r="D54" s="156"/>
      <c r="E54" s="156"/>
      <c r="F54" s="156"/>
      <c r="G54" s="156" t="s">
        <v>435</v>
      </c>
      <c r="H54" s="156"/>
      <c r="I54" s="156"/>
      <c r="J54" s="160"/>
      <c r="K54" s="160"/>
      <c r="L54" s="156"/>
      <c r="N54" s="335" t="s">
        <v>435</v>
      </c>
      <c r="O54" s="337"/>
      <c r="Q54" s="156"/>
      <c r="R54" s="156"/>
      <c r="S54" s="156" t="s">
        <v>435</v>
      </c>
      <c r="T54" s="156"/>
      <c r="U54" s="156" t="s">
        <v>435</v>
      </c>
      <c r="V54" s="157"/>
      <c r="W54" s="158"/>
      <c r="X54" s="146" t="s">
        <v>435</v>
      </c>
      <c r="Y54" s="146"/>
      <c r="Z54" s="146" t="s">
        <v>435</v>
      </c>
      <c r="AA54" s="146"/>
      <c r="AB54" s="146" t="s">
        <v>435</v>
      </c>
      <c r="AC54" s="156"/>
      <c r="AD54" s="158"/>
      <c r="AE54" s="156"/>
      <c r="AF54" s="156"/>
      <c r="AH54" s="156"/>
      <c r="AI54" s="156" t="s">
        <v>435</v>
      </c>
      <c r="AJ54" s="157"/>
      <c r="AL54" s="156"/>
      <c r="AM54" s="156" t="s">
        <v>435</v>
      </c>
      <c r="AN54" s="156"/>
      <c r="AQ54" s="147"/>
      <c r="AY54" s="161" t="s">
        <v>596</v>
      </c>
      <c r="AZ54" s="164" t="s">
        <v>430</v>
      </c>
      <c r="BA54" s="162" t="s">
        <v>441</v>
      </c>
      <c r="BB54" s="164" t="s">
        <v>430</v>
      </c>
      <c r="BC54" s="162" t="s">
        <v>441</v>
      </c>
      <c r="BD54" s="164" t="s">
        <v>430</v>
      </c>
      <c r="BE54" s="161" t="s">
        <v>594</v>
      </c>
    </row>
    <row r="55" spans="1:57" s="151" customFormat="1" ht="83.25" customHeight="1" thickBot="1">
      <c r="A55" s="147">
        <v>43</v>
      </c>
      <c r="B55" s="150" t="s">
        <v>541</v>
      </c>
      <c r="C55" s="159" t="s">
        <v>542</v>
      </c>
      <c r="D55" s="156"/>
      <c r="E55" s="156"/>
      <c r="F55" s="156"/>
      <c r="G55" s="156" t="s">
        <v>435</v>
      </c>
      <c r="H55" s="156"/>
      <c r="I55" s="156"/>
      <c r="J55" s="160"/>
      <c r="K55" s="160"/>
      <c r="L55" s="156"/>
      <c r="N55" s="335" t="s">
        <v>435</v>
      </c>
      <c r="O55" s="337"/>
      <c r="Q55" s="156"/>
      <c r="R55" s="156"/>
      <c r="S55" s="156" t="s">
        <v>435</v>
      </c>
      <c r="T55" s="156"/>
      <c r="U55" s="156" t="s">
        <v>435</v>
      </c>
      <c r="V55" s="157"/>
      <c r="W55" s="158"/>
      <c r="X55" s="146" t="s">
        <v>435</v>
      </c>
      <c r="Y55" s="146"/>
      <c r="Z55" s="146" t="s">
        <v>435</v>
      </c>
      <c r="AA55" s="146"/>
      <c r="AB55" s="146" t="s">
        <v>435</v>
      </c>
      <c r="AC55" s="156"/>
      <c r="AD55" s="158"/>
      <c r="AE55" s="156"/>
      <c r="AF55" s="156"/>
      <c r="AH55" s="156"/>
      <c r="AI55" s="156" t="s">
        <v>435</v>
      </c>
      <c r="AJ55" s="157"/>
      <c r="AL55" s="156"/>
      <c r="AM55" s="156" t="s">
        <v>435</v>
      </c>
      <c r="AN55" s="156"/>
      <c r="AQ55" s="147"/>
      <c r="AY55" s="161" t="s">
        <v>596</v>
      </c>
      <c r="AZ55" s="164" t="s">
        <v>430</v>
      </c>
      <c r="BA55" s="162" t="s">
        <v>441</v>
      </c>
      <c r="BB55" s="164" t="s">
        <v>430</v>
      </c>
      <c r="BC55" s="162" t="s">
        <v>441</v>
      </c>
      <c r="BD55" s="164" t="s">
        <v>430</v>
      </c>
      <c r="BE55" s="161" t="s">
        <v>594</v>
      </c>
    </row>
    <row r="56" spans="1:57" s="151" customFormat="1" ht="51.75" thickBot="1">
      <c r="A56" s="147">
        <v>44</v>
      </c>
      <c r="B56" s="150" t="s">
        <v>543</v>
      </c>
      <c r="C56" s="159" t="s">
        <v>544</v>
      </c>
      <c r="D56" s="156"/>
      <c r="E56" s="156"/>
      <c r="F56" s="156"/>
      <c r="G56" s="156"/>
      <c r="H56" s="156"/>
      <c r="I56" s="156"/>
      <c r="J56" s="160"/>
      <c r="K56" s="160"/>
      <c r="L56" s="160" t="s">
        <v>435</v>
      </c>
      <c r="N56" s="335" t="s">
        <v>435</v>
      </c>
      <c r="O56" s="337"/>
      <c r="Q56" s="156"/>
      <c r="R56" s="156" t="s">
        <v>435</v>
      </c>
      <c r="S56" s="157"/>
      <c r="T56" s="156"/>
      <c r="U56" s="156" t="s">
        <v>435</v>
      </c>
      <c r="V56" s="157"/>
      <c r="W56" s="158"/>
      <c r="X56" s="146" t="s">
        <v>435</v>
      </c>
      <c r="Y56" s="146"/>
      <c r="Z56" s="146" t="s">
        <v>435</v>
      </c>
      <c r="AA56" s="146"/>
      <c r="AB56" s="146" t="s">
        <v>435</v>
      </c>
      <c r="AC56" s="146"/>
      <c r="AD56" s="158"/>
      <c r="AE56" s="156"/>
      <c r="AF56" s="156"/>
      <c r="AH56" s="156"/>
      <c r="AI56" s="156" t="s">
        <v>435</v>
      </c>
      <c r="AJ56" s="157"/>
      <c r="AL56" s="156"/>
      <c r="AM56" s="156" t="s">
        <v>435</v>
      </c>
      <c r="AN56" s="156"/>
      <c r="AQ56" s="147"/>
      <c r="AY56" s="161" t="s">
        <v>596</v>
      </c>
      <c r="AZ56" s="164" t="s">
        <v>430</v>
      </c>
      <c r="BA56" s="162" t="s">
        <v>441</v>
      </c>
      <c r="BB56" s="164" t="s">
        <v>430</v>
      </c>
      <c r="BC56" s="162" t="s">
        <v>441</v>
      </c>
      <c r="BD56" s="164" t="s">
        <v>430</v>
      </c>
      <c r="BE56" s="161" t="s">
        <v>591</v>
      </c>
    </row>
    <row r="57" spans="1:57" s="151" customFormat="1" ht="51.75" thickBot="1">
      <c r="A57" s="147">
        <v>45</v>
      </c>
      <c r="B57" s="150" t="s">
        <v>543</v>
      </c>
      <c r="C57" s="159" t="s">
        <v>544</v>
      </c>
      <c r="D57" s="156"/>
      <c r="E57" s="156"/>
      <c r="F57" s="156"/>
      <c r="G57" s="156"/>
      <c r="H57" s="156"/>
      <c r="I57" s="156"/>
      <c r="J57" s="160"/>
      <c r="K57" s="160"/>
      <c r="L57" s="160" t="s">
        <v>435</v>
      </c>
      <c r="N57" s="335" t="s">
        <v>435</v>
      </c>
      <c r="O57" s="337"/>
      <c r="Q57" s="156"/>
      <c r="R57" s="156" t="s">
        <v>435</v>
      </c>
      <c r="S57" s="157"/>
      <c r="T57" s="156"/>
      <c r="U57" s="156" t="s">
        <v>435</v>
      </c>
      <c r="V57" s="157"/>
      <c r="W57" s="158"/>
      <c r="X57" s="146" t="s">
        <v>435</v>
      </c>
      <c r="Y57" s="146"/>
      <c r="Z57" s="146" t="s">
        <v>435</v>
      </c>
      <c r="AA57" s="146"/>
      <c r="AB57" s="146" t="s">
        <v>435</v>
      </c>
      <c r="AC57" s="146"/>
      <c r="AD57" s="158"/>
      <c r="AE57" s="156"/>
      <c r="AF57" s="156"/>
      <c r="AH57" s="156"/>
      <c r="AI57" s="156" t="s">
        <v>435</v>
      </c>
      <c r="AJ57" s="157"/>
      <c r="AL57" s="156"/>
      <c r="AM57" s="156" t="s">
        <v>435</v>
      </c>
      <c r="AN57" s="156"/>
      <c r="AQ57" s="147"/>
      <c r="AY57" s="161" t="s">
        <v>596</v>
      </c>
      <c r="AZ57" s="164" t="s">
        <v>430</v>
      </c>
      <c r="BA57" s="162" t="s">
        <v>441</v>
      </c>
      <c r="BB57" s="164" t="s">
        <v>430</v>
      </c>
      <c r="BC57" s="162" t="s">
        <v>441</v>
      </c>
      <c r="BD57" s="164" t="s">
        <v>430</v>
      </c>
      <c r="BE57" s="161" t="s">
        <v>591</v>
      </c>
    </row>
    <row r="58" spans="1:57" s="151" customFormat="1" ht="51.75" thickBot="1">
      <c r="A58" s="147">
        <v>46</v>
      </c>
      <c r="B58" s="150" t="s">
        <v>543</v>
      </c>
      <c r="C58" s="159" t="s">
        <v>544</v>
      </c>
      <c r="D58" s="156"/>
      <c r="E58" s="156"/>
      <c r="F58" s="156"/>
      <c r="G58" s="156"/>
      <c r="H58" s="156"/>
      <c r="I58" s="156"/>
      <c r="J58" s="160"/>
      <c r="K58" s="160"/>
      <c r="L58" s="160" t="s">
        <v>435</v>
      </c>
      <c r="N58" s="335" t="s">
        <v>435</v>
      </c>
      <c r="O58" s="337"/>
      <c r="Q58" s="156"/>
      <c r="R58" s="156" t="s">
        <v>435</v>
      </c>
      <c r="S58" s="157"/>
      <c r="T58" s="156"/>
      <c r="U58" s="156" t="s">
        <v>435</v>
      </c>
      <c r="V58" s="157"/>
      <c r="W58" s="158"/>
      <c r="X58" s="146" t="s">
        <v>435</v>
      </c>
      <c r="Y58" s="146"/>
      <c r="Z58" s="146" t="s">
        <v>435</v>
      </c>
      <c r="AA58" s="146"/>
      <c r="AB58" s="146" t="s">
        <v>435</v>
      </c>
      <c r="AC58" s="146"/>
      <c r="AD58" s="158"/>
      <c r="AE58" s="156"/>
      <c r="AF58" s="156"/>
      <c r="AH58" s="156"/>
      <c r="AI58" s="156" t="s">
        <v>435</v>
      </c>
      <c r="AJ58" s="157"/>
      <c r="AL58" s="156"/>
      <c r="AM58" s="156" t="s">
        <v>435</v>
      </c>
      <c r="AN58" s="156"/>
      <c r="AQ58" s="147"/>
      <c r="AY58" s="161" t="s">
        <v>596</v>
      </c>
      <c r="AZ58" s="164" t="s">
        <v>430</v>
      </c>
      <c r="BA58" s="162" t="s">
        <v>441</v>
      </c>
      <c r="BB58" s="164" t="s">
        <v>430</v>
      </c>
      <c r="BC58" s="162" t="s">
        <v>441</v>
      </c>
      <c r="BD58" s="164" t="s">
        <v>430</v>
      </c>
      <c r="BE58" s="161" t="s">
        <v>591</v>
      </c>
    </row>
    <row r="59" spans="1:57" s="151" customFormat="1" ht="39" thickBot="1">
      <c r="A59" s="147">
        <v>47</v>
      </c>
      <c r="B59" s="150" t="s">
        <v>545</v>
      </c>
      <c r="C59" s="159" t="s">
        <v>546</v>
      </c>
      <c r="D59" s="156"/>
      <c r="E59" s="156"/>
      <c r="F59" s="156"/>
      <c r="G59" s="156"/>
      <c r="H59" s="156"/>
      <c r="I59" s="156"/>
      <c r="J59" s="160"/>
      <c r="K59" s="160"/>
      <c r="L59" s="160" t="s">
        <v>435</v>
      </c>
      <c r="N59" s="335" t="s">
        <v>435</v>
      </c>
      <c r="O59" s="337"/>
      <c r="Q59" s="156"/>
      <c r="R59" s="156" t="s">
        <v>435</v>
      </c>
      <c r="S59" s="157"/>
      <c r="T59" s="156"/>
      <c r="U59" s="156" t="s">
        <v>435</v>
      </c>
      <c r="V59" s="157"/>
      <c r="W59" s="158"/>
      <c r="X59" s="146" t="s">
        <v>435</v>
      </c>
      <c r="Y59" s="146"/>
      <c r="Z59" s="146" t="s">
        <v>435</v>
      </c>
      <c r="AA59" s="146"/>
      <c r="AB59" s="146" t="s">
        <v>435</v>
      </c>
      <c r="AC59" s="146"/>
      <c r="AD59" s="158"/>
      <c r="AE59" s="156"/>
      <c r="AF59" s="156"/>
      <c r="AH59" s="156"/>
      <c r="AI59" s="156" t="s">
        <v>435</v>
      </c>
      <c r="AJ59" s="157"/>
      <c r="AL59" s="156"/>
      <c r="AM59" s="156" t="s">
        <v>435</v>
      </c>
      <c r="AN59" s="156"/>
      <c r="AQ59" s="147"/>
      <c r="AY59" s="161" t="s">
        <v>596</v>
      </c>
      <c r="AZ59" s="164" t="s">
        <v>430</v>
      </c>
      <c r="BA59" s="162" t="s">
        <v>441</v>
      </c>
      <c r="BB59" s="164" t="s">
        <v>430</v>
      </c>
      <c r="BC59" s="162" t="s">
        <v>441</v>
      </c>
      <c r="BD59" s="164" t="s">
        <v>430</v>
      </c>
      <c r="BE59" s="161" t="s">
        <v>591</v>
      </c>
    </row>
    <row r="60" spans="1:57" s="151" customFormat="1" ht="39" thickBot="1">
      <c r="A60" s="147">
        <v>48</v>
      </c>
      <c r="B60" s="150" t="s">
        <v>545</v>
      </c>
      <c r="C60" s="159" t="s">
        <v>546</v>
      </c>
      <c r="D60" s="156"/>
      <c r="E60" s="156"/>
      <c r="F60" s="156"/>
      <c r="G60" s="156"/>
      <c r="H60" s="156"/>
      <c r="I60" s="156"/>
      <c r="J60" s="160"/>
      <c r="K60" s="160"/>
      <c r="L60" s="160" t="s">
        <v>435</v>
      </c>
      <c r="N60" s="335" t="s">
        <v>435</v>
      </c>
      <c r="O60" s="337"/>
      <c r="Q60" s="156"/>
      <c r="R60" s="156" t="s">
        <v>435</v>
      </c>
      <c r="S60" s="157"/>
      <c r="T60" s="156"/>
      <c r="U60" s="156" t="s">
        <v>435</v>
      </c>
      <c r="V60" s="157"/>
      <c r="W60" s="158"/>
      <c r="X60" s="146" t="s">
        <v>435</v>
      </c>
      <c r="Y60" s="146"/>
      <c r="Z60" s="146" t="s">
        <v>435</v>
      </c>
      <c r="AA60" s="146"/>
      <c r="AB60" s="146" t="s">
        <v>435</v>
      </c>
      <c r="AC60" s="146"/>
      <c r="AD60" s="158"/>
      <c r="AE60" s="156"/>
      <c r="AF60" s="156"/>
      <c r="AH60" s="156"/>
      <c r="AI60" s="156" t="s">
        <v>435</v>
      </c>
      <c r="AJ60" s="157"/>
      <c r="AL60" s="156"/>
      <c r="AM60" s="156" t="s">
        <v>435</v>
      </c>
      <c r="AN60" s="156"/>
      <c r="AQ60" s="147"/>
      <c r="AY60" s="161" t="s">
        <v>596</v>
      </c>
      <c r="AZ60" s="164" t="s">
        <v>430</v>
      </c>
      <c r="BA60" s="162" t="s">
        <v>441</v>
      </c>
      <c r="BB60" s="164" t="s">
        <v>430</v>
      </c>
      <c r="BC60" s="162" t="s">
        <v>441</v>
      </c>
      <c r="BD60" s="164" t="s">
        <v>430</v>
      </c>
      <c r="BE60" s="161" t="s">
        <v>591</v>
      </c>
    </row>
    <row r="61" spans="1:57" s="151" customFormat="1" ht="39" thickBot="1">
      <c r="A61" s="147">
        <v>49</v>
      </c>
      <c r="B61" s="150" t="s">
        <v>547</v>
      </c>
      <c r="C61" s="159" t="s">
        <v>548</v>
      </c>
      <c r="D61" s="156"/>
      <c r="E61" s="156"/>
      <c r="F61" s="156"/>
      <c r="G61" s="156"/>
      <c r="H61" s="156"/>
      <c r="I61" s="156"/>
      <c r="J61" s="160"/>
      <c r="K61" s="160"/>
      <c r="L61" s="160" t="s">
        <v>435</v>
      </c>
      <c r="N61" s="335" t="s">
        <v>435</v>
      </c>
      <c r="O61" s="337"/>
      <c r="Q61" s="156"/>
      <c r="R61" s="156" t="s">
        <v>435</v>
      </c>
      <c r="S61" s="157"/>
      <c r="T61" s="156"/>
      <c r="U61" s="156" t="s">
        <v>435</v>
      </c>
      <c r="V61" s="157"/>
      <c r="W61" s="158"/>
      <c r="X61" s="146" t="s">
        <v>435</v>
      </c>
      <c r="Y61" s="146"/>
      <c r="Z61" s="146" t="s">
        <v>435</v>
      </c>
      <c r="AA61" s="146"/>
      <c r="AB61" s="146" t="s">
        <v>435</v>
      </c>
      <c r="AC61" s="146"/>
      <c r="AD61" s="158"/>
      <c r="AE61" s="156"/>
      <c r="AF61" s="156"/>
      <c r="AH61" s="156"/>
      <c r="AI61" s="156" t="s">
        <v>435</v>
      </c>
      <c r="AJ61" s="157"/>
      <c r="AL61" s="156"/>
      <c r="AM61" s="156" t="s">
        <v>435</v>
      </c>
      <c r="AN61" s="156"/>
      <c r="AQ61" s="147"/>
      <c r="AY61" s="161" t="s">
        <v>596</v>
      </c>
      <c r="AZ61" s="164" t="s">
        <v>430</v>
      </c>
      <c r="BA61" s="162" t="s">
        <v>441</v>
      </c>
      <c r="BB61" s="164" t="s">
        <v>430</v>
      </c>
      <c r="BC61" s="162" t="s">
        <v>441</v>
      </c>
      <c r="BD61" s="164" t="s">
        <v>430</v>
      </c>
      <c r="BE61" s="161" t="s">
        <v>591</v>
      </c>
    </row>
    <row r="62" spans="1:57" s="151" customFormat="1" ht="39" thickBot="1">
      <c r="A62" s="147">
        <v>50</v>
      </c>
      <c r="B62" s="150" t="s">
        <v>547</v>
      </c>
      <c r="C62" s="159" t="s">
        <v>548</v>
      </c>
      <c r="D62" s="156"/>
      <c r="E62" s="156"/>
      <c r="F62" s="156"/>
      <c r="G62" s="156"/>
      <c r="H62" s="156"/>
      <c r="I62" s="156"/>
      <c r="J62" s="160"/>
      <c r="K62" s="160"/>
      <c r="L62" s="160" t="s">
        <v>435</v>
      </c>
      <c r="N62" s="335" t="s">
        <v>435</v>
      </c>
      <c r="O62" s="337"/>
      <c r="Q62" s="156"/>
      <c r="R62" s="156" t="s">
        <v>435</v>
      </c>
      <c r="S62" s="157"/>
      <c r="T62" s="156"/>
      <c r="U62" s="156" t="s">
        <v>435</v>
      </c>
      <c r="V62" s="157"/>
      <c r="W62" s="158"/>
      <c r="X62" s="146" t="s">
        <v>435</v>
      </c>
      <c r="Y62" s="146"/>
      <c r="Z62" s="146" t="s">
        <v>435</v>
      </c>
      <c r="AA62" s="146"/>
      <c r="AB62" s="146" t="s">
        <v>435</v>
      </c>
      <c r="AC62" s="146"/>
      <c r="AD62" s="158"/>
      <c r="AE62" s="156"/>
      <c r="AF62" s="156"/>
      <c r="AH62" s="156"/>
      <c r="AI62" s="156" t="s">
        <v>435</v>
      </c>
      <c r="AJ62" s="157"/>
      <c r="AL62" s="156"/>
      <c r="AM62" s="156" t="s">
        <v>435</v>
      </c>
      <c r="AN62" s="156"/>
      <c r="AQ62" s="147"/>
      <c r="AY62" s="161" t="s">
        <v>596</v>
      </c>
      <c r="AZ62" s="164" t="s">
        <v>430</v>
      </c>
      <c r="BA62" s="162" t="s">
        <v>441</v>
      </c>
      <c r="BB62" s="164" t="s">
        <v>430</v>
      </c>
      <c r="BC62" s="162" t="s">
        <v>441</v>
      </c>
      <c r="BD62" s="164" t="s">
        <v>430</v>
      </c>
      <c r="BE62" s="161" t="s">
        <v>591</v>
      </c>
    </row>
    <row r="63" spans="1:57" s="151" customFormat="1" ht="51.75" thickBot="1">
      <c r="A63" s="147">
        <v>51</v>
      </c>
      <c r="B63" s="150" t="s">
        <v>549</v>
      </c>
      <c r="C63" s="159" t="s">
        <v>575</v>
      </c>
      <c r="D63" s="156"/>
      <c r="E63" s="156"/>
      <c r="F63" s="156"/>
      <c r="G63" s="156"/>
      <c r="H63" s="156"/>
      <c r="I63" s="156"/>
      <c r="J63" s="160"/>
      <c r="K63" s="160"/>
      <c r="L63" s="160" t="s">
        <v>435</v>
      </c>
      <c r="N63" s="335" t="s">
        <v>435</v>
      </c>
      <c r="O63" s="337"/>
      <c r="Q63" s="156"/>
      <c r="R63" s="156" t="s">
        <v>435</v>
      </c>
      <c r="S63" s="157"/>
      <c r="T63" s="156"/>
      <c r="U63" s="156" t="s">
        <v>435</v>
      </c>
      <c r="V63" s="157"/>
      <c r="W63" s="158"/>
      <c r="X63" s="146" t="s">
        <v>435</v>
      </c>
      <c r="Y63" s="146"/>
      <c r="Z63" s="146" t="s">
        <v>435</v>
      </c>
      <c r="AA63" s="146"/>
      <c r="AB63" s="146" t="s">
        <v>435</v>
      </c>
      <c r="AC63" s="146"/>
      <c r="AD63" s="158"/>
      <c r="AE63" s="156"/>
      <c r="AF63" s="156"/>
      <c r="AH63" s="156"/>
      <c r="AI63" s="156" t="s">
        <v>435</v>
      </c>
      <c r="AJ63" s="157"/>
      <c r="AL63" s="156"/>
      <c r="AM63" s="156" t="s">
        <v>435</v>
      </c>
      <c r="AN63" s="156"/>
      <c r="AQ63" s="147"/>
      <c r="AY63" s="161" t="s">
        <v>596</v>
      </c>
      <c r="AZ63" s="164" t="s">
        <v>430</v>
      </c>
      <c r="BA63" s="162" t="s">
        <v>441</v>
      </c>
      <c r="BB63" s="164" t="s">
        <v>430</v>
      </c>
      <c r="BC63" s="162" t="s">
        <v>441</v>
      </c>
      <c r="BD63" s="164" t="s">
        <v>430</v>
      </c>
      <c r="BE63" s="161" t="s">
        <v>591</v>
      </c>
    </row>
    <row r="64" spans="1:57" s="151" customFormat="1" ht="51.75" thickBot="1">
      <c r="A64" s="147">
        <v>52</v>
      </c>
      <c r="B64" s="150" t="s">
        <v>549</v>
      </c>
      <c r="C64" s="159" t="s">
        <v>575</v>
      </c>
      <c r="D64" s="156"/>
      <c r="E64" s="156"/>
      <c r="F64" s="156"/>
      <c r="G64" s="156"/>
      <c r="H64" s="156"/>
      <c r="I64" s="156"/>
      <c r="J64" s="160"/>
      <c r="K64" s="160"/>
      <c r="L64" s="160" t="s">
        <v>435</v>
      </c>
      <c r="N64" s="335" t="s">
        <v>435</v>
      </c>
      <c r="O64" s="337"/>
      <c r="Q64" s="156"/>
      <c r="R64" s="156" t="s">
        <v>435</v>
      </c>
      <c r="S64" s="157"/>
      <c r="T64" s="156"/>
      <c r="U64" s="156" t="s">
        <v>435</v>
      </c>
      <c r="V64" s="157"/>
      <c r="W64" s="158"/>
      <c r="X64" s="146" t="s">
        <v>435</v>
      </c>
      <c r="Y64" s="146"/>
      <c r="Z64" s="146" t="s">
        <v>435</v>
      </c>
      <c r="AA64" s="146"/>
      <c r="AB64" s="146" t="s">
        <v>435</v>
      </c>
      <c r="AC64" s="146"/>
      <c r="AD64" s="158"/>
      <c r="AE64" s="156"/>
      <c r="AF64" s="156"/>
      <c r="AH64" s="156"/>
      <c r="AI64" s="156" t="s">
        <v>435</v>
      </c>
      <c r="AJ64" s="157"/>
      <c r="AL64" s="156"/>
      <c r="AM64" s="156" t="s">
        <v>435</v>
      </c>
      <c r="AN64" s="156"/>
      <c r="AQ64" s="147"/>
      <c r="AY64" s="161" t="s">
        <v>596</v>
      </c>
      <c r="AZ64" s="164" t="s">
        <v>430</v>
      </c>
      <c r="BA64" s="162" t="s">
        <v>441</v>
      </c>
      <c r="BB64" s="164" t="s">
        <v>430</v>
      </c>
      <c r="BC64" s="162" t="s">
        <v>441</v>
      </c>
      <c r="BD64" s="164" t="s">
        <v>430</v>
      </c>
      <c r="BE64" s="161" t="s">
        <v>591</v>
      </c>
    </row>
    <row r="65" spans="1:57" s="151" customFormat="1" ht="39" thickBot="1">
      <c r="A65" s="147">
        <v>53</v>
      </c>
      <c r="B65" s="150" t="s">
        <v>550</v>
      </c>
      <c r="C65" s="159" t="s">
        <v>551</v>
      </c>
      <c r="D65" s="156"/>
      <c r="E65" s="156"/>
      <c r="F65" s="156"/>
      <c r="G65" s="156"/>
      <c r="H65" s="156"/>
      <c r="I65" s="156"/>
      <c r="J65" s="160"/>
      <c r="K65" s="160"/>
      <c r="L65" s="160" t="s">
        <v>435</v>
      </c>
      <c r="N65" s="335" t="s">
        <v>435</v>
      </c>
      <c r="O65" s="337"/>
      <c r="Q65" s="156"/>
      <c r="R65" s="156" t="s">
        <v>435</v>
      </c>
      <c r="S65" s="157"/>
      <c r="T65" s="156"/>
      <c r="U65" s="157" t="s">
        <v>435</v>
      </c>
      <c r="V65" s="157"/>
      <c r="W65" s="158"/>
      <c r="X65" s="146" t="s">
        <v>435</v>
      </c>
      <c r="Y65" s="146"/>
      <c r="Z65" s="146" t="s">
        <v>435</v>
      </c>
      <c r="AA65" s="146"/>
      <c r="AB65" s="146" t="s">
        <v>435</v>
      </c>
      <c r="AC65" s="157"/>
      <c r="AD65" s="158"/>
      <c r="AE65" s="156"/>
      <c r="AF65" s="156"/>
      <c r="AH65" s="156"/>
      <c r="AI65" s="156" t="s">
        <v>435</v>
      </c>
      <c r="AJ65" s="157"/>
      <c r="AL65" s="156"/>
      <c r="AM65" s="156" t="s">
        <v>435</v>
      </c>
      <c r="AN65" s="156"/>
      <c r="AQ65" s="147"/>
      <c r="AY65" s="161" t="s">
        <v>596</v>
      </c>
      <c r="AZ65" s="164" t="s">
        <v>430</v>
      </c>
      <c r="BA65" s="162" t="s">
        <v>441</v>
      </c>
      <c r="BB65" s="164" t="s">
        <v>430</v>
      </c>
      <c r="BC65" s="162" t="s">
        <v>441</v>
      </c>
      <c r="BD65" s="164" t="s">
        <v>430</v>
      </c>
      <c r="BE65" s="164" t="s">
        <v>430</v>
      </c>
    </row>
    <row r="66" spans="1:57" s="151" customFormat="1" ht="86.25" customHeight="1">
      <c r="A66" s="147"/>
      <c r="B66" s="381" t="s">
        <v>612</v>
      </c>
      <c r="C66" s="381"/>
      <c r="D66" s="381"/>
      <c r="E66" s="348" t="s">
        <v>552</v>
      </c>
      <c r="F66" s="348"/>
      <c r="G66" s="348"/>
      <c r="H66" s="348"/>
      <c r="I66" s="348"/>
      <c r="J66" s="348"/>
      <c r="K66" s="348"/>
      <c r="L66" s="348"/>
      <c r="N66" s="381" t="s">
        <v>613</v>
      </c>
      <c r="O66" s="381"/>
      <c r="Q66" s="381"/>
      <c r="R66" s="381"/>
      <c r="S66" s="381"/>
      <c r="T66" s="381"/>
      <c r="U66" s="381"/>
      <c r="V66" s="381"/>
      <c r="W66" s="173"/>
      <c r="X66" s="173"/>
      <c r="Y66" s="173"/>
      <c r="Z66" s="173"/>
      <c r="AA66" s="173"/>
      <c r="AB66" s="173"/>
      <c r="AC66" s="173"/>
      <c r="AD66" s="173"/>
      <c r="AE66" s="381" t="s">
        <v>553</v>
      </c>
      <c r="AF66" s="381"/>
      <c r="AH66" s="381" t="s">
        <v>614</v>
      </c>
      <c r="AI66" s="381"/>
      <c r="AJ66" s="381"/>
      <c r="AL66" s="381" t="s">
        <v>615</v>
      </c>
      <c r="AM66" s="381"/>
      <c r="AN66" s="381"/>
      <c r="BA66" s="149"/>
      <c r="BC66" s="149"/>
      <c r="BD66" s="149"/>
      <c r="BE66" s="149"/>
    </row>
    <row r="67" spans="1:57" s="151" customFormat="1" ht="16.5" thickBot="1">
      <c r="A67" s="147"/>
      <c r="B67" s="173"/>
      <c r="C67" s="174"/>
      <c r="D67" s="173"/>
      <c r="E67" s="158"/>
      <c r="F67" s="158"/>
      <c r="G67" s="158"/>
      <c r="H67" s="158"/>
      <c r="I67" s="158"/>
      <c r="J67" s="158"/>
      <c r="K67" s="158"/>
      <c r="L67" s="158"/>
      <c r="N67" s="173"/>
      <c r="O67" s="173"/>
      <c r="Q67" s="173"/>
      <c r="R67" s="173"/>
      <c r="S67" s="173"/>
      <c r="T67" s="173"/>
      <c r="U67" s="173"/>
      <c r="V67" s="173"/>
      <c r="W67" s="173"/>
      <c r="X67" s="173"/>
      <c r="Y67" s="173"/>
      <c r="Z67" s="173"/>
      <c r="AA67" s="173"/>
      <c r="AB67" s="173"/>
      <c r="AC67" s="173"/>
      <c r="AD67" s="173"/>
      <c r="AE67" s="173"/>
      <c r="AF67" s="173"/>
      <c r="AH67" s="173"/>
      <c r="AI67" s="173"/>
      <c r="AJ67" s="173"/>
      <c r="AL67" s="173"/>
      <c r="AM67" s="173"/>
      <c r="AN67" s="173"/>
      <c r="BA67" s="149"/>
      <c r="BC67" s="149"/>
      <c r="BD67" s="149"/>
      <c r="BE67" s="149"/>
    </row>
    <row r="68" spans="1:57" s="151" customFormat="1" ht="44.25" customHeight="1" thickBot="1">
      <c r="A68" s="147"/>
      <c r="D68" s="379" t="s">
        <v>554</v>
      </c>
      <c r="E68" s="380"/>
      <c r="F68" s="175"/>
      <c r="G68" s="176" t="s">
        <v>555</v>
      </c>
      <c r="H68" s="177"/>
      <c r="BA68" s="149"/>
      <c r="BC68" s="149"/>
      <c r="BD68" s="149"/>
      <c r="BE68" s="149"/>
    </row>
    <row r="69" spans="1:57" s="151" customFormat="1" ht="16.5" thickBot="1">
      <c r="A69" s="147"/>
      <c r="D69" s="156" t="s">
        <v>432</v>
      </c>
      <c r="E69" s="178" t="s">
        <v>283</v>
      </c>
      <c r="F69" s="179"/>
      <c r="G69" s="176"/>
      <c r="H69" s="177"/>
      <c r="BA69" s="149"/>
      <c r="BC69" s="149"/>
      <c r="BD69" s="149"/>
      <c r="BE69" s="149"/>
    </row>
    <row r="70" spans="1:57" s="151" customFormat="1" ht="16.5" thickBot="1">
      <c r="A70" s="147"/>
      <c r="D70" s="155" t="s">
        <v>435</v>
      </c>
      <c r="E70" s="180"/>
      <c r="F70" s="181"/>
      <c r="G70" s="182"/>
      <c r="H70" s="183"/>
      <c r="BA70" s="149"/>
      <c r="BC70" s="149"/>
      <c r="BD70" s="149"/>
      <c r="BE70" s="149"/>
    </row>
  </sheetData>
  <autoFilter ref="A9:BE66" xr:uid="{34969412-EF6E-4956-9625-54FAE7B4F8F6}">
    <filterColumn colId="3" showButton="0"/>
    <filterColumn colId="4" showButton="0"/>
    <filterColumn colId="5" showButton="0"/>
    <filterColumn colId="6" showButton="0"/>
    <filterColumn colId="7" showButton="0"/>
    <filterColumn colId="8" showButton="0"/>
    <filterColumn colId="9" showButton="0"/>
    <filterColumn colId="10" showButton="0"/>
    <filterColumn colId="13" showButton="0"/>
    <filterColumn colId="16" showButton="0"/>
    <filterColumn colId="17" showButton="0"/>
    <filterColumn colId="19" showButton="0"/>
    <filterColumn colId="20" showButton="0"/>
    <filterColumn colId="23" showButton="0"/>
    <filterColumn colId="25" showButton="0"/>
    <filterColumn colId="27" showButton="0"/>
    <filterColumn colId="30" showButton="0"/>
    <filterColumn colId="33" showButton="0"/>
    <filterColumn colId="34" showButton="0"/>
    <filterColumn colId="37" showButton="0"/>
    <filterColumn colId="38" showButton="0"/>
    <filterColumn colId="41" showButton="0"/>
    <filterColumn colId="44" showButton="0"/>
    <filterColumn colId="47" showButton="0"/>
  </autoFilter>
  <mergeCells count="87">
    <mergeCell ref="Q66:S66"/>
    <mergeCell ref="T66:V66"/>
    <mergeCell ref="AE66:AF66"/>
    <mergeCell ref="AH66:AJ66"/>
    <mergeCell ref="AL66:AN66"/>
    <mergeCell ref="D68:E68"/>
    <mergeCell ref="N61:O61"/>
    <mergeCell ref="N62:O62"/>
    <mergeCell ref="N63:O63"/>
    <mergeCell ref="N64:O64"/>
    <mergeCell ref="N65:O65"/>
    <mergeCell ref="B66:D66"/>
    <mergeCell ref="E66:L66"/>
    <mergeCell ref="N66:O66"/>
    <mergeCell ref="N60:O60"/>
    <mergeCell ref="N48:O48"/>
    <mergeCell ref="N50:O50"/>
    <mergeCell ref="N51:O51"/>
    <mergeCell ref="N52:O52"/>
    <mergeCell ref="N53:O53"/>
    <mergeCell ref="N54:O54"/>
    <mergeCell ref="N55:O55"/>
    <mergeCell ref="N56:O56"/>
    <mergeCell ref="N57:O57"/>
    <mergeCell ref="N58:O58"/>
    <mergeCell ref="N59:O59"/>
    <mergeCell ref="N49:O49"/>
    <mergeCell ref="N47:O47"/>
    <mergeCell ref="N36:O36"/>
    <mergeCell ref="N37:O37"/>
    <mergeCell ref="N38:O38"/>
    <mergeCell ref="N39:O39"/>
    <mergeCell ref="N40:O40"/>
    <mergeCell ref="N41:O41"/>
    <mergeCell ref="N42:O42"/>
    <mergeCell ref="N43:O43"/>
    <mergeCell ref="N44:O44"/>
    <mergeCell ref="N45:O45"/>
    <mergeCell ref="N46:O46"/>
    <mergeCell ref="N35:O35"/>
    <mergeCell ref="N24:O24"/>
    <mergeCell ref="N25:O25"/>
    <mergeCell ref="N26:O26"/>
    <mergeCell ref="N27:O27"/>
    <mergeCell ref="N28:O28"/>
    <mergeCell ref="N29:O29"/>
    <mergeCell ref="N30:O30"/>
    <mergeCell ref="N31:O31"/>
    <mergeCell ref="N32:O32"/>
    <mergeCell ref="N33:O33"/>
    <mergeCell ref="N34:O34"/>
    <mergeCell ref="N23:O23"/>
    <mergeCell ref="N13:O13"/>
    <mergeCell ref="N14:O14"/>
    <mergeCell ref="N15:O15"/>
    <mergeCell ref="N16:O16"/>
    <mergeCell ref="N17:O17"/>
    <mergeCell ref="N18:O18"/>
    <mergeCell ref="N19:O19"/>
    <mergeCell ref="N20:O20"/>
    <mergeCell ref="N21:O21"/>
    <mergeCell ref="N22:O22"/>
    <mergeCell ref="AP9:AQ9"/>
    <mergeCell ref="AS9:AT9"/>
    <mergeCell ref="AV9:AW9"/>
    <mergeCell ref="C10:C12"/>
    <mergeCell ref="D10:I11"/>
    <mergeCell ref="J10:J12"/>
    <mergeCell ref="K10:K12"/>
    <mergeCell ref="L10:L12"/>
    <mergeCell ref="AV10:AW11"/>
    <mergeCell ref="X9:Y11"/>
    <mergeCell ref="Z9:AA11"/>
    <mergeCell ref="AB9:AC11"/>
    <mergeCell ref="AE9:AF11"/>
    <mergeCell ref="AH9:AJ11"/>
    <mergeCell ref="AL9:AN11"/>
    <mergeCell ref="A1:W1"/>
    <mergeCell ref="C3:D3"/>
    <mergeCell ref="H3:I3"/>
    <mergeCell ref="A7:W7"/>
    <mergeCell ref="A9:A12"/>
    <mergeCell ref="B9:B12"/>
    <mergeCell ref="D9:L9"/>
    <mergeCell ref="N9:O12"/>
    <mergeCell ref="Q9:S11"/>
    <mergeCell ref="T9:V11"/>
  </mergeCells>
  <conditionalFormatting sqref="BA54">
    <cfRule type="cellIs" dxfId="183" priority="421" operator="equal">
      <formula>"a"</formula>
    </cfRule>
    <cfRule type="cellIs" dxfId="182" priority="422" operator="equal">
      <formula>"r"</formula>
    </cfRule>
  </conditionalFormatting>
  <conditionalFormatting sqref="BA55">
    <cfRule type="cellIs" dxfId="181" priority="419" operator="equal">
      <formula>"a"</formula>
    </cfRule>
    <cfRule type="cellIs" dxfId="180" priority="420" operator="equal">
      <formula>"r"</formula>
    </cfRule>
  </conditionalFormatting>
  <conditionalFormatting sqref="BD3">
    <cfRule type="cellIs" dxfId="179" priority="417" operator="equal">
      <formula>"a"</formula>
    </cfRule>
    <cfRule type="cellIs" dxfId="178" priority="418" operator="equal">
      <formula>"r"</formula>
    </cfRule>
  </conditionalFormatting>
  <conditionalFormatting sqref="BD4">
    <cfRule type="cellIs" dxfId="177" priority="409" operator="equal">
      <formula>"a"</formula>
    </cfRule>
    <cfRule type="cellIs" dxfId="176" priority="410" operator="equal">
      <formula>"r"</formula>
    </cfRule>
  </conditionalFormatting>
  <conditionalFormatting sqref="BD5">
    <cfRule type="cellIs" dxfId="175" priority="407" operator="equal">
      <formula>"a"</formula>
    </cfRule>
    <cfRule type="cellIs" dxfId="174" priority="408" operator="equal">
      <formula>"r"</formula>
    </cfRule>
  </conditionalFormatting>
  <conditionalFormatting sqref="AZ13">
    <cfRule type="cellIs" dxfId="173" priority="405" operator="equal">
      <formula>"a"</formula>
    </cfRule>
    <cfRule type="cellIs" dxfId="172" priority="406" operator="equal">
      <formula>"r"</formula>
    </cfRule>
  </conditionalFormatting>
  <conditionalFormatting sqref="AZ14">
    <cfRule type="cellIs" dxfId="171" priority="403" operator="equal">
      <formula>"a"</formula>
    </cfRule>
    <cfRule type="cellIs" dxfId="170" priority="404" operator="equal">
      <formula>"r"</formula>
    </cfRule>
  </conditionalFormatting>
  <conditionalFormatting sqref="AZ15">
    <cfRule type="cellIs" dxfId="169" priority="401" operator="equal">
      <formula>"a"</formula>
    </cfRule>
    <cfRule type="cellIs" dxfId="168" priority="402" operator="equal">
      <formula>"r"</formula>
    </cfRule>
  </conditionalFormatting>
  <conditionalFormatting sqref="AZ16">
    <cfRule type="cellIs" dxfId="167" priority="397" operator="equal">
      <formula>"a"</formula>
    </cfRule>
    <cfRule type="cellIs" dxfId="166" priority="398" operator="equal">
      <formula>"r"</formula>
    </cfRule>
  </conditionalFormatting>
  <conditionalFormatting sqref="AZ17">
    <cfRule type="cellIs" dxfId="165" priority="395" operator="equal">
      <formula>"a"</formula>
    </cfRule>
    <cfRule type="cellIs" dxfId="164" priority="396" operator="equal">
      <formula>"r"</formula>
    </cfRule>
  </conditionalFormatting>
  <conditionalFormatting sqref="AZ18">
    <cfRule type="cellIs" dxfId="163" priority="393" operator="equal">
      <formula>"a"</formula>
    </cfRule>
    <cfRule type="cellIs" dxfId="162" priority="394" operator="equal">
      <formula>"r"</formula>
    </cfRule>
  </conditionalFormatting>
  <conditionalFormatting sqref="AZ19">
    <cfRule type="cellIs" dxfId="161" priority="391" operator="equal">
      <formula>"a"</formula>
    </cfRule>
    <cfRule type="cellIs" dxfId="160" priority="392" operator="equal">
      <formula>"r"</formula>
    </cfRule>
  </conditionalFormatting>
  <conditionalFormatting sqref="AZ20">
    <cfRule type="cellIs" dxfId="159" priority="389" operator="equal">
      <formula>"a"</formula>
    </cfRule>
    <cfRule type="cellIs" dxfId="158" priority="390" operator="equal">
      <formula>"r"</formula>
    </cfRule>
  </conditionalFormatting>
  <conditionalFormatting sqref="AZ21">
    <cfRule type="cellIs" dxfId="157" priority="387" operator="equal">
      <formula>"a"</formula>
    </cfRule>
    <cfRule type="cellIs" dxfId="156" priority="388" operator="equal">
      <formula>"r"</formula>
    </cfRule>
  </conditionalFormatting>
  <conditionalFormatting sqref="AZ22">
    <cfRule type="cellIs" dxfId="155" priority="385" operator="equal">
      <formula>"a"</formula>
    </cfRule>
    <cfRule type="cellIs" dxfId="154" priority="386" operator="equal">
      <formula>"r"</formula>
    </cfRule>
  </conditionalFormatting>
  <conditionalFormatting sqref="AZ23">
    <cfRule type="cellIs" dxfId="153" priority="383" operator="equal">
      <formula>"a"</formula>
    </cfRule>
    <cfRule type="cellIs" dxfId="152" priority="384" operator="equal">
      <formula>"r"</formula>
    </cfRule>
  </conditionalFormatting>
  <conditionalFormatting sqref="AZ24">
    <cfRule type="cellIs" dxfId="151" priority="381" operator="equal">
      <formula>"a"</formula>
    </cfRule>
    <cfRule type="cellIs" dxfId="150" priority="382" operator="equal">
      <formula>"r"</formula>
    </cfRule>
  </conditionalFormatting>
  <conditionalFormatting sqref="AZ25">
    <cfRule type="cellIs" dxfId="149" priority="379" operator="equal">
      <formula>"a"</formula>
    </cfRule>
    <cfRule type="cellIs" dxfId="148" priority="380" operator="equal">
      <formula>"r"</formula>
    </cfRule>
  </conditionalFormatting>
  <conditionalFormatting sqref="AZ26">
    <cfRule type="cellIs" dxfId="147" priority="377" operator="equal">
      <formula>"a"</formula>
    </cfRule>
    <cfRule type="cellIs" dxfId="146" priority="378" operator="equal">
      <formula>"r"</formula>
    </cfRule>
  </conditionalFormatting>
  <conditionalFormatting sqref="AZ27">
    <cfRule type="cellIs" dxfId="145" priority="375" operator="equal">
      <formula>"a"</formula>
    </cfRule>
    <cfRule type="cellIs" dxfId="144" priority="376" operator="equal">
      <formula>"r"</formula>
    </cfRule>
  </conditionalFormatting>
  <conditionalFormatting sqref="AZ28">
    <cfRule type="cellIs" dxfId="143" priority="373" operator="equal">
      <formula>"a"</formula>
    </cfRule>
    <cfRule type="cellIs" dxfId="142" priority="374" operator="equal">
      <formula>"r"</formula>
    </cfRule>
  </conditionalFormatting>
  <conditionalFormatting sqref="AZ29">
    <cfRule type="cellIs" dxfId="141" priority="371" operator="equal">
      <formula>"a"</formula>
    </cfRule>
    <cfRule type="cellIs" dxfId="140" priority="372" operator="equal">
      <formula>"r"</formula>
    </cfRule>
  </conditionalFormatting>
  <conditionalFormatting sqref="AZ30">
    <cfRule type="cellIs" dxfId="139" priority="369" operator="equal">
      <formula>"a"</formula>
    </cfRule>
    <cfRule type="cellIs" dxfId="138" priority="370" operator="equal">
      <formula>"r"</formula>
    </cfRule>
  </conditionalFormatting>
  <conditionalFormatting sqref="AZ31">
    <cfRule type="cellIs" dxfId="137" priority="367" operator="equal">
      <formula>"a"</formula>
    </cfRule>
    <cfRule type="cellIs" dxfId="136" priority="368" operator="equal">
      <formula>"r"</formula>
    </cfRule>
  </conditionalFormatting>
  <conditionalFormatting sqref="AZ32">
    <cfRule type="cellIs" dxfId="135" priority="365" operator="equal">
      <formula>"a"</formula>
    </cfRule>
    <cfRule type="cellIs" dxfId="134" priority="366" operator="equal">
      <formula>"r"</formula>
    </cfRule>
  </conditionalFormatting>
  <conditionalFormatting sqref="AZ33">
    <cfRule type="cellIs" dxfId="133" priority="363" operator="equal">
      <formula>"a"</formula>
    </cfRule>
    <cfRule type="cellIs" dxfId="132" priority="364" operator="equal">
      <formula>"r"</formula>
    </cfRule>
  </conditionalFormatting>
  <conditionalFormatting sqref="BC23">
    <cfRule type="cellIs" dxfId="131" priority="309" operator="equal">
      <formula>"a"</formula>
    </cfRule>
    <cfRule type="cellIs" dxfId="130" priority="310" operator="equal">
      <formula>"r"</formula>
    </cfRule>
  </conditionalFormatting>
  <conditionalFormatting sqref="BE15">
    <cfRule type="cellIs" dxfId="129" priority="257" operator="equal">
      <formula>"a"</formula>
    </cfRule>
    <cfRule type="cellIs" dxfId="128" priority="258" operator="equal">
      <formula>"r"</formula>
    </cfRule>
  </conditionalFormatting>
  <conditionalFormatting sqref="BE18">
    <cfRule type="cellIs" dxfId="127" priority="253" operator="equal">
      <formula>"a"</formula>
    </cfRule>
    <cfRule type="cellIs" dxfId="126" priority="254" operator="equal">
      <formula>"r"</formula>
    </cfRule>
  </conditionalFormatting>
  <conditionalFormatting sqref="BE19">
    <cfRule type="cellIs" dxfId="125" priority="251" operator="equal">
      <formula>"a"</formula>
    </cfRule>
    <cfRule type="cellIs" dxfId="124" priority="252" operator="equal">
      <formula>"r"</formula>
    </cfRule>
  </conditionalFormatting>
  <conditionalFormatting sqref="BD6">
    <cfRule type="cellIs" dxfId="123" priority="231" operator="equal">
      <formula>"a"</formula>
    </cfRule>
    <cfRule type="cellIs" dxfId="122" priority="232" operator="equal">
      <formula>"r"</formula>
    </cfRule>
  </conditionalFormatting>
  <conditionalFormatting sqref="BA13">
    <cfRule type="cellIs" dxfId="121" priority="229" operator="equal">
      <formula>"a"</formula>
    </cfRule>
    <cfRule type="cellIs" dxfId="120" priority="230" operator="equal">
      <formula>"r"</formula>
    </cfRule>
  </conditionalFormatting>
  <conditionalFormatting sqref="BA14">
    <cfRule type="cellIs" dxfId="119" priority="227" operator="equal">
      <formula>"a"</formula>
    </cfRule>
    <cfRule type="cellIs" dxfId="118" priority="228" operator="equal">
      <formula>"r"</formula>
    </cfRule>
  </conditionalFormatting>
  <conditionalFormatting sqref="BA16">
    <cfRule type="cellIs" dxfId="117" priority="225" operator="equal">
      <formula>"a"</formula>
    </cfRule>
    <cfRule type="cellIs" dxfId="116" priority="226" operator="equal">
      <formula>"r"</formula>
    </cfRule>
  </conditionalFormatting>
  <conditionalFormatting sqref="BA17 BC17">
    <cfRule type="cellIs" dxfId="115" priority="223" operator="equal">
      <formula>"a"</formula>
    </cfRule>
    <cfRule type="cellIs" dxfId="114" priority="224" operator="equal">
      <formula>"r"</formula>
    </cfRule>
  </conditionalFormatting>
  <conditionalFormatting sqref="BA24">
    <cfRule type="cellIs" dxfId="113" priority="221" operator="equal">
      <formula>"a"</formula>
    </cfRule>
    <cfRule type="cellIs" dxfId="112" priority="222" operator="equal">
      <formula>"r"</formula>
    </cfRule>
  </conditionalFormatting>
  <conditionalFormatting sqref="BA22">
    <cfRule type="cellIs" dxfId="111" priority="219" operator="equal">
      <formula>"a"</formula>
    </cfRule>
    <cfRule type="cellIs" dxfId="110" priority="220" operator="equal">
      <formula>"r"</formula>
    </cfRule>
  </conditionalFormatting>
  <conditionalFormatting sqref="BA23">
    <cfRule type="cellIs" dxfId="109" priority="217" operator="equal">
      <formula>"a"</formula>
    </cfRule>
    <cfRule type="cellIs" dxfId="108" priority="218" operator="equal">
      <formula>"r"</formula>
    </cfRule>
  </conditionalFormatting>
  <conditionalFormatting sqref="BA25">
    <cfRule type="cellIs" dxfId="107" priority="213" operator="equal">
      <formula>"a"</formula>
    </cfRule>
    <cfRule type="cellIs" dxfId="106" priority="214" operator="equal">
      <formula>"r"</formula>
    </cfRule>
  </conditionalFormatting>
  <conditionalFormatting sqref="BA26">
    <cfRule type="cellIs" dxfId="105" priority="211" operator="equal">
      <formula>"a"</formula>
    </cfRule>
    <cfRule type="cellIs" dxfId="104" priority="212" operator="equal">
      <formula>"r"</formula>
    </cfRule>
  </conditionalFormatting>
  <conditionalFormatting sqref="BA27">
    <cfRule type="cellIs" dxfId="103" priority="209" operator="equal">
      <formula>"a"</formula>
    </cfRule>
    <cfRule type="cellIs" dxfId="102" priority="210" operator="equal">
      <formula>"r"</formula>
    </cfRule>
  </conditionalFormatting>
  <conditionalFormatting sqref="BA28">
    <cfRule type="cellIs" dxfId="101" priority="207" operator="equal">
      <formula>"a"</formula>
    </cfRule>
    <cfRule type="cellIs" dxfId="100" priority="208" operator="equal">
      <formula>"r"</formula>
    </cfRule>
  </conditionalFormatting>
  <conditionalFormatting sqref="BA29">
    <cfRule type="cellIs" dxfId="99" priority="205" operator="equal">
      <formula>"a"</formula>
    </cfRule>
    <cfRule type="cellIs" dxfId="98" priority="206" operator="equal">
      <formula>"r"</formula>
    </cfRule>
  </conditionalFormatting>
  <conditionalFormatting sqref="BA30">
    <cfRule type="cellIs" dxfId="97" priority="203" operator="equal">
      <formula>"a"</formula>
    </cfRule>
    <cfRule type="cellIs" dxfId="96" priority="204" operator="equal">
      <formula>"r"</formula>
    </cfRule>
  </conditionalFormatting>
  <conditionalFormatting sqref="BA31">
    <cfRule type="cellIs" dxfId="95" priority="201" operator="equal">
      <formula>"a"</formula>
    </cfRule>
    <cfRule type="cellIs" dxfId="94" priority="202" operator="equal">
      <formula>"r"</formula>
    </cfRule>
  </conditionalFormatting>
  <conditionalFormatting sqref="BA32">
    <cfRule type="cellIs" dxfId="93" priority="199" operator="equal">
      <formula>"a"</formula>
    </cfRule>
    <cfRule type="cellIs" dxfId="92" priority="200" operator="equal">
      <formula>"r"</formula>
    </cfRule>
  </conditionalFormatting>
  <conditionalFormatting sqref="BA33">
    <cfRule type="cellIs" dxfId="91" priority="197" operator="equal">
      <formula>"a"</formula>
    </cfRule>
    <cfRule type="cellIs" dxfId="90" priority="198" operator="equal">
      <formula>"r"</formula>
    </cfRule>
  </conditionalFormatting>
  <conditionalFormatting sqref="BA36">
    <cfRule type="cellIs" dxfId="89" priority="191" operator="equal">
      <formula>"a"</formula>
    </cfRule>
    <cfRule type="cellIs" dxfId="88" priority="192" operator="equal">
      <formula>"r"</formula>
    </cfRule>
  </conditionalFormatting>
  <conditionalFormatting sqref="BA37">
    <cfRule type="cellIs" dxfId="87" priority="185" operator="equal">
      <formula>"a"</formula>
    </cfRule>
    <cfRule type="cellIs" dxfId="86" priority="186" operator="equal">
      <formula>"r"</formula>
    </cfRule>
  </conditionalFormatting>
  <conditionalFormatting sqref="BA38">
    <cfRule type="cellIs" dxfId="85" priority="181" operator="equal">
      <formula>"a"</formula>
    </cfRule>
    <cfRule type="cellIs" dxfId="84" priority="182" operator="equal">
      <formula>"r"</formula>
    </cfRule>
  </conditionalFormatting>
  <conditionalFormatting sqref="BA40">
    <cfRule type="cellIs" dxfId="83" priority="175" operator="equal">
      <formula>"a"</formula>
    </cfRule>
    <cfRule type="cellIs" dxfId="82" priority="176" operator="equal">
      <formula>"r"</formula>
    </cfRule>
  </conditionalFormatting>
  <conditionalFormatting sqref="BA42">
    <cfRule type="cellIs" dxfId="81" priority="159" operator="equal">
      <formula>"a"</formula>
    </cfRule>
    <cfRule type="cellIs" dxfId="80" priority="160" operator="equal">
      <formula>"r"</formula>
    </cfRule>
  </conditionalFormatting>
  <conditionalFormatting sqref="BA43">
    <cfRule type="cellIs" dxfId="79" priority="157" operator="equal">
      <formula>"a"</formula>
    </cfRule>
    <cfRule type="cellIs" dxfId="78" priority="158" operator="equal">
      <formula>"r"</formula>
    </cfRule>
  </conditionalFormatting>
  <conditionalFormatting sqref="BA46">
    <cfRule type="cellIs" dxfId="77" priority="155" operator="equal">
      <formula>"a"</formula>
    </cfRule>
    <cfRule type="cellIs" dxfId="76" priority="156" operator="equal">
      <formula>"r"</formula>
    </cfRule>
  </conditionalFormatting>
  <conditionalFormatting sqref="BA47">
    <cfRule type="cellIs" dxfId="75" priority="153" operator="equal">
      <formula>"a"</formula>
    </cfRule>
    <cfRule type="cellIs" dxfId="74" priority="154" operator="equal">
      <formula>"r"</formula>
    </cfRule>
  </conditionalFormatting>
  <conditionalFormatting sqref="BA48">
    <cfRule type="cellIs" dxfId="73" priority="151" operator="equal">
      <formula>"a"</formula>
    </cfRule>
    <cfRule type="cellIs" dxfId="72" priority="152" operator="equal">
      <formula>"r"</formula>
    </cfRule>
  </conditionalFormatting>
  <conditionalFormatting sqref="BA50">
    <cfRule type="cellIs" dxfId="71" priority="149" operator="equal">
      <formula>"a"</formula>
    </cfRule>
    <cfRule type="cellIs" dxfId="70" priority="150" operator="equal">
      <formula>"r"</formula>
    </cfRule>
  </conditionalFormatting>
  <conditionalFormatting sqref="BA51">
    <cfRule type="cellIs" dxfId="69" priority="147" operator="equal">
      <formula>"a"</formula>
    </cfRule>
    <cfRule type="cellIs" dxfId="68" priority="148" operator="equal">
      <formula>"r"</formula>
    </cfRule>
  </conditionalFormatting>
  <conditionalFormatting sqref="BA52">
    <cfRule type="cellIs" dxfId="67" priority="145" operator="equal">
      <formula>"a"</formula>
    </cfRule>
    <cfRule type="cellIs" dxfId="66" priority="146" operator="equal">
      <formula>"r"</formula>
    </cfRule>
  </conditionalFormatting>
  <conditionalFormatting sqref="BA53">
    <cfRule type="cellIs" dxfId="65" priority="141" operator="equal">
      <formula>"a"</formula>
    </cfRule>
    <cfRule type="cellIs" dxfId="64" priority="142" operator="equal">
      <formula>"r"</formula>
    </cfRule>
  </conditionalFormatting>
  <conditionalFormatting sqref="BA65">
    <cfRule type="cellIs" dxfId="63" priority="131" operator="equal">
      <formula>"a"</formula>
    </cfRule>
    <cfRule type="cellIs" dxfId="62" priority="132" operator="equal">
      <formula>"r"</formula>
    </cfRule>
  </conditionalFormatting>
  <conditionalFormatting sqref="BA49">
    <cfRule type="cellIs" dxfId="61" priority="123" operator="equal">
      <formula>"a"</formula>
    </cfRule>
    <cfRule type="cellIs" dxfId="60" priority="124" operator="equal">
      <formula>"r"</formula>
    </cfRule>
  </conditionalFormatting>
  <conditionalFormatting sqref="BA34">
    <cfRule type="cellIs" dxfId="59" priority="121" operator="equal">
      <formula>"a"</formula>
    </cfRule>
    <cfRule type="cellIs" dxfId="58" priority="122" operator="equal">
      <formula>"r"</formula>
    </cfRule>
  </conditionalFormatting>
  <conditionalFormatting sqref="BA35">
    <cfRule type="cellIs" dxfId="57" priority="119" operator="equal">
      <formula>"a"</formula>
    </cfRule>
    <cfRule type="cellIs" dxfId="56" priority="120" operator="equal">
      <formula>"r"</formula>
    </cfRule>
  </conditionalFormatting>
  <conditionalFormatting sqref="BA39">
    <cfRule type="cellIs" dxfId="55" priority="117" operator="equal">
      <formula>"a"</formula>
    </cfRule>
    <cfRule type="cellIs" dxfId="54" priority="118" operator="equal">
      <formula>"r"</formula>
    </cfRule>
  </conditionalFormatting>
  <conditionalFormatting sqref="BA41">
    <cfRule type="cellIs" dxfId="53" priority="115" operator="equal">
      <formula>"a"</formula>
    </cfRule>
    <cfRule type="cellIs" dxfId="52" priority="116" operator="equal">
      <formula>"r"</formula>
    </cfRule>
  </conditionalFormatting>
  <conditionalFormatting sqref="BA44">
    <cfRule type="cellIs" dxfId="51" priority="113" operator="equal">
      <formula>"a"</formula>
    </cfRule>
    <cfRule type="cellIs" dxfId="50" priority="114" operator="equal">
      <formula>"r"</formula>
    </cfRule>
  </conditionalFormatting>
  <conditionalFormatting sqref="BA45">
    <cfRule type="cellIs" dxfId="49" priority="111" operator="equal">
      <formula>"a"</formula>
    </cfRule>
    <cfRule type="cellIs" dxfId="48" priority="112" operator="equal">
      <formula>"r"</formula>
    </cfRule>
  </conditionalFormatting>
  <conditionalFormatting sqref="BB13:BB19 BB24:BB33 BB42:BB44 BB47:BB51 BB56:BB65 BB22 BB36 BB38:BB39">
    <cfRule type="cellIs" dxfId="47" priority="107" operator="equal">
      <formula>"a"</formula>
    </cfRule>
    <cfRule type="cellIs" dxfId="46" priority="108" operator="equal">
      <formula>"r"</formula>
    </cfRule>
  </conditionalFormatting>
  <conditionalFormatting sqref="BE13">
    <cfRule type="cellIs" dxfId="45" priority="95" operator="equal">
      <formula>"a"</formula>
    </cfRule>
    <cfRule type="cellIs" dxfId="44" priority="96" operator="equal">
      <formula>"r"</formula>
    </cfRule>
  </conditionalFormatting>
  <conditionalFormatting sqref="BE16">
    <cfRule type="cellIs" dxfId="43" priority="91" operator="equal">
      <formula>"a"</formula>
    </cfRule>
    <cfRule type="cellIs" dxfId="42" priority="92" operator="equal">
      <formula>"r"</formula>
    </cfRule>
  </conditionalFormatting>
  <conditionalFormatting sqref="BE17">
    <cfRule type="cellIs" dxfId="41" priority="89" operator="equal">
      <formula>"a"</formula>
    </cfRule>
    <cfRule type="cellIs" dxfId="40" priority="90" operator="equal">
      <formula>"r"</formula>
    </cfRule>
  </conditionalFormatting>
  <conditionalFormatting sqref="BE25 BE47:BE49 BE27 BE30:BE33 BE36 BE65">
    <cfRule type="cellIs" dxfId="39" priority="81" operator="equal">
      <formula>"a"</formula>
    </cfRule>
    <cfRule type="cellIs" dxfId="38" priority="82" operator="equal">
      <formula>"r"</formula>
    </cfRule>
  </conditionalFormatting>
  <conditionalFormatting sqref="BD13:BD65">
    <cfRule type="cellIs" dxfId="37" priority="69" operator="equal">
      <formula>"a"</formula>
    </cfRule>
    <cfRule type="cellIs" dxfId="36" priority="70" operator="equal">
      <formula>"r"</formula>
    </cfRule>
  </conditionalFormatting>
  <conditionalFormatting sqref="AZ34:AZ65">
    <cfRule type="cellIs" dxfId="35" priority="67" operator="equal">
      <formula>"a"</formula>
    </cfRule>
    <cfRule type="cellIs" dxfId="34" priority="68" operator="equal">
      <formula>"r"</formula>
    </cfRule>
  </conditionalFormatting>
  <conditionalFormatting sqref="BB46">
    <cfRule type="cellIs" dxfId="33" priority="65" operator="equal">
      <formula>"a"</formula>
    </cfRule>
    <cfRule type="cellIs" dxfId="32" priority="66" operator="equal">
      <formula>"r"</formula>
    </cfRule>
  </conditionalFormatting>
  <conditionalFormatting sqref="BE46">
    <cfRule type="cellIs" dxfId="31" priority="63" operator="equal">
      <formula>"a"</formula>
    </cfRule>
    <cfRule type="cellIs" dxfId="30" priority="64" operator="equal">
      <formula>"r"</formula>
    </cfRule>
  </conditionalFormatting>
  <conditionalFormatting sqref="BB23">
    <cfRule type="cellIs" dxfId="29" priority="59" operator="equal">
      <formula>"a"</formula>
    </cfRule>
    <cfRule type="cellIs" dxfId="28" priority="60" operator="equal">
      <formula>"r"</formula>
    </cfRule>
  </conditionalFormatting>
  <conditionalFormatting sqref="BB40">
    <cfRule type="cellIs" dxfId="27" priority="47" operator="equal">
      <formula>"a"</formula>
    </cfRule>
    <cfRule type="cellIs" dxfId="26" priority="48" operator="equal">
      <formula>"r"</formula>
    </cfRule>
  </conditionalFormatting>
  <conditionalFormatting sqref="BA15">
    <cfRule type="cellIs" dxfId="25" priority="45" operator="equal">
      <formula>"a"</formula>
    </cfRule>
    <cfRule type="cellIs" dxfId="24" priority="46" operator="equal">
      <formula>"r"</formula>
    </cfRule>
  </conditionalFormatting>
  <conditionalFormatting sqref="BE50:BE51">
    <cfRule type="cellIs" dxfId="23" priority="37" operator="equal">
      <formula>"a"</formula>
    </cfRule>
    <cfRule type="cellIs" dxfId="22" priority="38" operator="equal">
      <formula>"r"</formula>
    </cfRule>
  </conditionalFormatting>
  <conditionalFormatting sqref="BE52">
    <cfRule type="cellIs" dxfId="21" priority="35" operator="equal">
      <formula>"a"</formula>
    </cfRule>
    <cfRule type="cellIs" dxfId="20" priority="36" operator="equal">
      <formula>"r"</formula>
    </cfRule>
  </conditionalFormatting>
  <conditionalFormatting sqref="BE14">
    <cfRule type="cellIs" dxfId="19" priority="33" operator="equal">
      <formula>"a"</formula>
    </cfRule>
    <cfRule type="cellIs" dxfId="18" priority="34" operator="equal">
      <formula>"r"</formula>
    </cfRule>
  </conditionalFormatting>
  <conditionalFormatting sqref="BE39">
    <cfRule type="cellIs" dxfId="17" priority="27" operator="equal">
      <formula>"a"</formula>
    </cfRule>
    <cfRule type="cellIs" dxfId="16" priority="28" operator="equal">
      <formula>"r"</formula>
    </cfRule>
  </conditionalFormatting>
  <conditionalFormatting sqref="BC14">
    <cfRule type="cellIs" dxfId="15" priority="25" operator="equal">
      <formula>"a"</formula>
    </cfRule>
    <cfRule type="cellIs" dxfId="14" priority="26" operator="equal">
      <formula>"r"</formula>
    </cfRule>
  </conditionalFormatting>
  <conditionalFormatting sqref="BB52">
    <cfRule type="cellIs" dxfId="13" priority="21" operator="equal">
      <formula>"a"</formula>
    </cfRule>
    <cfRule type="cellIs" dxfId="12" priority="22" operator="equal">
      <formula>"r"</formula>
    </cfRule>
  </conditionalFormatting>
  <conditionalFormatting sqref="BC53">
    <cfRule type="cellIs" dxfId="11" priority="15" operator="equal">
      <formula>"a"</formula>
    </cfRule>
    <cfRule type="cellIs" dxfId="10" priority="16" operator="equal">
      <formula>"r"</formula>
    </cfRule>
  </conditionalFormatting>
  <conditionalFormatting sqref="BC16">
    <cfRule type="cellIs" dxfId="9" priority="13" operator="equal">
      <formula>"a"</formula>
    </cfRule>
    <cfRule type="cellIs" dxfId="8" priority="14" operator="equal">
      <formula>"r"</formula>
    </cfRule>
  </conditionalFormatting>
  <conditionalFormatting sqref="BB55">
    <cfRule type="cellIs" dxfId="7" priority="11" operator="equal">
      <formula>"a"</formula>
    </cfRule>
    <cfRule type="cellIs" dxfId="6" priority="12" operator="equal">
      <formula>"r"</formula>
    </cfRule>
  </conditionalFormatting>
  <conditionalFormatting sqref="BB54">
    <cfRule type="cellIs" dxfId="5" priority="9" operator="equal">
      <formula>"a"</formula>
    </cfRule>
    <cfRule type="cellIs" dxfId="4" priority="10" operator="equal">
      <formula>"r"</formula>
    </cfRule>
  </conditionalFormatting>
  <conditionalFormatting sqref="BB37">
    <cfRule type="cellIs" dxfId="3" priority="3" operator="equal">
      <formula>"a"</formula>
    </cfRule>
    <cfRule type="cellIs" dxfId="2" priority="4" operator="equal">
      <formula>"r"</formula>
    </cfRule>
  </conditionalFormatting>
  <conditionalFormatting sqref="BE41">
    <cfRule type="cellIs" dxfId="1" priority="1" operator="equal">
      <formula>"a"</formula>
    </cfRule>
    <cfRule type="cellIs" dxfId="0" priority="2" operator="equal">
      <formula>"r"</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A3B379998B96044A668E4ADE500EC73" ma:contentTypeVersion="14" ma:contentTypeDescription="Crear nuevo documento." ma:contentTypeScope="" ma:versionID="726b887cf00a3fd43b968811248e9023">
  <xsd:schema xmlns:xsd="http://www.w3.org/2001/XMLSchema" xmlns:xs="http://www.w3.org/2001/XMLSchema" xmlns:p="http://schemas.microsoft.com/office/2006/metadata/properties" xmlns:ns3="844f13e1-26db-429d-aa73-ec9e32b7e905" xmlns:ns4="6f5f9d55-8360-49db-98cc-f8b8b98f51d7" targetNamespace="http://schemas.microsoft.com/office/2006/metadata/properties" ma:root="true" ma:fieldsID="88e13e9bed4fd79f42e774ff60513e0a" ns3:_="" ns4:_="">
    <xsd:import namespace="844f13e1-26db-429d-aa73-ec9e32b7e905"/>
    <xsd:import namespace="6f5f9d55-8360-49db-98cc-f8b8b98f51d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4f13e1-26db-429d-aa73-ec9e32b7e90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5f9d55-8360-49db-98cc-f8b8b98f51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B4DC8C-BEDC-41D1-BC13-1B71F3B4AEA4}">
  <ds:schemaRefs>
    <ds:schemaRef ds:uri="http://schemas.microsoft.com/sharepoint/v3/contenttype/forms"/>
  </ds:schemaRefs>
</ds:datastoreItem>
</file>

<file path=customXml/itemProps2.xml><?xml version="1.0" encoding="utf-8"?>
<ds:datastoreItem xmlns:ds="http://schemas.openxmlformats.org/officeDocument/2006/customXml" ds:itemID="{145DF10D-AE3B-4DAB-8195-31CE201D58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4f13e1-26db-429d-aa73-ec9e32b7e905"/>
    <ds:schemaRef ds:uri="6f5f9d55-8360-49db-98cc-f8b8b98f51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F9C8E3-46CF-4619-A09E-2EC8ACB7210E}">
  <ds:schemaRefs>
    <ds:schemaRef ds:uri="http://schemas.microsoft.com/office/2006/documentManagement/types"/>
    <ds:schemaRef ds:uri="http://purl.org/dc/dcmitype/"/>
    <ds:schemaRef ds:uri="http://www.w3.org/XML/1998/namespace"/>
    <ds:schemaRef ds:uri="http://purl.org/dc/elements/1.1/"/>
    <ds:schemaRef ds:uri="844f13e1-26db-429d-aa73-ec9e32b7e905"/>
    <ds:schemaRef ds:uri="http://schemas.openxmlformats.org/package/2006/metadata/core-properties"/>
    <ds:schemaRef ds:uri="http://purl.org/dc/terms/"/>
    <ds:schemaRef ds:uri="http://schemas.microsoft.com/office/infopath/2007/PartnerControls"/>
    <ds:schemaRef ds:uri="6f5f9d55-8360-49db-98cc-f8b8b98f51d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Estrategias 2021</vt:lpstr>
      <vt:lpstr>Estrategias PAAC 31082021</vt:lpstr>
      <vt:lpstr>Anexo 2.Riesgos de Corrupción</vt:lpstr>
      <vt:lpstr>'Estrategias 2021'!Área_de_impresión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Castro</dc:creator>
  <cp:lastModifiedBy>Herlay H.</cp:lastModifiedBy>
  <cp:lastPrinted>2021-04-30T22:30:01Z</cp:lastPrinted>
  <dcterms:created xsi:type="dcterms:W3CDTF">2021-01-14T14:12:58Z</dcterms:created>
  <dcterms:modified xsi:type="dcterms:W3CDTF">2021-09-15T01:55:45Z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0x0101008A3B379998B96044A668E4ADE500EC73</vt:lpwstr>
  </property>
</Properties>
</file>