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53C42DCD-31FD-42AA-8AE7-1AC062F7B3E2}" xr6:coauthVersionLast="44" xr6:coauthVersionMax="44" xr10:uidLastSave="{00000000-0000-0000-0000-000000000000}"/>
  <bookViews>
    <workbookView xWindow="-120" yWindow="-120" windowWidth="29040" windowHeight="15840" activeTab="2" xr2:uid="{728F858D-1C20-469C-BDE7-1A848AD5CD6D}"/>
  </bookViews>
  <sheets>
    <sheet name="Anexo 1. Análisis Indicadores" sheetId="1" r:id="rId1"/>
    <sheet name="Acerno_Cache_XXXXX" sheetId="4" state="veryHidden" r:id="rId2"/>
    <sheet name="Anexo 2. Plan de Acción" sheetId="2" r:id="rId3"/>
  </sheets>
  <externalReferences>
    <externalReference r:id="rId4"/>
  </externalReferences>
  <definedNames>
    <definedName name="_xlnm._FilterDatabase" localSheetId="2" hidden="1">'Anexo 2. Plan de Acción'!$A$4:$Q$23</definedName>
    <definedName name="Afeb">[1]Resumen!$D$30</definedName>
    <definedName name="Ajul">[1]Resumen!$I$31</definedName>
    <definedName name="Amar">[1]Resumen!$E$31</definedName>
    <definedName name="_xlnm.Print_Area" localSheetId="0">'Anexo 1. Análisis Indicadores'!$A$1:$L$10</definedName>
    <definedName name="_xlnm.Print_Area" localSheetId="2">'Anexo 2. Plan de Acción'!$A$1:$O$24</definedName>
    <definedName name="Tene">[1]Resumen!$C$30</definedName>
    <definedName name="Tfeb">[1]Resumen!$D$29</definedName>
    <definedName name="_xlnm.Print_Titles" localSheetId="0">'Anexo 1. Análisis Indicadores'!$1:$4</definedName>
    <definedName name="_xlnm.Print_Titles" localSheetId="2">'Anexo 2. Plan de Acción'!$1:$4</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9" i="1" l="1"/>
  <c r="M28" i="1"/>
  <c r="N23" i="2" l="1"/>
  <c r="M21" i="2"/>
  <c r="M13" i="2"/>
  <c r="M6" i="2"/>
  <c r="M23" i="2" s="1"/>
  <c r="N28" i="1"/>
  <c r="N29" i="1" s="1"/>
  <c r="K5" i="1" s="1"/>
  <c r="K8" i="1" s="1"/>
  <c r="O27" i="1"/>
  <c r="O26" i="1"/>
  <c r="O25" i="1"/>
  <c r="O24" i="1"/>
  <c r="O23" i="1"/>
  <c r="O22" i="1"/>
  <c r="O21" i="1"/>
  <c r="O20" i="1"/>
  <c r="O19" i="1"/>
  <c r="O18" i="1"/>
  <c r="O17" i="1"/>
  <c r="O16" i="1"/>
  <c r="O15" i="1"/>
  <c r="O14" i="1"/>
  <c r="N30" i="1" l="1"/>
  <c r="O28" i="1"/>
</calcChain>
</file>

<file path=xl/sharedStrings.xml><?xml version="1.0" encoding="utf-8"?>
<sst xmlns="http://schemas.openxmlformats.org/spreadsheetml/2006/main" count="188" uniqueCount="167">
  <si>
    <t>Anexo 1 - Matriz de Análisis de Indicadores de Gestión del Cuadro de Mando Integral</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</si>
  <si>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</si>
  <si>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</si>
  <si>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</si>
  <si>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</si>
  <si>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</si>
  <si>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</si>
  <si>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</si>
  <si>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</si>
  <si>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</si>
  <si>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</si>
  <si>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</si>
  <si>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Cumplimiento del Plan de Acción</t>
  </si>
  <si>
    <t>Eficacia</t>
  </si>
  <si>
    <t>% de cumplimiento de los compromisos establecidos en el plan de acción en el período de medición</t>
  </si>
  <si>
    <t>Medir el grado de cumplimiento de las actividades definidas en el plan de acción con el fin de evaluar el logro de los objetivos institucionales.</t>
  </si>
  <si>
    <t>Trimestral</t>
  </si>
  <si>
    <t>Cumplir el 100% de las actividades programadas en el Plan de Acción formulado por cada una de las Dependencias</t>
  </si>
  <si>
    <t>Plan de Acción Vigencia 2019</t>
  </si>
  <si>
    <t>CM1</t>
  </si>
  <si>
    <t>Sostenibilidad del Modelo de Gestión Institucional</t>
  </si>
  <si>
    <t>Medir permanentemente  el cumplimiento de los requisitos exigidos para la sostenibilidad del modelo de Gestión de la Entidad.</t>
  </si>
  <si>
    <t xml:space="preserve">Cumplir el 100% de las actividades programadas para la sostenibilidad del modelo de gestión de la entidad </t>
  </si>
  <si>
    <t>Diagnósticos - Cronogramas</t>
  </si>
  <si>
    <t>CM2</t>
  </si>
  <si>
    <t>Cumplimiento implementación PIGA</t>
  </si>
  <si>
    <t>Medir el grado de cumplimiento del Plan Institucional de Gestión Ambiental de acuerdo con lo dispuesto por ley.</t>
  </si>
  <si>
    <t xml:space="preserve">Anual </t>
  </si>
  <si>
    <t>Lograr que el 100% de las actividades programadas sean ejecutadas</t>
  </si>
  <si>
    <t>Cronograma PIGA</t>
  </si>
  <si>
    <r>
      <t>El valor obtenido para el indicador de cumplimiento de implementación PIGA con corte a diciembre de 2019, se alcanzó un 91,2% de ejecución de actividades programadas.
Este resultado se basa en el avance de las actividades programadas en el Plan de Acción PIGA 2019 presentado a la Secretaría Distrital de Ambiente. 
De la Verifación realizada por la Oficina de Control Interno se evidenció que en el reporte a la SDA, 10 actividades alcanzaron un cumplimiento del 100%, 1 con un porcentaje del 94% y una no se logro en la vigencia 2019, la cual corresponde al "</t>
    </r>
    <r>
      <rPr>
        <i/>
        <sz val="10"/>
        <color theme="1"/>
        <rFont val="Tahoma"/>
        <family val="2"/>
      </rPr>
      <t>Adelantar las actividades de implementación del programa de compras públicas sostenibles conforme los lineamientos establecidos por el Ministerio de Ambiente - MADS, y de acuerdo al contexto institucional."</t>
    </r>
    <r>
      <rPr>
        <sz val="10"/>
        <color theme="1"/>
        <rFont val="Tahoma"/>
        <family val="2"/>
      </rPr>
      <t xml:space="preserve">
Teniendo en cuenta el reporte a la SDA del Plan de Acción del PIGA el resultado reportado fue del 91%, el cual se evidenciado por la Oficina de Control Interno.</t>
    </r>
  </si>
  <si>
    <t>CM3</t>
  </si>
  <si>
    <t xml:space="preserve">Porcentaje Total de Cumplimiento </t>
  </si>
  <si>
    <t>Dependencia</t>
  </si>
  <si>
    <t>OAP</t>
  </si>
  <si>
    <t>OCI</t>
  </si>
  <si>
    <t>STS</t>
  </si>
  <si>
    <t>DTB</t>
  </si>
  <si>
    <t>DC</t>
  </si>
  <si>
    <t>SE</t>
  </si>
  <si>
    <t>DTS</t>
  </si>
  <si>
    <t>DMAEC</t>
  </si>
  <si>
    <t>DT</t>
  </si>
  <si>
    <t>DBRT</t>
  </si>
  <si>
    <t>SAUyC</t>
  </si>
  <si>
    <t>SG</t>
  </si>
  <si>
    <t>SJ</t>
  </si>
  <si>
    <t>SDN</t>
  </si>
  <si>
    <t>Anexo 2 - Matriz Seguimiento al Plan de Acción</t>
  </si>
  <si>
    <t>Seguimiento OCI Vigencia 2019</t>
  </si>
  <si>
    <t>Compromiso</t>
  </si>
  <si>
    <t>Actividades</t>
  </si>
  <si>
    <t>Producto y/o Meta</t>
  </si>
  <si>
    <t>Listado de Actividades Necesarias para el Logro del Producto</t>
  </si>
  <si>
    <t>Fecha de Entrega de la Actividad</t>
  </si>
  <si>
    <t>Ponderación en el Logro del Producto</t>
  </si>
  <si>
    <t>Indicador</t>
  </si>
  <si>
    <t>Programación Porcentual Esperado con corte 31/12/19</t>
  </si>
  <si>
    <t>Proceso</t>
  </si>
  <si>
    <t>Fecha final de Ejecución</t>
  </si>
  <si>
    <t>Observaciones</t>
  </si>
  <si>
    <t>Resultado del Auditor</t>
  </si>
  <si>
    <t>Resultado Esperado</t>
  </si>
  <si>
    <t>1. Definición e implementación de una campaña de sensibilización y apropiación de MIPG en todos los niveles organizativos</t>
  </si>
  <si>
    <t>{(campaña de sensibilización y apropiación de MIPG definida e implementada/1)*0,30</t>
  </si>
  <si>
    <t>La Oficina Asesora de Planeación dio cubrimiento a lo largo de la vigencia 2019 a todos los funcionarios y contratistas de la Entidad, en la sensibilización de MIPG a través de Experiencia vivencial (Portal viajero) y en los procesos de inducción que se impartieron a lo largo del año, por lo tanto se cumplió con la actividad y la Oficina de Control Interno concuerda con el resultado reportado. 
El área reportó el siguiente resultado:
Actividad 1: 30%
Los soportes remitidos por la Oficina Asesora de Planeación se archivan en la carpeta compartida del presente trabajo, con la siguiente nomenclatura: 
1. PA1. Boletín 39 - Portal Viajero
2. PA1. Boletín 43 - Portal Viajero
3. PA1. Respuesta Encuesta Portal Viajero</t>
  </si>
  <si>
    <t>PA1</t>
  </si>
  <si>
    <t>1. Adelantar las gestiones necesarias para lograr la armonización del SIG al Modelo Integrado de planeación y gestión</t>
  </si>
  <si>
    <t>1. Adelantar las actividades necesarias para armonizar el Modelo de Gestión Institucional al MIPG</t>
  </si>
  <si>
    <t>1. 100% de las actividades previstas en el plan de trabajo implementado</t>
  </si>
  <si>
    <t>2. Definición del Plan de Trabajo para lograr la armonización del SIG al Modelo Integrado de Planeación y Gestión de TRANSMILENIO S.A. acorde con la Guía de Implementación emitida por la Secretaria General y teniendo en cuenta el resultado de los autodiagnósticos y el FURAG</t>
  </si>
  <si>
    <t>+(Plan de Trabajo estructurado/1)*0,10</t>
  </si>
  <si>
    <t>Desarrollo Estratégico</t>
  </si>
  <si>
    <t>Teniendo en cuenta que la Oficina de Control Interno en el seguimiento OCI-2019-039 de abril de 2019 evidenció el cumplimiento de la actividad 2, mediante el plan de trabajo inicial para atender lo dispuesto en la Guía de armonización, no obstante en junio de 2019 se evidencia un ajuste en algunos porcentajes determinados para las etapas y actividades, sin embargo se mantiene el resultado obtenido.
El área reportó el siguiente resultado:
Actividad 2: 10%
Los soportes remitidos por la Oficina Asesora de Planeación se archivan en la carpeta compartida del presente trabajo, con la siguiente nomenclatura: 
1. PA2. Presentación Equipo SIG
2. PA2. Presentación Equipo SIG - Correo
3. PA2. Reporte del Plan de Trabajo ajustado</t>
  </si>
  <si>
    <t>PA2</t>
  </si>
  <si>
    <t>3. Implementación del Plan de Trabajo para lograr la armonización del SIG al Modelo Integrado de Planeación y Gestión de TRANSMILENIO S.A. acorde con la Guía de Implementación emitida por la Secretaria General</t>
  </si>
  <si>
    <t>+(Plan de Trabajo implementado/1)*0,60}*100</t>
  </si>
  <si>
    <t>PA3</t>
  </si>
  <si>
    <t>1. Diagnóstico  del contexto estratégico de la Entidad</t>
  </si>
  <si>
    <t>{(diagnostico del contexto estratégico documentado/1)*0,20</t>
  </si>
  <si>
    <t>Teniendo en cuenta que la Oficina de Control Interno en el seguimiento OCI-2019-039 de abril de 2019 evidenció el cumplimiento de la actividad 1, mediante el diagnóstico con los miembros de la Alta Dirección de la Entidad en donde se planteó un borrador de la Misión, Mega y la Visión, por lo tanto se mantiene el resultado obtenido.
El área reportó el siguiente resultado:
Actividad 1: 20%
Los soportes remitidos por la Oficina Asesora de Planeación se archivan en la carpeta compartida del presente trabajo, con la siguiente nomenclatura: 
1. PA4</t>
  </si>
  <si>
    <t>PA4</t>
  </si>
  <si>
    <t>2. Actualizar, tramitar su aprobación en junta directiva y divulgar la plataforma estratégica</t>
  </si>
  <si>
    <t>1. Adelantar las actividades necesarias para actualizar la plataforma estratégica de la entidad, conforme a los roles funcionales actuales</t>
  </si>
  <si>
    <t>1. Una Plataforma Estratégica de TRANSMILENIO S.A. revisada, actualizada y divulgada</t>
  </si>
  <si>
    <t>2. Revisión y documentación de la Plataforma Estratégica</t>
  </si>
  <si>
    <t>+(Plataforma Estratégica revisada y comentada/1) *0,60</t>
  </si>
  <si>
    <t>Teniendo en cuenta que la nueva plataforma estrategia fue presentada en el Comité Institucional de Gestión y Desempeño el 15 de agosto del 2019, al igual que la misma fue adoptada mediante el acuerdo 007 de 2019, la Oficina de Control Interno evidenció el cumplimiento de la actividad 2, por lo tanto concuerda con el resultado reportado
El área reportó el siguiente resultado:
Actividad 2: 60%
Los soportes remitidos por la Oficina Asesora de Planeación se archivan en la carpeta compartida del presente trabajo, con la siguiente nomenclatura: 
1. PA5</t>
  </si>
  <si>
    <t>PA5</t>
  </si>
  <si>
    <t>3. Aprobación y Divulgación de la Plataforma Estratégica</t>
  </si>
  <si>
    <t>+(plataforma estratégica divulgada/1)*0.20} *100</t>
  </si>
  <si>
    <t>la Oficina de Control Interno pudo evidenciar el cumplimiento de la actividad teniendo en cuenta que la plataforma estratégica de la Entidad, se adoptó con el acuerdo 007 del 3 de septiembre de 2019 y se divulgó a través de la intranet y la página  web, por lo tanto concuerda con el resultado.
El área reportó el siguiente resultado:
Actividad 3: 20%
Los soportes remitidos por la Oficina Asesora de Planeación se archivan en la carpeta compartida del presente trabajo, con la siguiente nomenclatura: 
1. PA6. Acuerdo 7 de 2019
2. PA6. Boletín 109 - Plataforma Estratégica
3. PA6. Plataforma Estratégica Institucional 2019
4. PA6. Publicación Intranet Plataforma Estratégica</t>
  </si>
  <si>
    <t>PA6</t>
  </si>
  <si>
    <t>1. Adelantar las actividades que permitan la optimización de los tiempos de proceso en el diseño, manejo y control de las herramientas del MIPG</t>
  </si>
  <si>
    <t>1. Una herramienta tecnológica implementada</t>
  </si>
  <si>
    <t>1. Elaboración de estudios técnicos soporte para el proceso contractual</t>
  </si>
  <si>
    <t>{(Estudio técnico soporte elaborado/1)*0,10</t>
  </si>
  <si>
    <t>Teniendo en cuenta que la Oficina de Control Interno en el seguimiento OCI-2019-039 de abril de 2019 evidenció el cumplimiento de la actividad 1, mediante el borrador de los estudios técnicos del proceso contractual, no obstante se remitió el documento definitivo del 27 de septiembre de 2019, sin embargo se mantiene el resultado obtenido.
El área reportó el siguiente resultado:
Actividad 1: 10%
Los soportes remitidos por la Oficina Asesora de Planeación se archivan en la carpeta compartida del presente trabajo, con la siguiente nomenclatura: 
1. PA7. Compromiso Aplicativo Mesas de revisión procesos de selección de la OAP-avance
2. PA7. Correo
3. PA7. Formato cotización
4. PA7. R-DA-103 Anexo Técnico Modelo Gestión Institucional
5. PA7. Estudios Previos Definitivos 27092019</t>
  </si>
  <si>
    <t>PA7</t>
  </si>
  <si>
    <t>3. Implementar una herramienta tecnológica que permita el control y seguimiento de las herramientas de gestión en el marco de MIPG</t>
  </si>
  <si>
    <t>2. Acompañar las actividades necesarias para la parametrización y puesta en operación del aplicativo</t>
  </si>
  <si>
    <t>+(Actividades de acompañamiento al proceso de parametrización e implementación efectuadas/Actividades de acompañamiento al proceso de parametrización e implementación requeridas) *0,90} *100</t>
  </si>
  <si>
    <t>PA8</t>
  </si>
  <si>
    <t>2. Implementar el 55% de las actividades Tendientes A Armonizar El Sistema Integrado De Gestión De TMSA Con El Modelo Integrado De Planeación Y Gestión En El Marco De La Normatividad Legal Vigente Y Los Lineamientos Expedidos Por La Administración Distrital</t>
  </si>
  <si>
    <t>1. 55% de actividades tendientes a armonizar el Sistema Integrado de Gestión de TMSA con el Modelo Integrado de Planeación y Gestión implementadas</t>
  </si>
  <si>
    <t>1. Implementar el 55% de las actividades tendientes a armonizar El Sistema Integrado De Gestión De TMSA con el Modelo Integrado de Planeación y Gestión en el marco de la normatividad legal vigente y los lineamientos expedidos por la Administración Distrital</t>
  </si>
  <si>
    <t>(Porcentaje de actividades Tendientes A Armonizar El Sistema Integrado De Gestión De TMSA Con El Modelo Integrado De Planeación Y Gestión En El Marco De La Normatividad Legal Vigente Y Los Lineamientos Expedidos Por La Administración Distrital implementadas/55)*100</t>
  </si>
  <si>
    <t>PA9</t>
  </si>
  <si>
    <t>4. Adelantar las actividades necesarias para la sostenibilidad del Sistema de Gestión de Riesgos</t>
  </si>
  <si>
    <t>1. Adelantar las actividades necesarias para la sostenibilidad del Sistema de Gestión de Riesgos</t>
  </si>
  <si>
    <t>1. 100% de las actividades de sostenibilidad del Sistema de Gestión de Riesgos atendidas</t>
  </si>
  <si>
    <t>1. Definición del Plan de Trabajo de sostenibilidad para el Sistema de Gestión de Riesgos</t>
  </si>
  <si>
    <t>{(Plan de trabajo elaborado/1)*0,10</t>
  </si>
  <si>
    <t>Teniendo en cuenta que la Oficina de Control Interno en el seguimiento OCI-2019-039 de abril de 2019 evidenció el cumplimiento de la actividad 1, mediante la definición del plan de trabajo, por lo tanto se mantiene el resultado obtenido.
El área reportó el siguiente resultado:
Actividad 1: 10%
Los soportes remitidos por la Oficina Asesora de Planeación se archivan en la carpeta compartida del presente trabajo, con la siguiente nomenclatura: 
1. PA10. Compromiso Riesgos - Correo.
2. PA10. Compromiso Riesgos</t>
  </si>
  <si>
    <t>PA10</t>
  </si>
  <si>
    <t>2. Implementación del Plan de Trabajo de sostenibilidad para el Sistema de Gestión de Riesgos</t>
  </si>
  <si>
    <t>+(Plan de trabajo implementado/1) *0,90} *100</t>
  </si>
  <si>
    <t>PA11</t>
  </si>
  <si>
    <t>1. 100% de los reportes de ejecución física y presupuestal de los proyectos de inversión solicitados por SDP, efectuados</t>
  </si>
  <si>
    <t>1. Efectuar 4 reportes de ejecución de los componentes físico y presupuestal asociado a los proyectos de inversión así:
Corte Diciembre de 2018: En enero de 2019
Corte Marzo de 2019: En Abril de 2019
Corte Junio de 2019: En Julio de 2019
Corte Septiembre de 2019: En Octubre de 2019</t>
  </si>
  <si>
    <t>(Número de Reportes Efectuados/4)*100</t>
  </si>
  <si>
    <t>Teniendo en cuenta que la Oficina de Control Interno evidenció los 4 reportes de los componentes de inversión y de gestión de los cortes y en tiempos establecidos, concuerda con el resultado reportado.
El área reportó el siguiente resultado:
Actividad 1: 100%
Los soportes remitidos por la Oficina Asesora de Planeación se archivan en la carpeta compartida del presente trabajo, con la siguiente nomenclatura: 
1. PA12. SEGPLAN</t>
  </si>
  <si>
    <t>PA12</t>
  </si>
  <si>
    <t>5. Gestionar la información de los proyectos de inversión y del Plan de Acción</t>
  </si>
  <si>
    <t>1. Gestionar las actividades necesarias para el seguimiento y control de los proyectos de inversión de la entidad y el Plan de Acción Institucional</t>
  </si>
  <si>
    <t>2. Plan de Acción Actualizado</t>
  </si>
  <si>
    <t>1. Adelantar el 100% de las actualizaciones requeridas por las dependencias a Plan de Acción (incluyendo sus diferentes componentes)</t>
  </si>
  <si>
    <r>
      <t xml:space="preserve">(Número de Actualizaciones al Plan de Acción efectuadas / Número de Actualizaciones al Plan de Acción Solicitadas por las dependencias)*100
</t>
    </r>
    <r>
      <rPr>
        <b/>
        <sz val="9"/>
        <rFont val="Tahoma"/>
        <family val="2"/>
      </rPr>
      <t>Nota: Meta de Tipo Constante</t>
    </r>
  </si>
  <si>
    <t>PA13</t>
  </si>
  <si>
    <t>3. 3 presentaciones de avance de plan de acción y metas de inversión.</t>
  </si>
  <si>
    <t>1. Elaborar 3 presentaciones de avance del plan de acción y de metas de inversión</t>
  </si>
  <si>
    <t>(Presentaciones elaboradas /3)*100</t>
  </si>
  <si>
    <t xml:space="preserve">Teniendo en cuenta que la Oficina Asesora de Planeación preparó las presentaciones con resultados de Plan de Acción y Proyectos de Inversión con corte 31 de marzo,  corte 30 de junio de 2019 y corte 30 de septiembre de 2019, la Oficina de Control Interno evidenció el cumplimiento de la actividad, por lo tanto concuerda con el resultado reportado, no obstante es importante mencionar que tanto la actividad como el producto fueron ajustados de tres reuniones de revisión de proyectos de inversión a 3 presentaciones de avance del plan de accion y metas de inversión.
El área reportó el siguiente resultado:
Actividad 1: 100%
Los soportes remitidos por la Oficina Asesora de Planeación se archivan en la carpeta compartida del presente trabajo, con la siguiente nomenclatura: 
1. PA14. Corte 31 de Marzo Anexo A
2. PA14. Corte 31 de Marzo Anexo B
3. PA14. Corte 31 de Marzo Anexo C </t>
  </si>
  <si>
    <t>PA14</t>
  </si>
  <si>
    <t>4. 2 operaciones del módulo de planeación presupuestal implementadas</t>
  </si>
  <si>
    <t>1. Implementar el uso de las operaciones "Solicitud CDP" y "TAR", del módulo de planeación presupuestal del SEUS
Nota: La implementación se evidencia cuando todas las operaciones de este tipo, se efectúen en la plataforma de módulo del SEUS</t>
  </si>
  <si>
    <t>(Número de operaciones implementadas /2)*100</t>
  </si>
  <si>
    <t>Teniendo en cuenta que las operaciones TAR (Traslados, Adiciones y Reducciones Sin Presupuesto) y Solicitud de CDP fueron puestas en producción definitiva en el aplicativo SIAF JSP7,  la Oficina de Control Interno evidenció el cumplimiento de la actividad, por lo tanto concuerda con el resultado reportado 
El área reportó el siguiente resultado:
Actividad 1: 100%
Los soportes remitidos por la Oficina Asesora de Planeación se archivan en la carpeta compartida del presente trabajo, con la siguiente nomenclatura: 
1. PA15. funcionalidades Anexo D</t>
  </si>
  <si>
    <t>PA15</t>
  </si>
  <si>
    <t>6. Asesorar y acompañar los nuevos proyectos y aquellos en ejecución a cargo de la empresa, desde el componente ambiental, para la incorporación de flota con tecnologías limpias en el Sistema.</t>
  </si>
  <si>
    <t>1. Participación en la elaboración de conceptos técnicos y demás actividades asociadas a los nuevos proyectos y a aquellos en ejecución, para la incorporación de tecnologías limpias en la operación del Sistema</t>
  </si>
  <si>
    <t>1. Adelantar el 100% de las actividades solicitadas a la OAP relacionadas con tecnologías limpias de flota.</t>
  </si>
  <si>
    <t>1. Participación en los temas relacionados con tecnologías limpias de flota, en los siguientes proyectos:
Estructuración del proceso de licitación de concesiones para tres zonas del componente zonal del SITP (Proyecto denominado "Fase V")
Piloto de buses eléctricos para el componente zonal del SITP.
Proceso de cesión y/o terminación de licencias ambientales de patios de fase I, en lo pertinente a las estaciones de servicio de combustible.</t>
  </si>
  <si>
    <t>(No. de actividades realizadas/No. de actividades relacionadas, solicitadas a la OAP )*100</t>
  </si>
  <si>
    <t>La Oficina Asesora de Planeación indicó que entre las actividades que se adelantaron se encuentran:  la estructuración de los procesos licitatorios para la renovación de flota del componente zonal, acompañamiento a la implementación de la renovación de la flota de las Fases I y II, en el proceso de reversión de los patios de las Fases I y II del componente troncal, y se ha asistido a las reuniones con la SDA, se participó en la elaboración del documento de política de movilidad de cero o bajas emisiones derivado del Acuerdo 732 de 2018, en general en actividades de mejora en la calidad del diésel, el seguimiento a los beneficios del sistema y la mejora en el marco normativo y la política ambiental del distrito que redunda en beneficios ambientales para la ciudad.
Teniendo en cuenta los soportes remitidos y el control de las actividades solicitadas, la Oficina de Control Interno evidenció el cumplimiento de la actividad, por lo tanto concuerda con el resultado reportado, no obstante es importante mencionar que en el seguimiento OCI-201-039 de abril de 2019 se recomendó el ajuste en la distribución de la programación porcentual esperada, debido a que los porcentajes se plantearon con periodos de reporte bimestrales y el seguimiento del Plan de Acción se estructuró de forma trimestral.
El área reportó el siguiente resultado:
Actividad 1: 100%
Los soportes remitidos por la Oficina Asesora de Planeación se archivan en la carpeta compartida del presente trabajo, con la siguiente nomenclatura: 
1. PA16. Actividades Ambiental</t>
  </si>
  <si>
    <t>PA16</t>
  </si>
  <si>
    <t>2. Reducir 147.426 toneladas de gases de efecto invernadero (CO2eq) por la operación del Sistema TransMilenio</t>
  </si>
  <si>
    <t>1. 147.426 toneladas de gases de efecto invernadero (CO2eq) reducidas</t>
  </si>
  <si>
    <t>1. Reducir 147.426 toneladas de gases de efecto invernadero (CO2eq) por la operación del Sistema TransMilenio</t>
  </si>
  <si>
    <t>(Toneladas de CO2eq reducidas en el año anterior a la vigencia /147.426)*100</t>
  </si>
  <si>
    <t>PA17</t>
  </si>
  <si>
    <t xml:space="preserve">7. Adelantar las actividades relacionadas con la gestión e implementación del Plan Institucional de Gestión Ambiental </t>
  </si>
  <si>
    <t>1. Apoyar a las dependencias responsables, en el desarrollo de las actividades establecidas en el plan de acción del Plan Institucional de Gestión Ambiental</t>
  </si>
  <si>
    <t>1. Coadyuvar y hacer seguimiento en la ejecución del 100% de las actividades formuladas en el plan de acción PIGA</t>
  </si>
  <si>
    <t>1. Consolidación y revisión de información reportada por las diferentes áreas responsables, en el formato establecido por OAP.
Reuniones periódicas con las dependencias responsables de cada una de las actividades formuladas en el plan de acción PIGA.
Seguimiento a través del Comité de gestión ambiental o quien haga sus veces.</t>
  </si>
  <si>
    <t>(No. de actividades con seguimiento/No. de actividades formuladas en plan de acción PIGA) *100</t>
  </si>
  <si>
    <t>La Oficina Asesora de Planeación indicó que realizó seguimiento y/o se ha participó en la ejecución de las doce (12) actividades formuladas en el Plan de acción PIGA 2019, además en diciembre se presentó al Comité Institucional de Gestión y Desempeño el avance de los programas del PIGA, teniendo en cuenta los soportes remitidos la Oficina de Control Interno evidenció el cumplimiento de la actividad, por lo tanto concuerda con el resultado reportado.
El área reportó el siguiente resultado:
Actividad 1: 100%
Los soportes remitidos por la Oficina Asesora de Planeación se archivan en la carpeta compartida del presente trabajo, con la siguiente nomenclatura: 
1. PA18. PIGA</t>
  </si>
  <si>
    <t>PA18</t>
  </si>
  <si>
    <t>El área remitió como soporte del cumplimiento el seguimiento al Plan de Trabajo MIPG 2019, y registró como resultado un 99% indicando que de las actividades planteadas solo una no se cumplió correspondiente a una reunión del comité Institucional de Gestión y Desempeño.
La Oficina de Control Interno observó que en el Plan de Trabajo MIPG 2019 se tienen registradas 5 actividades Principales con 16 específicas  y a cada una la Oficina Asesora de Planeación le asignó una ponderación por etapa del 25, 10, 20, 40 y 5% respectivamente. De dicha distribución se pudo verificar que de las 16 actividades se ejecutaron 15 completamente, cuyo resultado reportado fue del 99%, el cual fue evidenciado por la Oficina de Control Interno.</t>
  </si>
  <si>
    <t>La Oficina Asesora de Planeación indicó que una actividad de las planteadas en el plan de trabajo no se logró completamente, debido a que se tenía previsto realizar tres reuniones Comité Institucional de Gestión y Desempeño, de las cuales una no fue posible por el proceso de empalme que se llevó a cabo en la Entidad finalizando el año, teniendo en cuenta los soportes remitidos el resultado reportado fue del 99%
La Oficina de Control Interno evidenció que en el Plan de Trabajo MIPG 2019 se tienen registradas 5 actividades Principales con 16 específicas  y a cada una la Oficina Asesora de Planeación le asignó una ponderación por etapa del 25, 10, 20, 40 y 5% respectivamente. De dicha distribución se pudo verificar que de las 16 actividades se ejecutaron 15 completamente, cuyo resultado reportado fue del 99%,  por lo tanto concuerda con el resultado.
El área reportó el siguiente resultado:
Actividad 2: (0,99/1)*0,6=59,40%
Los soportes remitidos por la Oficina Asesora de Planeación se archivan en la carpeta compartida del presente trabajo, con la siguiente nomenclatura: 
PA3. Plan de Trabajo</t>
  </si>
  <si>
    <t>La Oficina Asesora de Planeación estableció para el logro de este producto en la meta 7225, 8 actividades de las cuales 6 se reportaron al 100%, una al 99% (Implementación del plan de trabajo para la armonización del SIG con MIPG la cual alcanzó) y una al 90% ( Definición e implementación del plan de trabajo para la sostenibilidad del Sistema de Gestión de Riesgos de la Entidad), alcanzando un 98,63% de la meta total del 55%,  teniendo en cuenta que la Oficina de Control Interno evidenció el avance de la actividad 1, con los sopotes reportados tanto en la meta como en el plan de acción concuerda con el resultado reportado, el cual se calcula asi: (96,63*55)=54% es decir que se logró 54% de 55% para un total final del 98,18%
El área reportó el siguiente resultado:
Actividad 2: 98,18%
Los soportes remitidos por la Oficina Asesora de Planeación se archivan en la carpeta compartida del presente trabajo, con la siguiente nomenclatura: 
1. PA9. OAP Meta 7225 seguimiento 201912</t>
  </si>
  <si>
    <t>Según los soportes remitidos por la Oficina Asesora de Planeación se evidenció que la actividad alcanzó un 90% de la meta propuesta, teniendo en cuenta que el plan de trabajo cuenta con cuarenta y cuatro (44) actividades especificas  con ponderaciones diferentes, de las cuales para la vigencia 2019 se debida lograr el 70% de estas, de la verificación realizada y la información reportada la Oficina de Control Interno, evidención que se logró el 90% de las activiades esperadas para el 2019 y segun el peso pocentual asignado, por lo tanto concuerda con el resultado reportado.
El área reportó el siguiente resultado:
Actividad 2: 81%
Los soportes remitidos por la Oficina Asesora de Planeación se archivan en la carpeta compartida del presente trabajo, con la siguiente nomenclatura: 
1. PA11. Avance Plan de Trabajo</t>
  </si>
  <si>
    <t>La Oficina Asesora de Planeación indicó que se ha participado en la formulación y/o articulación de proyectos que contribuyen a la reducción de emisiones y a la actualización de línea base a manera de ejemplo, Fase V etapa I y II, en la que se adjudicaron 6 unidades funcionales, para Fase V etapa I se tendrán 379 buses eléctricos incluida la flota de reserva y para la etapa II se adjudicaron 3 zonas para las que ingresaran 701 buses con estándar de emisión Euro VI (167 busetones diésel y 534 padrones a GNV), que con las adiciones a los contratos de Este Es Mi Bus y ETIB completarán 483 buses eléctricos y 794 buses estándar Euro VI. Así mismo se realizó solicitud de recursos de cooperación para actualización de línea base el distrito junto con el MADS Y DNP, y se gestionó la información para calcular la reducción de emisiones del proyecto TransMiCable como aporte en la reducción de emisiones de CO2 por parte del sistema.
En la verificación realizada por la Oficina de Control Interno se evidenció que el proyecto alcanzó un porcentaje de cumplimiento del 93,39% debido a que la reducción fue de 137.682 toneladas de CO2 conforme se observa en el Comparativo de Avance de la meta 7223 reducción de CO2 en el sistema con TransMiCable con corte a noviembre de2019, informacion que se encuentra debidamente documentada mediante los historicos de las mediciones. Por otra parte es importante mencionar que el indicador de la actividad fue actualizada su redacción.
El área reportó el siguiente resultado:
Actividad 2: 100%
Los soportes remitidos por la Oficina Asesora de Planeación se archivan en la carpeta compartida del presente trabajo, con la siguiente nomenclatura: 
1. PA17. Reducción CO2</t>
  </si>
  <si>
    <t>Teniendo en cuenta que se adquirió la solución tecnológica que permite la administración, control y seguimiento de los diferentes instrumentos del Modelo de Gestión Institucional, mediante la suscripción del contrato 730 de 2019 y lo soportes remitidos por la Oficina Asesora de Planeación se evidencia el cumplimiento de la actividad 2, con los reportes de asistencia del contratista y el plan de trabajo, debido a que el área estableció en este la realización de diez (10) actividades de acompañamiento con la firma contratista en la vigencia 2019,  las cuales se ejecutaron en su totalidad.
La Oficina de Control Interno evidenció el cumplimiento de las actividades programadas y teniendo en cuenta que la herramienta ya se encuentra en productivo debido a que el 20 de diciembre de 2019 se realizó el cargue del proceso de Desarrollo Estratégico, concuerda con el resultado reportado.
El área reportó el siguiente resultado:
Actividad 2: 90%
Los soportes remitidos por la Oficina Asesora de Planeación se archivan en la carpeta compartida del presente trabajo, con la siguiente nomenclatura: 
1. PA8. Avance Herramienta</t>
  </si>
  <si>
    <t>Para la vigencia 2019 se realizaron el 100% de las actualizaciones al Plan de Acción Institucional, según los requerimientos de las diferentes áreas y que se encuentran debidamente publicados en la WEB e Intranet de la Entidad, además que la Oficina Asesora de Planeación lleva el control de los ajustes que se realizaron y si estos debían ser aprobados en el comité de contratación, teniendo en cuenta que la Oficina de Control Interno evidenció el cumplimiento de la actividad, por lo tanto concuerda con el resultado reportado.
El área reportó el siguiente resultado:
Actividad 1: 100%
Los soportes remitidos por la Oficina Asesora de Planeación se archivan en la carpeta compartida del presente trabajo, con la siguiente nomenclatura: 
1. PA13. Actualización PAI</t>
  </si>
  <si>
    <t>2020-80101-CI-04029</t>
  </si>
  <si>
    <r>
      <t>La Oficina Asesora de Planeación indicó en el reporte que: "</t>
    </r>
    <r>
      <rPr>
        <i/>
        <sz val="10"/>
        <rFont val="Tahoma"/>
        <family val="2"/>
      </rPr>
      <t>Para finalizar la vigencia se obtuvo un promedio de cumplimiento del 98,74% del plan de acción.</t>
    </r>
    <r>
      <rPr>
        <sz val="10"/>
        <rFont val="Tahoma"/>
        <family val="2"/>
      </rPr>
      <t>"
Según lo reportado en la ficha técnica del indicador para el periodo (oct-dic), el resultado es 98,74%, el cual se calcula por promedio simple.
No obstante lo anterior se llevo a cabo el recalculo del indicador teniendo en cuenta el presente trabajo de cumplimiento el cual se realizó a cada una de las dependencias de la Entidad, y dio como resultado 97,91% conforme a los informes remitidos a las diferencias áreas, solo 3 de las 14 áreas cumplieron al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</si>
</sst>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rial"/>
      <family val="2"/>
    </font>
    <font>
      <sz val="12"/>
      <color theme="1"/>
      <name val="Arial"/>
      <family val="2"/>
    </font>
    <font>
      <sz val="11"/>
      <color theme="1"/>
      <name val="Tahoma"/>
      <family val="2"/>
    </font>
    <font>
      <b/>
      <sz val="18"/>
      <name val="Tahoma"/>
      <family val="2"/>
    </font>
    <font>
      <b/>
      <sz val="10"/>
      <color theme="1"/>
      <name val="Tahoma"/>
      <family val="2"/>
    </font>
    <font>
      <sz val="10"/>
      <color theme="1"/>
      <name val="Tahoma"/>
      <family val="2"/>
    </font>
    <font>
      <sz val="10"/>
      <name val="Tahoma"/>
      <family val="2"/>
    </font>
    <font>
      <i/>
      <sz val="10"/>
      <name val="Tahoma"/>
      <family val="2"/>
    </font>
    <font>
      <i/>
      <sz val="10"/>
      <color theme="1"/>
      <name val="Tahoma"/>
      <family val="2"/>
    </font>
    <font>
      <b/>
      <sz val="11"/>
      <color theme="1"/>
      <name val="Tahoma"/>
      <family val="2"/>
    </font>
    <font>
      <sz val="10"/>
      <name val="Arial"/>
      <family val="2"/>
    </font>
    <font>
      <b/>
      <sz val="10"/>
      <name val="Tahoma"/>
      <family val="2"/>
    </font>
    <font>
      <sz val="15"/>
      <color theme="1"/>
      <name val="Tahoma"/>
      <family val="2"/>
    </font>
    <font>
      <b/>
      <sz val="15"/>
      <name val="Tahoma"/>
      <family val="2"/>
    </font>
    <font>
      <b/>
      <sz val="9"/>
      <name val="Tahoma"/>
      <family val="2"/>
    </font>
    <font>
      <sz val="9"/>
      <color theme="1"/>
      <name val="Tahoma"/>
      <family val="2"/>
    </font>
    <font>
      <b/>
      <sz val="9"/>
      <color theme="1"/>
      <name val="Tahoma"/>
      <family val="2"/>
    </font>
    <font>
      <sz val="11"/>
      <color theme="1"/>
      <name val="Calibri"/>
      <family val="2"/>
      <scheme val="minor"/>
    </font>
    <font>
      <b/>
      <sz val="9"/>
      <color rgb="FF000000"/>
      <name val="Tahoma"/>
      <family val="2"/>
    </font>
    <font>
      <sz val="9"/>
      <name val="Tahoma"/>
      <family val="2"/>
    </font>
    <font>
      <b/>
      <sz val="10"/>
      <name val="Arial"/>
      <family val="2"/>
    </font>
    <font>
      <b/>
      <sz val="9"/>
      <name val="Arial"/>
      <family val="2"/>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thin">
        <color auto="1"/>
      </right>
      <top/>
      <bottom/>
      <diagonal/>
    </border>
    <border>
      <left style="thin">
        <color auto="1"/>
      </left>
      <right style="medium">
        <color auto="1"/>
      </right>
      <top/>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10" fillId="0" borderId="0"/>
    <xf numFmtId="0" fontId="17" fillId="0" borderId="0"/>
    <xf numFmtId="9" fontId="17" fillId="0" borderId="0" applyFont="0" applyFill="0" applyBorder="0" applyAlignment="0" applyProtection="0"/>
    <xf numFmtId="0" fontId="1" fillId="0" borderId="0"/>
    <xf numFmtId="0" fontId="22" fillId="0" borderId="0"/>
    <xf numFmtId="9" fontId="22" fillId="0" borderId="0" applyFont="0" applyFill="0" applyBorder="0" applyAlignment="0" applyProtection="0"/>
  </cellStyleXfs>
  <cellXfs count="168">
    <xf numFmtId="0" fontId="0" fillId="0" borderId="0" xfId="0"/>
    <xf numFmtId="0" fontId="2" fillId="2" borderId="0" xfId="0" applyFont="1" applyFill="1" applyAlignment="1">
      <alignment vertical="center" wrapText="1"/>
    </xf>
    <xf numFmtId="0" fontId="3" fillId="2" borderId="0" xfId="0" applyFont="1" applyFill="1" applyAlignment="1">
      <alignment horizont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xf>
    <xf numFmtId="0" fontId="5" fillId="2" borderId="4"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justify" vertical="center" wrapText="1"/>
    </xf>
    <xf numFmtId="9" fontId="5" fillId="2" borderId="5" xfId="0" applyNumberFormat="1" applyFont="1" applyFill="1" applyBorder="1" applyAlignment="1">
      <alignment horizontal="center" vertical="center"/>
    </xf>
    <xf numFmtId="10" fontId="6" fillId="2" borderId="5" xfId="0" applyNumberFormat="1" applyFont="1" applyFill="1" applyBorder="1" applyAlignment="1">
      <alignment horizontal="center" vertical="center"/>
    </xf>
    <xf numFmtId="0" fontId="6" fillId="2" borderId="5" xfId="0" applyFont="1" applyFill="1" applyBorder="1" applyAlignment="1">
      <alignment horizontal="justify" vertical="center" wrapText="1"/>
    </xf>
    <xf numFmtId="0" fontId="5" fillId="2" borderId="0" xfId="0" applyFont="1" applyFill="1" applyAlignment="1">
      <alignment vertical="center"/>
    </xf>
    <xf numFmtId="0" fontId="5" fillId="2" borderId="0" xfId="0" applyFont="1" applyFill="1" applyAlignment="1">
      <alignment horizontal="center" vertical="center"/>
    </xf>
    <xf numFmtId="9" fontId="5" fillId="2" borderId="5" xfId="0" applyNumberFormat="1" applyFont="1" applyFill="1" applyBorder="1" applyAlignment="1">
      <alignment horizontal="center" vertical="center" wrapText="1"/>
    </xf>
    <xf numFmtId="10" fontId="5" fillId="2" borderId="5" xfId="0" applyNumberFormat="1" applyFont="1" applyFill="1" applyBorder="1" applyAlignment="1">
      <alignment horizontal="center" vertical="center"/>
    </xf>
    <xf numFmtId="10" fontId="5" fillId="2" borderId="6" xfId="1" applyNumberFormat="1" applyFont="1" applyFill="1" applyBorder="1" applyAlignment="1">
      <alignment horizontal="center" vertical="center"/>
    </xf>
    <xf numFmtId="0" fontId="5" fillId="2" borderId="7" xfId="0" applyFont="1" applyFill="1" applyBorder="1" applyAlignment="1">
      <alignment horizontal="justify"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justify" vertical="center" wrapText="1"/>
    </xf>
    <xf numFmtId="9" fontId="5" fillId="2" borderId="8" xfId="1" applyFont="1" applyFill="1" applyBorder="1" applyAlignment="1">
      <alignment horizontal="center" vertical="center" wrapText="1"/>
    </xf>
    <xf numFmtId="10" fontId="5" fillId="2" borderId="8" xfId="1"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justify" vertical="center" wrapText="1"/>
    </xf>
    <xf numFmtId="0" fontId="9" fillId="2" borderId="10" xfId="0" applyFont="1" applyFill="1" applyBorder="1" applyAlignment="1">
      <alignment horizontal="center" vertical="center" wrapText="1"/>
    </xf>
    <xf numFmtId="0" fontId="2" fillId="2" borderId="0" xfId="0" applyFont="1" applyFill="1" applyAlignment="1">
      <alignment horizontal="justify" vertical="center" wrapText="1"/>
    </xf>
    <xf numFmtId="17" fontId="6" fillId="2" borderId="12" xfId="2" applyNumberFormat="1" applyFont="1" applyFill="1" applyBorder="1" applyAlignment="1">
      <alignment vertical="center"/>
    </xf>
    <xf numFmtId="17" fontId="6" fillId="2" borderId="0" xfId="2" applyNumberFormat="1" applyFont="1" applyFill="1" applyAlignment="1">
      <alignment vertical="center"/>
    </xf>
    <xf numFmtId="0" fontId="11" fillId="2" borderId="5" xfId="2" applyFont="1" applyFill="1" applyBorder="1" applyAlignment="1">
      <alignment vertical="center"/>
    </xf>
    <xf numFmtId="0" fontId="11" fillId="2" borderId="5" xfId="2" applyFont="1" applyFill="1" applyBorder="1" applyAlignment="1">
      <alignment horizontal="center" vertical="center"/>
    </xf>
    <xf numFmtId="10" fontId="5" fillId="2" borderId="0" xfId="1" applyNumberFormat="1" applyFont="1" applyFill="1" applyAlignment="1">
      <alignment horizontal="center" vertical="center"/>
    </xf>
    <xf numFmtId="9" fontId="5" fillId="2" borderId="0" xfId="1" applyFont="1" applyFill="1" applyAlignment="1">
      <alignment horizontal="center" vertical="center"/>
    </xf>
    <xf numFmtId="0" fontId="10" fillId="2" borderId="0" xfId="2" applyFill="1" applyAlignment="1" applyProtection="1">
      <alignment vertical="top" wrapText="1"/>
      <protection locked="0"/>
    </xf>
    <xf numFmtId="0" fontId="12" fillId="2" borderId="0" xfId="0" applyFont="1" applyFill="1" applyAlignment="1">
      <alignment vertical="center"/>
    </xf>
    <xf numFmtId="0" fontId="3" fillId="2" borderId="0" xfId="0" applyFont="1" applyFill="1" applyAlignment="1">
      <alignment vertical="center"/>
    </xf>
    <xf numFmtId="10" fontId="3" fillId="2" borderId="0" xfId="0" applyNumberFormat="1" applyFont="1" applyFill="1" applyAlignment="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10" fontId="14" fillId="2" borderId="0" xfId="0" applyNumberFormat="1" applyFont="1" applyFill="1" applyAlignment="1">
      <alignment horizontal="center" vertical="center"/>
    </xf>
    <xf numFmtId="9" fontId="14" fillId="2" borderId="0" xfId="1"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pplyProtection="1">
      <alignment vertical="center"/>
      <protection locked="0"/>
    </xf>
    <xf numFmtId="0" fontId="15" fillId="2" borderId="0" xfId="3" applyFont="1" applyFill="1" applyAlignment="1" applyProtection="1">
      <alignment horizontal="center" vertical="center"/>
      <protection locked="0"/>
    </xf>
    <xf numFmtId="0" fontId="15" fillId="2" borderId="0" xfId="3" applyFont="1" applyFill="1" applyAlignment="1">
      <alignment vertical="center"/>
    </xf>
    <xf numFmtId="9" fontId="18" fillId="2" borderId="0" xfId="4" applyFont="1" applyFill="1" applyAlignment="1">
      <alignment horizontal="center" vertical="center" wrapText="1"/>
    </xf>
    <xf numFmtId="0" fontId="15" fillId="2" borderId="0" xfId="3" applyFont="1" applyFill="1" applyAlignment="1">
      <alignment horizontal="center" vertical="center"/>
    </xf>
    <xf numFmtId="0" fontId="15" fillId="2" borderId="0" xfId="3" applyFont="1" applyFill="1" applyAlignment="1" applyProtection="1">
      <alignment vertical="center"/>
      <protection locked="0"/>
    </xf>
    <xf numFmtId="0" fontId="19" fillId="2" borderId="19" xfId="3" applyFont="1" applyFill="1" applyBorder="1" applyAlignment="1">
      <alignment horizontal="justify" vertical="center" wrapText="1"/>
    </xf>
    <xf numFmtId="0" fontId="19" fillId="2" borderId="20" xfId="3" applyFont="1" applyFill="1" applyBorder="1" applyAlignment="1">
      <alignment horizontal="justify" vertical="center" wrapText="1"/>
    </xf>
    <xf numFmtId="14" fontId="19" fillId="2" borderId="20" xfId="3" applyNumberFormat="1" applyFont="1" applyFill="1" applyBorder="1" applyAlignment="1">
      <alignment horizontal="center" vertical="center" wrapText="1"/>
    </xf>
    <xf numFmtId="9" fontId="19" fillId="2" borderId="20" xfId="3" applyNumberFormat="1" applyFont="1" applyFill="1" applyBorder="1" applyAlignment="1">
      <alignment horizontal="center" vertical="center"/>
    </xf>
    <xf numFmtId="0" fontId="19" fillId="2" borderId="20" xfId="3" applyFont="1" applyFill="1" applyBorder="1" applyAlignment="1">
      <alignment horizontal="center" vertical="center" wrapText="1"/>
    </xf>
    <xf numFmtId="10" fontId="19" fillId="2" borderId="19" xfId="3" applyNumberFormat="1" applyFont="1" applyFill="1" applyBorder="1" applyAlignment="1">
      <alignment horizontal="center" vertical="center" wrapText="1"/>
    </xf>
    <xf numFmtId="0" fontId="19" fillId="2" borderId="19" xfId="3" applyFont="1" applyFill="1" applyBorder="1" applyAlignment="1">
      <alignment horizontal="center" vertical="center" wrapText="1"/>
    </xf>
    <xf numFmtId="14" fontId="19" fillId="2" borderId="12" xfId="3" applyNumberFormat="1" applyFont="1" applyFill="1" applyBorder="1" applyAlignment="1">
      <alignment horizontal="center" vertical="center"/>
    </xf>
    <xf numFmtId="0" fontId="19" fillId="2" borderId="21" xfId="0" applyFont="1" applyFill="1" applyBorder="1" applyAlignment="1">
      <alignment horizontal="center" vertical="center" wrapText="1"/>
    </xf>
    <xf numFmtId="0" fontId="19" fillId="2" borderId="2" xfId="0" applyFont="1" applyFill="1" applyBorder="1" applyAlignment="1">
      <alignment horizontal="justify" vertical="center" wrapText="1"/>
    </xf>
    <xf numFmtId="10" fontId="14" fillId="2" borderId="22" xfId="1" applyNumberFormat="1" applyFont="1" applyFill="1" applyBorder="1" applyAlignment="1">
      <alignment horizontal="center" vertical="center"/>
    </xf>
    <xf numFmtId="9" fontId="14" fillId="2" borderId="23" xfId="1" applyFont="1" applyFill="1" applyBorder="1" applyAlignment="1">
      <alignment horizontal="center" vertical="center"/>
    </xf>
    <xf numFmtId="0" fontId="19" fillId="2" borderId="0" xfId="0" applyFont="1" applyFill="1" applyAlignment="1">
      <alignment vertical="center"/>
    </xf>
    <xf numFmtId="14" fontId="19" fillId="2" borderId="5" xfId="3" applyNumberFormat="1" applyFont="1" applyFill="1" applyBorder="1" applyAlignment="1">
      <alignment horizontal="center" vertical="center" wrapText="1"/>
    </xf>
    <xf numFmtId="9" fontId="19" fillId="2" borderId="5" xfId="3" applyNumberFormat="1" applyFont="1" applyFill="1" applyBorder="1" applyAlignment="1">
      <alignment horizontal="center" vertical="center"/>
    </xf>
    <xf numFmtId="0" fontId="19" fillId="2" borderId="5" xfId="3"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justify" vertical="center" wrapText="1"/>
    </xf>
    <xf numFmtId="10" fontId="14" fillId="2" borderId="25" xfId="1" applyNumberFormat="1" applyFont="1" applyFill="1" applyBorder="1" applyAlignment="1">
      <alignment horizontal="center" vertical="center"/>
    </xf>
    <xf numFmtId="9" fontId="14" fillId="2" borderId="26" xfId="1" applyFont="1" applyFill="1" applyBorder="1" applyAlignment="1">
      <alignment horizontal="center" vertical="center"/>
    </xf>
    <xf numFmtId="0" fontId="19" fillId="2" borderId="27" xfId="3" applyFont="1" applyFill="1" applyBorder="1" applyAlignment="1">
      <alignment horizontal="justify" vertical="center" wrapText="1"/>
    </xf>
    <xf numFmtId="14" fontId="19" fillId="2" borderId="8" xfId="3" applyNumberFormat="1" applyFont="1" applyFill="1" applyBorder="1" applyAlignment="1">
      <alignment horizontal="center" vertical="center" wrapText="1"/>
    </xf>
    <xf numFmtId="9" fontId="19" fillId="2" borderId="8" xfId="3" applyNumberFormat="1" applyFont="1" applyFill="1" applyBorder="1" applyAlignment="1">
      <alignment horizontal="center" vertical="center"/>
    </xf>
    <xf numFmtId="0" fontId="19" fillId="2" borderId="27" xfId="3" applyFont="1" applyFill="1" applyBorder="1" applyAlignment="1">
      <alignment horizontal="center" vertical="center" wrapText="1"/>
    </xf>
    <xf numFmtId="10" fontId="19" fillId="2" borderId="27" xfId="3" applyNumberFormat="1" applyFont="1" applyFill="1" applyBorder="1" applyAlignment="1">
      <alignment horizontal="center" vertical="center" wrapText="1"/>
    </xf>
    <xf numFmtId="14" fontId="19" fillId="2" borderId="28" xfId="3" applyNumberFormat="1" applyFont="1" applyFill="1" applyBorder="1" applyAlignment="1">
      <alignment horizontal="center" vertical="center"/>
    </xf>
    <xf numFmtId="0" fontId="19" fillId="2" borderId="29" xfId="0" applyFont="1" applyFill="1" applyBorder="1" applyAlignment="1">
      <alignment horizontal="center" vertical="center" wrapText="1"/>
    </xf>
    <xf numFmtId="10" fontId="14" fillId="2" borderId="30" xfId="1" applyNumberFormat="1" applyFont="1" applyFill="1" applyBorder="1" applyAlignment="1">
      <alignment horizontal="center" vertical="center"/>
    </xf>
    <xf numFmtId="9" fontId="14" fillId="2" borderId="31" xfId="1" applyFont="1" applyFill="1" applyBorder="1" applyAlignment="1">
      <alignment horizontal="center" vertical="center"/>
    </xf>
    <xf numFmtId="0" fontId="19" fillId="2" borderId="32" xfId="3" applyFont="1" applyFill="1" applyBorder="1" applyAlignment="1">
      <alignment horizontal="justify" vertical="center" wrapText="1"/>
    </xf>
    <xf numFmtId="0" fontId="19" fillId="2" borderId="2" xfId="3" applyFont="1" applyFill="1" applyBorder="1" applyAlignment="1">
      <alignment horizontal="justify" vertical="center" wrapText="1"/>
    </xf>
    <xf numFmtId="9" fontId="19" fillId="2" borderId="2" xfId="3" applyNumberFormat="1" applyFont="1" applyFill="1" applyBorder="1" applyAlignment="1">
      <alignment horizontal="center" vertical="center" wrapText="1"/>
    </xf>
    <xf numFmtId="10" fontId="19" fillId="2" borderId="32" xfId="3" applyNumberFormat="1" applyFont="1" applyFill="1" applyBorder="1" applyAlignment="1">
      <alignment horizontal="center" vertical="center" wrapText="1"/>
    </xf>
    <xf numFmtId="0" fontId="19" fillId="2" borderId="32" xfId="3" applyFont="1" applyFill="1" applyBorder="1" applyAlignment="1">
      <alignment horizontal="center" vertical="center" wrapText="1"/>
    </xf>
    <xf numFmtId="14" fontId="19" fillId="2" borderId="33" xfId="3"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5" xfId="3" applyFont="1" applyFill="1" applyBorder="1" applyAlignment="1">
      <alignment horizontal="justify" vertical="center" wrapText="1"/>
    </xf>
    <xf numFmtId="9" fontId="19" fillId="2" borderId="5" xfId="3"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9" fontId="19" fillId="2" borderId="27" xfId="3"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7" xfId="0" applyFont="1" applyFill="1" applyBorder="1" applyAlignment="1">
      <alignment horizontal="justify" vertical="center" wrapText="1"/>
    </xf>
    <xf numFmtId="0" fontId="19" fillId="2" borderId="32" xfId="3" applyFont="1" applyFill="1" applyBorder="1" applyAlignment="1">
      <alignment horizontal="justify" wrapText="1"/>
    </xf>
    <xf numFmtId="10" fontId="19" fillId="2" borderId="32" xfId="3" applyNumberFormat="1" applyFont="1" applyFill="1" applyBorder="1" applyAlignment="1">
      <alignment horizontal="center" wrapText="1"/>
    </xf>
    <xf numFmtId="0" fontId="19" fillId="2" borderId="32" xfId="3" applyFont="1" applyFill="1" applyBorder="1" applyAlignment="1">
      <alignment horizontal="center" wrapText="1"/>
    </xf>
    <xf numFmtId="14" fontId="19" fillId="2" borderId="33" xfId="3" applyNumberFormat="1" applyFont="1" applyFill="1" applyBorder="1" applyAlignment="1">
      <alignment horizontal="center"/>
    </xf>
    <xf numFmtId="10" fontId="14" fillId="2" borderId="22" xfId="1" applyNumberFormat="1" applyFont="1" applyFill="1" applyBorder="1" applyAlignment="1">
      <alignment horizontal="center"/>
    </xf>
    <xf numFmtId="9" fontId="14" fillId="2" borderId="23" xfId="1" applyFont="1" applyFill="1" applyBorder="1" applyAlignment="1">
      <alignment horizontal="center"/>
    </xf>
    <xf numFmtId="9" fontId="19" fillId="2" borderId="5" xfId="3" quotePrefix="1" applyNumberFormat="1" applyFont="1" applyFill="1" applyBorder="1" applyAlignment="1">
      <alignment horizontal="center" vertical="center" wrapText="1"/>
    </xf>
    <xf numFmtId="10" fontId="19" fillId="2" borderId="20" xfId="3" applyNumberFormat="1" applyFont="1" applyFill="1" applyBorder="1" applyAlignment="1">
      <alignment horizontal="center" vertical="center" wrapText="1"/>
    </xf>
    <xf numFmtId="14" fontId="19" fillId="2" borderId="34" xfId="3" applyNumberFormat="1" applyFont="1" applyFill="1" applyBorder="1" applyAlignment="1">
      <alignment horizontal="center" vertical="center"/>
    </xf>
    <xf numFmtId="10" fontId="14" fillId="2" borderId="35" xfId="1" applyNumberFormat="1" applyFont="1" applyFill="1" applyBorder="1" applyAlignment="1">
      <alignment horizontal="center" vertical="center"/>
    </xf>
    <xf numFmtId="9" fontId="14" fillId="2" borderId="36" xfId="1" applyFont="1" applyFill="1" applyBorder="1" applyAlignment="1">
      <alignment horizontal="center" vertical="center"/>
    </xf>
    <xf numFmtId="9" fontId="19" fillId="2" borderId="8" xfId="3" applyNumberFormat="1" applyFont="1" applyFill="1" applyBorder="1" applyAlignment="1">
      <alignment horizontal="center" vertical="center" wrapText="1"/>
    </xf>
    <xf numFmtId="10" fontId="19" fillId="2" borderId="27" xfId="3" applyNumberFormat="1" applyFont="1" applyFill="1" applyBorder="1" applyAlignment="1">
      <alignment horizontal="center" vertical="center"/>
    </xf>
    <xf numFmtId="0" fontId="19" fillId="2" borderId="37" xfId="0" applyFont="1" applyFill="1" applyBorder="1" applyAlignment="1">
      <alignment horizontal="center" vertical="center" wrapText="1"/>
    </xf>
    <xf numFmtId="9" fontId="19" fillId="2" borderId="27" xfId="3" quotePrefix="1" applyNumberFormat="1" applyFont="1" applyFill="1" applyBorder="1" applyAlignment="1">
      <alignment horizontal="center" vertical="center" wrapText="1"/>
    </xf>
    <xf numFmtId="10" fontId="19" fillId="2" borderId="8" xfId="0" applyNumberFormat="1" applyFont="1" applyFill="1" applyBorder="1" applyAlignment="1">
      <alignment horizontal="justify" vertical="center" wrapText="1"/>
    </xf>
    <xf numFmtId="10" fontId="19" fillId="2" borderId="2" xfId="3" applyNumberFormat="1" applyFont="1" applyFill="1" applyBorder="1" applyAlignment="1">
      <alignment horizontal="center" vertical="center" wrapText="1"/>
    </xf>
    <xf numFmtId="0" fontId="19" fillId="2" borderId="2" xfId="3" applyFont="1" applyFill="1" applyBorder="1" applyAlignment="1">
      <alignment horizontal="center" vertical="center" wrapText="1"/>
    </xf>
    <xf numFmtId="14" fontId="19" fillId="2" borderId="40" xfId="3" applyNumberFormat="1" applyFont="1" applyFill="1" applyBorder="1" applyAlignment="1">
      <alignment horizontal="center" vertical="center"/>
    </xf>
    <xf numFmtId="10" fontId="19" fillId="2" borderId="2" xfId="0" applyNumberFormat="1" applyFont="1" applyFill="1" applyBorder="1" applyAlignment="1">
      <alignment horizontal="justify" vertical="center" wrapText="1"/>
    </xf>
    <xf numFmtId="10" fontId="14" fillId="2" borderId="3" xfId="1" applyNumberFormat="1" applyFont="1" applyFill="1" applyBorder="1" applyAlignment="1">
      <alignment horizontal="center" vertical="center"/>
    </xf>
    <xf numFmtId="9" fontId="14" fillId="2" borderId="41" xfId="1" applyFont="1" applyFill="1" applyBorder="1" applyAlignment="1">
      <alignment horizontal="center" vertical="center"/>
    </xf>
    <xf numFmtId="0" fontId="19" fillId="2" borderId="19" xfId="3" applyFont="1" applyFill="1" applyBorder="1" applyAlignment="1">
      <alignment horizontal="justify" wrapText="1"/>
    </xf>
    <xf numFmtId="9" fontId="19" fillId="2" borderId="20" xfId="3" applyNumberFormat="1" applyFont="1" applyFill="1" applyBorder="1" applyAlignment="1">
      <alignment horizontal="center" vertical="center" wrapText="1"/>
    </xf>
    <xf numFmtId="10" fontId="19" fillId="2" borderId="5" xfId="3" applyNumberFormat="1" applyFont="1" applyFill="1" applyBorder="1" applyAlignment="1">
      <alignment horizontal="center" vertical="center" wrapText="1"/>
    </xf>
    <xf numFmtId="14" fontId="19" fillId="2" borderId="42" xfId="3" applyNumberFormat="1" applyFont="1" applyFill="1" applyBorder="1" applyAlignment="1">
      <alignment horizontal="center" vertical="center"/>
    </xf>
    <xf numFmtId="10" fontId="19" fillId="2" borderId="5" xfId="0" applyNumberFormat="1" applyFont="1" applyFill="1" applyBorder="1" applyAlignment="1">
      <alignment horizontal="justify" vertical="center" wrapText="1"/>
    </xf>
    <xf numFmtId="10" fontId="14" fillId="2" borderId="6" xfId="1" applyNumberFormat="1" applyFont="1" applyFill="1" applyBorder="1" applyAlignment="1">
      <alignment horizontal="center" vertical="center"/>
    </xf>
    <xf numFmtId="9" fontId="14" fillId="2" borderId="43" xfId="1" applyFont="1" applyFill="1" applyBorder="1" applyAlignment="1">
      <alignment horizontal="center" vertical="center"/>
    </xf>
    <xf numFmtId="10" fontId="14" fillId="2" borderId="9" xfId="1" applyNumberFormat="1" applyFont="1" applyFill="1" applyBorder="1" applyAlignment="1">
      <alignment horizontal="center" vertical="center"/>
    </xf>
    <xf numFmtId="9" fontId="14" fillId="2" borderId="44" xfId="1" applyFont="1" applyFill="1" applyBorder="1" applyAlignment="1">
      <alignment horizontal="center" vertical="center"/>
    </xf>
    <xf numFmtId="10" fontId="19" fillId="2" borderId="8" xfId="3" applyNumberFormat="1" applyFont="1" applyFill="1" applyBorder="1" applyAlignment="1">
      <alignment horizontal="center" vertical="center" wrapText="1"/>
    </xf>
    <xf numFmtId="0" fontId="15" fillId="2" borderId="27" xfId="3" applyFont="1" applyFill="1" applyBorder="1" applyAlignment="1">
      <alignment horizontal="center" vertical="center" wrapText="1"/>
    </xf>
    <xf numFmtId="0" fontId="19" fillId="2" borderId="16" xfId="0" applyFont="1" applyFill="1" applyBorder="1" applyAlignment="1">
      <alignment horizontal="justify" vertical="center" wrapText="1"/>
    </xf>
    <xf numFmtId="14" fontId="19" fillId="2" borderId="16" xfId="3" applyNumberFormat="1" applyFont="1" applyFill="1" applyBorder="1" applyAlignment="1">
      <alignment horizontal="center" vertical="center" wrapText="1"/>
    </xf>
    <xf numFmtId="9" fontId="19" fillId="2" borderId="16" xfId="3" applyNumberFormat="1" applyFont="1" applyFill="1" applyBorder="1" applyAlignment="1">
      <alignment horizontal="center" vertical="center"/>
    </xf>
    <xf numFmtId="9" fontId="19" fillId="2" borderId="16" xfId="3" applyNumberFormat="1" applyFont="1" applyFill="1" applyBorder="1" applyAlignment="1">
      <alignment horizontal="center" vertical="center" wrapText="1"/>
    </xf>
    <xf numFmtId="10" fontId="19" fillId="2" borderId="16" xfId="3" applyNumberFormat="1" applyFont="1" applyFill="1" applyBorder="1" applyAlignment="1">
      <alignment horizontal="center" vertical="center" wrapText="1"/>
    </xf>
    <xf numFmtId="0" fontId="19" fillId="2" borderId="16" xfId="3" applyFont="1" applyFill="1" applyBorder="1" applyAlignment="1">
      <alignment horizontal="center" vertical="center" wrapText="1"/>
    </xf>
    <xf numFmtId="14" fontId="19" fillId="2" borderId="17" xfId="3" applyNumberFormat="1" applyFont="1" applyFill="1" applyBorder="1" applyAlignment="1">
      <alignment horizontal="center" vertical="center"/>
    </xf>
    <xf numFmtId="10" fontId="19" fillId="2" borderId="27" xfId="0" applyNumberFormat="1" applyFont="1" applyFill="1" applyBorder="1" applyAlignment="1">
      <alignment horizontal="justify" vertical="center" wrapText="1"/>
    </xf>
    <xf numFmtId="9" fontId="14" fillId="2" borderId="45" xfId="1" applyFont="1" applyFill="1" applyBorder="1" applyAlignment="1">
      <alignment horizontal="center" vertical="center"/>
    </xf>
    <xf numFmtId="0" fontId="19" fillId="2" borderId="0" xfId="0" applyFont="1" applyFill="1" applyAlignment="1">
      <alignment horizontal="justify" vertical="center"/>
    </xf>
    <xf numFmtId="0" fontId="19" fillId="2" borderId="0" xfId="0" applyFont="1" applyFill="1" applyAlignment="1">
      <alignment horizontal="center" vertical="center" wrapText="1"/>
    </xf>
    <xf numFmtId="0" fontId="20" fillId="2" borderId="11" xfId="5" applyFont="1" applyFill="1" applyBorder="1" applyAlignment="1">
      <alignment horizontal="center" vertical="center" wrapText="1"/>
    </xf>
    <xf numFmtId="10" fontId="21" fillId="2" borderId="31" xfId="0" applyNumberFormat="1" applyFont="1" applyFill="1" applyBorder="1" applyAlignment="1">
      <alignment horizontal="center"/>
    </xf>
    <xf numFmtId="9" fontId="21" fillId="2" borderId="31" xfId="0" applyNumberFormat="1" applyFont="1" applyFill="1" applyBorder="1" applyAlignment="1">
      <alignment horizontal="center"/>
    </xf>
    <xf numFmtId="10" fontId="19" fillId="2" borderId="0" xfId="0" applyNumberFormat="1" applyFont="1" applyFill="1" applyAlignment="1">
      <alignment vertical="center" wrapText="1"/>
    </xf>
    <xf numFmtId="10" fontId="19" fillId="2" borderId="0" xfId="0" applyNumberFormat="1" applyFont="1" applyFill="1" applyAlignment="1">
      <alignment horizontal="center" vertical="center"/>
    </xf>
    <xf numFmtId="0" fontId="19" fillId="2" borderId="0" xfId="0" applyFont="1" applyFill="1" applyAlignment="1">
      <alignment vertical="center" wrapText="1"/>
    </xf>
    <xf numFmtId="10" fontId="19" fillId="2" borderId="0" xfId="0" applyNumberFormat="1" applyFont="1" applyFill="1" applyAlignment="1">
      <alignment vertical="center"/>
    </xf>
    <xf numFmtId="0" fontId="0" fillId="0" borderId="0" xfId="0" applyAlignment="1">
      <alignment shrinkToFit="1"/>
    </xf>
    <xf numFmtId="10" fontId="6" fillId="2" borderId="5" xfId="0" applyNumberFormat="1" applyFont="1" applyFill="1" applyBorder="1" applyAlignment="1" applyProtection="1">
      <alignment horizontal="center" vertical="center"/>
      <protection locked="0"/>
    </xf>
    <xf numFmtId="10" fontId="5" fillId="2" borderId="0" xfId="0" applyNumberFormat="1" applyFont="1" applyFill="1" applyAlignment="1">
      <alignment horizontal="center" vertical="center"/>
    </xf>
    <xf numFmtId="0" fontId="16" fillId="2" borderId="10"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10" fontId="16" fillId="2" borderId="14" xfId="0" applyNumberFormat="1" applyFont="1" applyFill="1" applyBorder="1" applyAlignment="1" applyProtection="1">
      <alignment horizontal="center" vertical="center"/>
      <protection locked="0"/>
    </xf>
    <xf numFmtId="9" fontId="16" fillId="2" borderId="0" xfId="1" applyFont="1" applyFill="1" applyAlignment="1" applyProtection="1">
      <alignment horizontal="center" vertical="center"/>
      <protection locked="0"/>
    </xf>
    <xf numFmtId="0" fontId="16" fillId="2" borderId="15" xfId="3" applyFont="1" applyFill="1" applyBorder="1" applyAlignment="1">
      <alignment horizontal="center" vertical="center" wrapText="1"/>
    </xf>
    <xf numFmtId="0" fontId="16" fillId="2" borderId="16" xfId="3" applyFont="1" applyFill="1" applyBorder="1" applyAlignment="1">
      <alignment horizontal="center" vertical="center" wrapText="1"/>
    </xf>
    <xf numFmtId="0" fontId="16" fillId="2" borderId="17" xfId="3"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10" fontId="18" fillId="2" borderId="18" xfId="4" applyNumberFormat="1" applyFont="1" applyFill="1" applyBorder="1" applyAlignment="1">
      <alignment horizontal="center" vertical="center" wrapText="1"/>
    </xf>
    <xf numFmtId="9" fontId="18" fillId="2" borderId="14" xfId="1" applyFont="1" applyFill="1" applyBorder="1" applyAlignment="1">
      <alignment horizontal="center" vertical="center" wrapText="1"/>
    </xf>
    <xf numFmtId="0" fontId="19" fillId="2" borderId="8" xfId="0" applyFont="1" applyFill="1" applyBorder="1" applyAlignment="1">
      <alignment horizontal="justify" vertical="center" wrapText="1"/>
    </xf>
    <xf numFmtId="0" fontId="19" fillId="2" borderId="38" xfId="0" applyFont="1" applyFill="1" applyBorder="1" applyAlignment="1">
      <alignment horizontal="justify" vertical="center" wrapText="1"/>
    </xf>
    <xf numFmtId="10" fontId="14" fillId="2" borderId="39" xfId="1" applyNumberFormat="1" applyFont="1" applyFill="1" applyBorder="1" applyAlignment="1">
      <alignment horizontal="center" vertical="center"/>
    </xf>
    <xf numFmtId="10" fontId="6" fillId="2" borderId="6" xfId="1" applyNumberFormat="1" applyFont="1" applyFill="1" applyBorder="1" applyAlignment="1">
      <alignment horizontal="center" vertical="center"/>
    </xf>
    <xf numFmtId="10" fontId="5" fillId="2" borderId="9" xfId="1" applyNumberFormat="1" applyFont="1" applyFill="1" applyBorder="1" applyAlignment="1">
      <alignment horizontal="center" vertical="center"/>
    </xf>
    <xf numFmtId="10" fontId="9" fillId="2" borderId="11" xfId="0" applyNumberFormat="1" applyFont="1" applyFill="1" applyBorder="1" applyAlignment="1">
      <alignment horizontal="center" vertical="center"/>
    </xf>
    <xf numFmtId="0" fontId="0" fillId="2" borderId="0" xfId="0" applyFill="1"/>
  </cellXfs>
  <cellStyles count="8">
    <cellStyle name="Normal" xfId="0" builtinId="0"/>
    <cellStyle name="Normal 2" xfId="3" xr:uid="{E094C4DB-9DB8-46BB-9069-4E746B5489B0}"/>
    <cellStyle name="Normal 3" xfId="6" xr:uid="{5BA8D524-E32D-49CB-83D1-61550B6AD637}"/>
    <cellStyle name="Normal 7" xfId="5" xr:uid="{4A41CD96-CEF2-4FCD-8F89-68324623A1D6}"/>
    <cellStyle name="Normal_ACTUALIZACION DE INDICADORES 2008(R)" xfId="2" xr:uid="{9BB82470-CE5A-4C7B-A01D-544292C20103}"/>
    <cellStyle name="Porcentaje" xfId="1" builtinId="5"/>
    <cellStyle name="Porcentaje 2" xfId="4" xr:uid="{9B0287E9-1712-4A2C-BC21-87EC0F912CF1}"/>
    <cellStyle name="Porcentaje 3" xfId="7" xr:uid="{7DC76BF9-B62F-4909-9BDB-350603CF79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207434</xdr:colOff>
      <xdr:row>6</xdr:row>
      <xdr:rowOff>991659</xdr:rowOff>
    </xdr:from>
    <xdr:to>
      <xdr:col>2</xdr:col>
      <xdr:colOff>2112434</xdr:colOff>
      <xdr:row>6</xdr:row>
      <xdr:rowOff>1801283</xdr:rowOff>
    </xdr:to>
    <xdr:pic>
      <xdr:nvPicPr>
        <xdr:cNvPr id="2" name="Imagen 1" descr="Fórmula de indicador: actividades ejecutadas sobre programadas por 100">
          <a:extLst>
            <a:ext uri="{FF2B5EF4-FFF2-40B4-BE49-F238E27FC236}">
              <a16:creationId xmlns:a16="http://schemas.microsoft.com/office/drawing/2014/main" id="{E09000BF-B1A2-45BB-9785-55D7800D8A2F}"/>
            </a:ext>
          </a:extLst>
        </xdr:cNvPr>
        <xdr:cNvPicPr>
          <a:picLocks noChangeAspect="1"/>
        </xdr:cNvPicPr>
      </xdr:nvPicPr>
      <xdr:blipFill rotWithShape="1">
        <a:blip xmlns:r="http://schemas.openxmlformats.org/officeDocument/2006/relationships" r:embed="rId1"/>
        <a:srcRect l="17606" t="36949" r="71976" b="58143"/>
        <a:stretch/>
      </xdr:blipFill>
      <xdr:spPr>
        <a:xfrm>
          <a:off x="2426759" y="6011334"/>
          <a:ext cx="1905000" cy="809624"/>
        </a:xfrm>
        <a:prstGeom prst="rect">
          <a:avLst/>
        </a:prstGeom>
      </xdr:spPr>
    </xdr:pic>
    <xdr:clientData/>
  </xdr:twoCellAnchor>
  <xdr:twoCellAnchor editAs="oneCell">
    <xdr:from>
      <xdr:col>2</xdr:col>
      <xdr:colOff>187325</xdr:colOff>
      <xdr:row>5</xdr:row>
      <xdr:rowOff>394759</xdr:rowOff>
    </xdr:from>
    <xdr:to>
      <xdr:col>2</xdr:col>
      <xdr:colOff>2025650</xdr:colOff>
      <xdr:row>5</xdr:row>
      <xdr:rowOff>1118659</xdr:rowOff>
    </xdr:to>
    <xdr:pic>
      <xdr:nvPicPr>
        <xdr:cNvPr id="3" name="Imagen 2" descr="Fórmula de indicador: actividades realizadas sobre programadas por 100">
          <a:extLst>
            <a:ext uri="{FF2B5EF4-FFF2-40B4-BE49-F238E27FC236}">
              <a16:creationId xmlns:a16="http://schemas.microsoft.com/office/drawing/2014/main" id="{3B26E38D-2F50-4672-9328-5EFE18327619}"/>
            </a:ext>
          </a:extLst>
        </xdr:cNvPr>
        <xdr:cNvPicPr>
          <a:picLocks noChangeAspect="1"/>
        </xdr:cNvPicPr>
      </xdr:nvPicPr>
      <xdr:blipFill rotWithShape="1">
        <a:blip xmlns:r="http://schemas.openxmlformats.org/officeDocument/2006/relationships" r:embed="rId2"/>
        <a:srcRect l="21357" t="51766" r="69215" b="43048"/>
        <a:stretch/>
      </xdr:blipFill>
      <xdr:spPr>
        <a:xfrm>
          <a:off x="2406650" y="3633259"/>
          <a:ext cx="1838325"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9030-2AAE-46AE-8307-9B146BA77459}">
  <sheetPr codeName="Hoja1">
    <pageSetUpPr fitToPage="1"/>
  </sheetPr>
  <dimension ref="A1:S51"/>
  <sheetViews>
    <sheetView zoomScale="90" zoomScaleNormal="90" workbookViewId="0">
      <pane xSplit="2" ySplit="4" topLeftCell="C5" activePane="bottomRight" state="frozen"/>
      <selection activeCell="G6" sqref="G6"/>
      <selection pane="topRight" activeCell="G6" sqref="G6"/>
      <selection pane="bottomLeft" activeCell="G6" sqref="G6"/>
      <selection pane="bottomRight" activeCell="G6" sqref="G6"/>
    </sheetView>
  </sheetViews>
  <sheetFormatPr baseColWidth="10" defaultRowHeight="14.25" x14ac:dyDescent="0.2"/>
  <cols>
    <col min="1" max="1" width="16.88671875" style="1" customWidth="1"/>
    <col min="2" max="2" width="9" style="5" bestFit="1" customWidth="1"/>
    <col min="3" max="3" width="25.44140625" style="5" customWidth="1"/>
    <col min="4" max="4" width="24.21875" style="1" customWidth="1"/>
    <col min="5" max="5" width="9.44140625" style="1" bestFit="1" customWidth="1"/>
    <col min="6" max="6" width="11.6640625" style="5" customWidth="1"/>
    <col min="7" max="7" width="15.109375" style="1" customWidth="1"/>
    <col min="8" max="8" width="10" style="1" bestFit="1" customWidth="1"/>
    <col min="9" max="9" width="9.44140625" style="5" customWidth="1"/>
    <col min="10" max="10" width="55.109375" style="1" customWidth="1"/>
    <col min="11" max="11" width="14.77734375" style="4" customWidth="1"/>
    <col min="12" max="12" width="1.77734375" style="3" customWidth="1"/>
    <col min="13" max="13" width="8.21875" style="4" customWidth="1"/>
    <col min="14" max="14" width="8" style="4" bestFit="1" customWidth="1"/>
    <col min="15" max="15" width="7.6640625" style="4" bestFit="1" customWidth="1"/>
    <col min="16" max="16384" width="11.5546875" style="3"/>
  </cols>
  <sheetData>
    <row r="1" spans="1:18" ht="22.5" x14ac:dyDescent="0.3">
      <c r="B1" s="2"/>
      <c r="C1" s="2"/>
      <c r="E1" s="2" t="s">
        <v>0</v>
      </c>
      <c r="F1" s="2"/>
      <c r="G1" s="2"/>
      <c r="H1" s="2"/>
      <c r="I1" s="2"/>
      <c r="J1" s="2"/>
      <c r="K1" s="2"/>
    </row>
    <row r="3" spans="1:18" ht="15" thickBot="1" x14ac:dyDescent="0.25"/>
    <row r="4" spans="1:18" s="9" customFormat="1" ht="48" customHeight="1" x14ac:dyDescent="0.2">
      <c r="A4" s="6" t="s">
        <v>1</v>
      </c>
      <c r="B4" s="7" t="s">
        <v>2</v>
      </c>
      <c r="C4" s="7" t="s">
        <v>3</v>
      </c>
      <c r="D4" s="7" t="s">
        <v>4</v>
      </c>
      <c r="E4" s="7" t="s">
        <v>5</v>
      </c>
      <c r="F4" s="7" t="s">
        <v>6</v>
      </c>
      <c r="G4" s="7" t="s">
        <v>7</v>
      </c>
      <c r="H4" s="7" t="s">
        <v>8</v>
      </c>
      <c r="I4" s="7" t="s">
        <v>9</v>
      </c>
      <c r="J4" s="7" t="s">
        <v>10</v>
      </c>
      <c r="K4" s="8" t="s">
        <v>11</v>
      </c>
      <c r="O4" s="4"/>
      <c r="P4" s="3"/>
      <c r="Q4" s="3"/>
      <c r="R4" s="3"/>
    </row>
    <row r="5" spans="1:18" s="16" customFormat="1" ht="155.25" customHeight="1" x14ac:dyDescent="0.2">
      <c r="A5" s="10" t="s">
        <v>12</v>
      </c>
      <c r="B5" s="11" t="s">
        <v>13</v>
      </c>
      <c r="C5" s="11" t="s">
        <v>14</v>
      </c>
      <c r="D5" s="12" t="s">
        <v>15</v>
      </c>
      <c r="E5" s="11" t="s">
        <v>16</v>
      </c>
      <c r="F5" s="13">
        <v>0.9</v>
      </c>
      <c r="G5" s="12" t="s">
        <v>17</v>
      </c>
      <c r="H5" s="11" t="s">
        <v>18</v>
      </c>
      <c r="I5" s="14">
        <v>0.98740000000000006</v>
      </c>
      <c r="J5" s="15" t="s">
        <v>166</v>
      </c>
      <c r="K5" s="164">
        <f>+N29</f>
        <v>0.97907857142857146</v>
      </c>
      <c r="M5" s="17" t="s">
        <v>19</v>
      </c>
      <c r="N5" s="17"/>
      <c r="O5" s="4"/>
      <c r="P5" s="3"/>
      <c r="Q5" s="3"/>
      <c r="R5" s="3"/>
    </row>
    <row r="6" spans="1:18" s="16" customFormat="1" ht="140.25" x14ac:dyDescent="0.2">
      <c r="A6" s="10" t="s">
        <v>20</v>
      </c>
      <c r="B6" s="11" t="s">
        <v>13</v>
      </c>
      <c r="C6" s="11"/>
      <c r="D6" s="12" t="s">
        <v>21</v>
      </c>
      <c r="E6" s="11" t="s">
        <v>16</v>
      </c>
      <c r="F6" s="13">
        <v>0.9</v>
      </c>
      <c r="G6" s="12" t="s">
        <v>22</v>
      </c>
      <c r="H6" s="18" t="s">
        <v>23</v>
      </c>
      <c r="I6" s="19">
        <v>0.99</v>
      </c>
      <c r="J6" s="12" t="s">
        <v>158</v>
      </c>
      <c r="K6" s="20">
        <v>0.99</v>
      </c>
      <c r="M6" s="17" t="s">
        <v>24</v>
      </c>
      <c r="N6" s="17"/>
      <c r="O6" s="4"/>
      <c r="P6" s="3"/>
      <c r="Q6" s="3"/>
      <c r="R6" s="3"/>
    </row>
    <row r="7" spans="1:18" s="16" customFormat="1" ht="222" customHeight="1" thickBot="1" x14ac:dyDescent="0.25">
      <c r="A7" s="21" t="s">
        <v>25</v>
      </c>
      <c r="B7" s="22" t="s">
        <v>13</v>
      </c>
      <c r="C7" s="22"/>
      <c r="D7" s="23" t="s">
        <v>26</v>
      </c>
      <c r="E7" s="22" t="s">
        <v>27</v>
      </c>
      <c r="F7" s="24">
        <v>0.85</v>
      </c>
      <c r="G7" s="23" t="s">
        <v>28</v>
      </c>
      <c r="H7" s="24" t="s">
        <v>29</v>
      </c>
      <c r="I7" s="25">
        <v>0.91200000000000003</v>
      </c>
      <c r="J7" s="23" t="s">
        <v>30</v>
      </c>
      <c r="K7" s="165">
        <v>0.91200000000000003</v>
      </c>
      <c r="M7" s="17" t="s">
        <v>31</v>
      </c>
      <c r="N7" s="17"/>
      <c r="O7" s="4"/>
      <c r="P7" s="3"/>
      <c r="Q7" s="3"/>
      <c r="R7" s="3"/>
    </row>
    <row r="8" spans="1:18" s="16" customFormat="1" ht="15" thickBot="1" x14ac:dyDescent="0.25">
      <c r="A8" s="26"/>
      <c r="B8" s="27"/>
      <c r="C8" s="27"/>
      <c r="D8" s="28"/>
      <c r="E8" s="26"/>
      <c r="F8" s="27"/>
      <c r="G8" s="28"/>
      <c r="H8" s="26"/>
      <c r="I8" s="27"/>
      <c r="J8" s="29" t="s">
        <v>32</v>
      </c>
      <c r="K8" s="166">
        <f>AVERAGE(K5:K7)</f>
        <v>0.96035952380952383</v>
      </c>
      <c r="M8" s="17"/>
      <c r="N8" s="17"/>
      <c r="O8" s="4"/>
      <c r="P8" s="3"/>
      <c r="Q8" s="3"/>
      <c r="R8" s="3"/>
    </row>
    <row r="9" spans="1:18" x14ac:dyDescent="0.2">
      <c r="G9" s="30"/>
      <c r="J9" s="30"/>
    </row>
    <row r="10" spans="1:18" x14ac:dyDescent="0.2">
      <c r="J10" s="30"/>
    </row>
    <row r="11" spans="1:18" x14ac:dyDescent="0.2">
      <c r="J11" s="30"/>
      <c r="R11" s="9"/>
    </row>
    <row r="12" spans="1:18" x14ac:dyDescent="0.2">
      <c r="J12" s="30"/>
      <c r="M12" s="31">
        <v>43830</v>
      </c>
      <c r="N12" s="32"/>
      <c r="R12" s="16"/>
    </row>
    <row r="13" spans="1:18" x14ac:dyDescent="0.2">
      <c r="J13" s="30"/>
      <c r="K13" s="33" t="s">
        <v>33</v>
      </c>
      <c r="L13" s="16"/>
      <c r="M13" s="4" t="s">
        <v>34</v>
      </c>
      <c r="N13" s="17" t="s">
        <v>35</v>
      </c>
      <c r="O13" s="17"/>
      <c r="P13" s="16"/>
      <c r="R13" s="16"/>
    </row>
    <row r="14" spans="1:18" x14ac:dyDescent="0.2">
      <c r="J14" s="30"/>
      <c r="K14" s="34" t="s">
        <v>36</v>
      </c>
      <c r="L14" s="16"/>
      <c r="M14" s="148">
        <v>0.94920000000000004</v>
      </c>
      <c r="N14" s="148">
        <v>0.93300000000000005</v>
      </c>
      <c r="O14" s="149">
        <f t="shared" ref="O14:O28" si="0">+N14-M14</f>
        <v>-1.6199999999999992E-2</v>
      </c>
      <c r="P14" s="16"/>
      <c r="R14" s="16"/>
    </row>
    <row r="15" spans="1:18" x14ac:dyDescent="0.2">
      <c r="J15" s="30"/>
      <c r="K15" s="34" t="s">
        <v>37</v>
      </c>
      <c r="L15" s="16"/>
      <c r="M15" s="148">
        <v>0.97330000000000005</v>
      </c>
      <c r="N15" s="148">
        <v>0.96630000000000005</v>
      </c>
      <c r="O15" s="149">
        <f t="shared" si="0"/>
        <v>-7.0000000000000062E-3</v>
      </c>
      <c r="P15" s="16"/>
      <c r="R15" s="16"/>
    </row>
    <row r="16" spans="1:18" x14ac:dyDescent="0.2">
      <c r="H16" s="4"/>
      <c r="I16" s="3"/>
      <c r="J16" s="3"/>
      <c r="K16" s="34" t="s">
        <v>34</v>
      </c>
      <c r="L16" s="16"/>
      <c r="M16" s="148">
        <v>0.97799999999999998</v>
      </c>
      <c r="N16" s="148">
        <v>0.98499999999999999</v>
      </c>
      <c r="O16" s="149">
        <f t="shared" si="0"/>
        <v>7.0000000000000062E-3</v>
      </c>
      <c r="P16" s="16"/>
    </row>
    <row r="17" spans="7:16" x14ac:dyDescent="0.2">
      <c r="H17" s="3"/>
      <c r="I17" s="3"/>
      <c r="J17" s="3"/>
      <c r="K17" s="34" t="s">
        <v>38</v>
      </c>
      <c r="L17" s="16"/>
      <c r="M17" s="148">
        <v>0.98219999999999996</v>
      </c>
      <c r="N17" s="148">
        <v>0.9506</v>
      </c>
      <c r="O17" s="149">
        <f t="shared" si="0"/>
        <v>-3.1599999999999961E-2</v>
      </c>
      <c r="P17" s="16"/>
    </row>
    <row r="18" spans="7:16" x14ac:dyDescent="0.2">
      <c r="H18" s="3"/>
      <c r="I18" s="3"/>
      <c r="J18" s="3"/>
      <c r="K18" s="34" t="s">
        <v>39</v>
      </c>
      <c r="L18" s="16"/>
      <c r="M18" s="148">
        <v>0.98499999999999999</v>
      </c>
      <c r="N18" s="148">
        <v>0.98499999999999999</v>
      </c>
      <c r="O18" s="149">
        <f t="shared" si="0"/>
        <v>0</v>
      </c>
      <c r="P18" s="16"/>
    </row>
    <row r="19" spans="7:16" ht="15" x14ac:dyDescent="0.2">
      <c r="G19" s="167" t="s">
        <v>165</v>
      </c>
      <c r="H19" s="3"/>
      <c r="I19" s="3"/>
      <c r="J19" s="3"/>
      <c r="K19" s="34" t="s">
        <v>40</v>
      </c>
      <c r="L19" s="16"/>
      <c r="M19" s="148">
        <v>0.98499999999999999</v>
      </c>
      <c r="N19" s="148">
        <v>0.97</v>
      </c>
      <c r="O19" s="149">
        <f t="shared" si="0"/>
        <v>-1.5000000000000013E-2</v>
      </c>
      <c r="P19" s="16"/>
    </row>
    <row r="20" spans="7:16" x14ac:dyDescent="0.2">
      <c r="H20" s="3"/>
      <c r="I20" s="3"/>
      <c r="J20" s="3"/>
      <c r="K20" s="34" t="s">
        <v>41</v>
      </c>
      <c r="L20" s="16"/>
      <c r="M20" s="148">
        <v>0.98570000000000002</v>
      </c>
      <c r="N20" s="148">
        <v>0.96719999999999995</v>
      </c>
      <c r="O20" s="149">
        <f t="shared" si="0"/>
        <v>-1.8500000000000072E-2</v>
      </c>
      <c r="P20" s="16"/>
    </row>
    <row r="21" spans="7:16" x14ac:dyDescent="0.2">
      <c r="H21" s="3"/>
      <c r="I21" s="3"/>
      <c r="J21" s="3"/>
      <c r="K21" s="34" t="s">
        <v>42</v>
      </c>
      <c r="L21" s="16"/>
      <c r="M21" s="148">
        <v>0.99</v>
      </c>
      <c r="N21" s="148">
        <v>0.9748</v>
      </c>
      <c r="O21" s="149">
        <f t="shared" si="0"/>
        <v>-1.5199999999999991E-2</v>
      </c>
      <c r="P21" s="16"/>
    </row>
    <row r="22" spans="7:16" x14ac:dyDescent="0.2">
      <c r="H22" s="3"/>
      <c r="I22" s="3"/>
      <c r="J22" s="3"/>
      <c r="K22" s="34" t="s">
        <v>43</v>
      </c>
      <c r="L22" s="16"/>
      <c r="M22" s="148">
        <v>0.996</v>
      </c>
      <c r="N22" s="148">
        <v>0.99580000000000002</v>
      </c>
      <c r="O22" s="149">
        <f t="shared" si="0"/>
        <v>-1.9999999999997797E-4</v>
      </c>
      <c r="P22" s="16"/>
    </row>
    <row r="23" spans="7:16" x14ac:dyDescent="0.2">
      <c r="H23" s="3"/>
      <c r="I23" s="3"/>
      <c r="J23" s="3"/>
      <c r="K23" s="34" t="s">
        <v>44</v>
      </c>
      <c r="L23" s="16"/>
      <c r="M23" s="148">
        <v>0.999</v>
      </c>
      <c r="N23" s="148">
        <v>0.998</v>
      </c>
      <c r="O23" s="149">
        <f t="shared" si="0"/>
        <v>-1.0000000000000009E-3</v>
      </c>
      <c r="P23" s="16"/>
    </row>
    <row r="24" spans="7:16" x14ac:dyDescent="0.2">
      <c r="H24" s="3"/>
      <c r="I24" s="3"/>
      <c r="J24" s="3"/>
      <c r="K24" s="34" t="s">
        <v>45</v>
      </c>
      <c r="L24" s="16"/>
      <c r="M24" s="148">
        <v>1</v>
      </c>
      <c r="N24" s="148">
        <v>1</v>
      </c>
      <c r="O24" s="149">
        <f t="shared" si="0"/>
        <v>0</v>
      </c>
      <c r="P24" s="16"/>
    </row>
    <row r="25" spans="7:16" x14ac:dyDescent="0.2">
      <c r="H25" s="3"/>
      <c r="I25" s="3"/>
      <c r="J25" s="3"/>
      <c r="K25" s="34" t="s">
        <v>46</v>
      </c>
      <c r="L25" s="16"/>
      <c r="M25" s="148">
        <v>1</v>
      </c>
      <c r="N25" s="148">
        <v>0.98140000000000005</v>
      </c>
      <c r="O25" s="149">
        <f t="shared" si="0"/>
        <v>-1.859999999999995E-2</v>
      </c>
      <c r="P25" s="16"/>
    </row>
    <row r="26" spans="7:16" x14ac:dyDescent="0.2">
      <c r="H26" s="3"/>
      <c r="I26" s="3"/>
      <c r="J26" s="3"/>
      <c r="K26" s="34" t="s">
        <v>47</v>
      </c>
      <c r="L26" s="16"/>
      <c r="M26" s="148">
        <v>1</v>
      </c>
      <c r="N26" s="148">
        <v>1</v>
      </c>
      <c r="O26" s="149">
        <f t="shared" si="0"/>
        <v>0</v>
      </c>
      <c r="P26" s="16"/>
    </row>
    <row r="27" spans="7:16" x14ac:dyDescent="0.2">
      <c r="H27" s="3"/>
      <c r="I27" s="3"/>
      <c r="J27" s="3"/>
      <c r="K27" s="34" t="s">
        <v>35</v>
      </c>
      <c r="L27" s="16"/>
      <c r="M27" s="148">
        <v>1</v>
      </c>
      <c r="N27" s="148">
        <v>1</v>
      </c>
      <c r="O27" s="149">
        <f t="shared" si="0"/>
        <v>0</v>
      </c>
      <c r="P27" s="16"/>
    </row>
    <row r="28" spans="7:16" x14ac:dyDescent="0.2">
      <c r="H28" s="3"/>
      <c r="I28" s="3"/>
      <c r="J28" s="3"/>
      <c r="K28" s="16"/>
      <c r="L28" s="16"/>
      <c r="M28" s="148">
        <f>SUM(M14:M27)</f>
        <v>13.823400000000001</v>
      </c>
      <c r="N28" s="148">
        <f>SUM(N14:N27)</f>
        <v>13.707100000000001</v>
      </c>
      <c r="O28" s="149">
        <f t="shared" si="0"/>
        <v>-0.11630000000000074</v>
      </c>
      <c r="P28" s="16"/>
    </row>
    <row r="29" spans="7:16" x14ac:dyDescent="0.2">
      <c r="H29" s="3"/>
      <c r="I29" s="3"/>
      <c r="J29" s="3"/>
      <c r="K29" s="16"/>
      <c r="L29" s="16"/>
      <c r="M29" s="35">
        <f>M28/14</f>
        <v>0.98738571428571442</v>
      </c>
      <c r="N29" s="35">
        <f>N28/14</f>
        <v>0.97907857142857146</v>
      </c>
      <c r="O29" s="17"/>
      <c r="P29" s="16"/>
    </row>
    <row r="30" spans="7:16" x14ac:dyDescent="0.2">
      <c r="H30" s="3"/>
      <c r="I30" s="3"/>
      <c r="J30" s="3"/>
      <c r="K30" s="16"/>
      <c r="L30" s="16"/>
      <c r="M30" s="17"/>
      <c r="N30" s="17">
        <f>+M29-N29</f>
        <v>8.3071428571429573E-3</v>
      </c>
      <c r="O30" s="17"/>
      <c r="P30" s="16"/>
    </row>
    <row r="31" spans="7:16" x14ac:dyDescent="0.2">
      <c r="H31" s="3"/>
      <c r="I31" s="3"/>
      <c r="J31" s="3"/>
      <c r="K31" s="16"/>
      <c r="L31" s="16"/>
      <c r="M31" s="36"/>
      <c r="N31" s="35"/>
      <c r="O31" s="17"/>
      <c r="P31" s="16"/>
    </row>
    <row r="32" spans="7:16" x14ac:dyDescent="0.2">
      <c r="H32" s="3"/>
      <c r="I32" s="3"/>
      <c r="J32" s="3"/>
      <c r="K32" s="16"/>
      <c r="L32" s="16"/>
      <c r="M32" s="17"/>
      <c r="N32" s="17"/>
      <c r="O32" s="17"/>
      <c r="P32" s="16"/>
    </row>
    <row r="33" spans="8:19" x14ac:dyDescent="0.2">
      <c r="H33" s="3"/>
      <c r="I33" s="3"/>
      <c r="J33" s="3"/>
      <c r="K33" s="17"/>
      <c r="L33" s="17"/>
      <c r="M33" s="16"/>
      <c r="N33" s="3"/>
      <c r="O33" s="3"/>
    </row>
    <row r="34" spans="8:19" x14ac:dyDescent="0.2">
      <c r="H34" s="3"/>
      <c r="I34" s="3"/>
      <c r="J34" s="3"/>
      <c r="L34" s="4"/>
      <c r="M34" s="3"/>
      <c r="N34" s="3"/>
      <c r="O34" s="3"/>
    </row>
    <row r="35" spans="8:19" x14ac:dyDescent="0.2">
      <c r="H35" s="4"/>
      <c r="I35" s="3"/>
      <c r="L35" s="4"/>
      <c r="M35" s="3"/>
      <c r="N35" s="3"/>
      <c r="O35" s="3"/>
    </row>
    <row r="36" spans="8:19" x14ac:dyDescent="0.2">
      <c r="L36" s="4"/>
      <c r="M36" s="3"/>
      <c r="N36" s="3"/>
      <c r="O36" s="3"/>
    </row>
    <row r="37" spans="8:19" x14ac:dyDescent="0.2">
      <c r="L37" s="4"/>
      <c r="M37" s="3"/>
      <c r="N37" s="3"/>
      <c r="O37" s="3"/>
    </row>
    <row r="38" spans="8:19" x14ac:dyDescent="0.2">
      <c r="L38" s="4"/>
      <c r="M38" s="3"/>
      <c r="N38" s="3"/>
      <c r="O38" s="3"/>
    </row>
    <row r="39" spans="8:19" x14ac:dyDescent="0.2">
      <c r="L39" s="4"/>
      <c r="M39" s="3"/>
      <c r="N39" s="3"/>
      <c r="O39" s="3"/>
    </row>
    <row r="40" spans="8:19" x14ac:dyDescent="0.2">
      <c r="L40" s="4"/>
      <c r="M40" s="3"/>
      <c r="N40" s="3"/>
      <c r="O40" s="3"/>
    </row>
    <row r="41" spans="8:19" ht="14.25" customHeight="1" x14ac:dyDescent="0.2">
      <c r="L41" s="37"/>
      <c r="M41" s="37"/>
      <c r="N41" s="37"/>
      <c r="O41" s="37"/>
      <c r="P41" s="37"/>
      <c r="Q41" s="37"/>
      <c r="R41" s="37"/>
      <c r="S41" s="37"/>
    </row>
    <row r="42" spans="8:19" x14ac:dyDescent="0.2">
      <c r="L42" s="37"/>
      <c r="M42" s="37"/>
      <c r="N42" s="37"/>
      <c r="O42" s="37"/>
      <c r="P42" s="37"/>
      <c r="Q42" s="37"/>
      <c r="R42" s="37"/>
      <c r="S42" s="37"/>
    </row>
    <row r="43" spans="8:19" x14ac:dyDescent="0.2">
      <c r="L43" s="37"/>
      <c r="M43" s="37"/>
      <c r="N43" s="37"/>
      <c r="O43" s="37"/>
      <c r="P43" s="37"/>
      <c r="Q43" s="37"/>
      <c r="R43" s="37"/>
      <c r="S43" s="37"/>
    </row>
    <row r="44" spans="8:19" x14ac:dyDescent="0.2">
      <c r="L44" s="4"/>
      <c r="M44" s="3"/>
      <c r="N44" s="3"/>
      <c r="O44" s="3"/>
    </row>
    <row r="45" spans="8:19" x14ac:dyDescent="0.2">
      <c r="L45" s="4"/>
      <c r="M45" s="3"/>
      <c r="N45" s="3"/>
      <c r="O45" s="3"/>
    </row>
    <row r="46" spans="8:19" x14ac:dyDescent="0.2">
      <c r="L46" s="4"/>
      <c r="M46" s="3"/>
      <c r="N46" s="3"/>
      <c r="O46" s="3"/>
    </row>
    <row r="47" spans="8:19" x14ac:dyDescent="0.2">
      <c r="L47" s="4"/>
      <c r="M47" s="3"/>
      <c r="N47" s="3"/>
      <c r="O47" s="3"/>
    </row>
    <row r="48" spans="8:19" x14ac:dyDescent="0.2">
      <c r="L48" s="4"/>
      <c r="M48" s="3"/>
      <c r="N48" s="3"/>
      <c r="O48" s="3"/>
    </row>
    <row r="49" spans="12:15" x14ac:dyDescent="0.2">
      <c r="L49" s="4"/>
      <c r="M49" s="3"/>
      <c r="N49" s="3"/>
      <c r="O49" s="3"/>
    </row>
    <row r="50" spans="12:15" x14ac:dyDescent="0.2">
      <c r="L50" s="4"/>
      <c r="M50" s="3"/>
      <c r="N50" s="3"/>
      <c r="O50" s="3"/>
    </row>
    <row r="51" spans="12:15" x14ac:dyDescent="0.2">
      <c r="L51" s="4"/>
      <c r="M51" s="3"/>
      <c r="N51" s="3"/>
      <c r="O51" s="3"/>
    </row>
  </sheetData>
  <printOptions horizontalCentered="1" verticalCentered="1"/>
  <pageMargins left="0.19685039370078741" right="0.19685039370078741" top="0.19685039370078741" bottom="0.19685039370078741" header="0.31496062992125984" footer="0.11811023622047245"/>
  <pageSetup paperSize="14"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B7806-6640-4F30-840B-B1F2FDA221B4}">
  <sheetPr>
    <tabColor theme="8" tint="0.39997558519241921"/>
  </sheetPr>
  <dimension ref="A1"/>
  <sheetViews>
    <sheetView workbookViewId="0"/>
  </sheetViews>
  <sheetFormatPr baseColWidth="10" defaultRowHeight="15" x14ac:dyDescent="0.2"/>
  <cols>
    <col min="1" max="16384" width="11.5546875" style="147"/>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5D3-B4B1-468B-A50F-2B90EA7AA003}">
  <sheetPr codeName="Hoja2">
    <pageSetUpPr fitToPage="1"/>
  </sheetPr>
  <dimension ref="A1:XFC43"/>
  <sheetViews>
    <sheetView tabSelected="1" zoomScale="85" zoomScaleNormal="85" zoomScaleSheetLayoutView="40" workbookViewId="0">
      <selection activeCell="A6" sqref="A6"/>
    </sheetView>
  </sheetViews>
  <sheetFormatPr baseColWidth="10" defaultColWidth="0" defaultRowHeight="11.25" x14ac:dyDescent="0.2"/>
  <cols>
    <col min="1" max="1" width="11.77734375" style="138" customWidth="1"/>
    <col min="2" max="2" width="17" style="138" customWidth="1"/>
    <col min="3" max="3" width="13.77734375" style="138" customWidth="1"/>
    <col min="4" max="4" width="22.109375" style="66" customWidth="1"/>
    <col min="5" max="5" width="10.5546875" style="66" customWidth="1"/>
    <col min="6" max="6" width="11.6640625" style="66" customWidth="1"/>
    <col min="7" max="7" width="23.21875" style="66" customWidth="1"/>
    <col min="8" max="8" width="11.77734375" style="66" customWidth="1"/>
    <col min="9" max="9" width="8.5546875" style="66" customWidth="1"/>
    <col min="10" max="10" width="8.6640625" style="66" customWidth="1"/>
    <col min="11" max="11" width="10.44140625" style="139" customWidth="1"/>
    <col min="12" max="12" width="75.6640625" style="145" customWidth="1"/>
    <col min="13" max="13" width="9" style="146" customWidth="1"/>
    <col min="14" max="14" width="8.6640625" style="45" customWidth="1"/>
    <col min="15" max="15" width="2.6640625" style="66" customWidth="1"/>
    <col min="16" max="16" width="4.44140625" style="66" customWidth="1"/>
    <col min="17" max="17" width="8.44140625" style="66" customWidth="1"/>
    <col min="18" max="16383" width="11.5546875" style="66" hidden="1"/>
    <col min="16384" max="16384" width="3.5546875" style="66" hidden="1"/>
  </cols>
  <sheetData>
    <row r="1" spans="1:17" s="38" customFormat="1" ht="22.5" x14ac:dyDescent="0.2">
      <c r="B1" s="39"/>
      <c r="C1" s="39"/>
      <c r="D1" s="39"/>
      <c r="E1" s="39"/>
      <c r="F1" s="39" t="s">
        <v>48</v>
      </c>
      <c r="G1" s="39"/>
      <c r="H1" s="39"/>
      <c r="I1" s="39"/>
      <c r="J1" s="39"/>
      <c r="K1" s="39"/>
      <c r="L1" s="39"/>
      <c r="M1" s="40"/>
      <c r="N1" s="39"/>
      <c r="O1" s="41"/>
      <c r="P1" s="41"/>
      <c r="Q1" s="41"/>
    </row>
    <row r="2" spans="1:17" s="46" customFormat="1" ht="12" thickBot="1" x14ac:dyDescent="0.25">
      <c r="A2" s="42"/>
      <c r="B2" s="42"/>
      <c r="C2" s="42"/>
      <c r="D2" s="42"/>
      <c r="E2" s="42"/>
      <c r="F2" s="42"/>
      <c r="G2" s="42"/>
      <c r="H2" s="42"/>
      <c r="I2" s="42"/>
      <c r="J2" s="42"/>
      <c r="K2" s="43"/>
      <c r="L2" s="43"/>
      <c r="M2" s="44"/>
      <c r="N2" s="45"/>
      <c r="O2" s="42"/>
      <c r="P2" s="42"/>
      <c r="Q2" s="42"/>
    </row>
    <row r="3" spans="1:17" s="50" customFormat="1" ht="12" thickBot="1" x14ac:dyDescent="0.25">
      <c r="A3" s="46"/>
      <c r="B3" s="46"/>
      <c r="C3" s="46"/>
      <c r="D3" s="46"/>
      <c r="E3" s="46"/>
      <c r="F3" s="46"/>
      <c r="G3" s="47"/>
      <c r="H3" s="46"/>
      <c r="I3" s="46"/>
      <c r="J3" s="46"/>
      <c r="K3" s="150"/>
      <c r="L3" s="151" t="s">
        <v>49</v>
      </c>
      <c r="M3" s="152"/>
      <c r="N3" s="153"/>
      <c r="O3" s="48"/>
      <c r="P3" s="49"/>
    </row>
    <row r="4" spans="1:17" s="53" customFormat="1" ht="45.75" thickBot="1" x14ac:dyDescent="0.25">
      <c r="A4" s="154" t="s">
        <v>50</v>
      </c>
      <c r="B4" s="155" t="s">
        <v>51</v>
      </c>
      <c r="C4" s="155" t="s">
        <v>52</v>
      </c>
      <c r="D4" s="155" t="s">
        <v>53</v>
      </c>
      <c r="E4" s="155" t="s">
        <v>54</v>
      </c>
      <c r="F4" s="155" t="s">
        <v>55</v>
      </c>
      <c r="G4" s="155" t="s">
        <v>56</v>
      </c>
      <c r="H4" s="155" t="s">
        <v>57</v>
      </c>
      <c r="I4" s="155" t="s">
        <v>58</v>
      </c>
      <c r="J4" s="156" t="s">
        <v>59</v>
      </c>
      <c r="K4" s="157" t="s">
        <v>56</v>
      </c>
      <c r="L4" s="158" t="s">
        <v>60</v>
      </c>
      <c r="M4" s="159" t="s">
        <v>61</v>
      </c>
      <c r="N4" s="160" t="s">
        <v>62</v>
      </c>
      <c r="O4" s="51"/>
      <c r="P4" s="52"/>
    </row>
    <row r="5" spans="1:17" ht="160.5" customHeight="1" x14ac:dyDescent="0.2">
      <c r="A5" s="54"/>
      <c r="B5" s="54"/>
      <c r="C5" s="54"/>
      <c r="D5" s="55" t="s">
        <v>63</v>
      </c>
      <c r="E5" s="56">
        <v>43769</v>
      </c>
      <c r="F5" s="57">
        <v>0.3</v>
      </c>
      <c r="G5" s="58" t="s">
        <v>64</v>
      </c>
      <c r="H5" s="59"/>
      <c r="I5" s="60"/>
      <c r="J5" s="61"/>
      <c r="K5" s="62"/>
      <c r="L5" s="63" t="s">
        <v>65</v>
      </c>
      <c r="M5" s="64"/>
      <c r="N5" s="65"/>
      <c r="O5" s="42"/>
      <c r="P5" s="42" t="s">
        <v>66</v>
      </c>
      <c r="Q5" s="42"/>
    </row>
    <row r="6" spans="1:17" ht="156" customHeight="1" x14ac:dyDescent="0.2">
      <c r="A6" s="54" t="s">
        <v>67</v>
      </c>
      <c r="B6" s="54" t="s">
        <v>68</v>
      </c>
      <c r="C6" s="54" t="s">
        <v>69</v>
      </c>
      <c r="D6" s="55" t="s">
        <v>70</v>
      </c>
      <c r="E6" s="67">
        <v>43506</v>
      </c>
      <c r="F6" s="68">
        <v>0.1</v>
      </c>
      <c r="G6" s="69" t="s">
        <v>71</v>
      </c>
      <c r="H6" s="59">
        <v>1</v>
      </c>
      <c r="I6" s="60" t="s">
        <v>72</v>
      </c>
      <c r="J6" s="61">
        <v>43830</v>
      </c>
      <c r="K6" s="70" t="s">
        <v>20</v>
      </c>
      <c r="L6" s="71" t="s">
        <v>73</v>
      </c>
      <c r="M6" s="72">
        <f xml:space="preserve"> (1/1)*0.3+(1/1)*0.1+(0.99/1)*0.6</f>
        <v>0.99399999999999999</v>
      </c>
      <c r="N6" s="73">
        <v>1</v>
      </c>
      <c r="O6" s="42"/>
      <c r="P6" s="42" t="s">
        <v>74</v>
      </c>
      <c r="Q6" s="42"/>
    </row>
    <row r="7" spans="1:17" ht="192" customHeight="1" thickBot="1" x14ac:dyDescent="0.25">
      <c r="A7" s="74"/>
      <c r="B7" s="74"/>
      <c r="C7" s="74"/>
      <c r="D7" s="74" t="s">
        <v>75</v>
      </c>
      <c r="E7" s="75">
        <v>43830</v>
      </c>
      <c r="F7" s="76">
        <v>0.6</v>
      </c>
      <c r="G7" s="77" t="s">
        <v>76</v>
      </c>
      <c r="H7" s="78"/>
      <c r="I7" s="77"/>
      <c r="J7" s="79"/>
      <c r="K7" s="80"/>
      <c r="L7" s="161" t="s">
        <v>159</v>
      </c>
      <c r="M7" s="81"/>
      <c r="N7" s="82"/>
      <c r="O7" s="42"/>
      <c r="P7" s="42" t="s">
        <v>77</v>
      </c>
      <c r="Q7" s="42"/>
    </row>
    <row r="8" spans="1:17" ht="112.5" x14ac:dyDescent="0.2">
      <c r="A8" s="83"/>
      <c r="B8" s="83"/>
      <c r="C8" s="83"/>
      <c r="D8" s="84" t="s">
        <v>78</v>
      </c>
      <c r="E8" s="56">
        <v>43496</v>
      </c>
      <c r="F8" s="57">
        <v>0.2</v>
      </c>
      <c r="G8" s="85" t="s">
        <v>79</v>
      </c>
      <c r="H8" s="86"/>
      <c r="I8" s="87"/>
      <c r="J8" s="88"/>
      <c r="K8" s="89"/>
      <c r="L8" s="63" t="s">
        <v>80</v>
      </c>
      <c r="M8" s="64"/>
      <c r="N8" s="65"/>
      <c r="P8" s="42" t="s">
        <v>81</v>
      </c>
    </row>
    <row r="9" spans="1:17" ht="118.5" customHeight="1" x14ac:dyDescent="0.2">
      <c r="A9" s="54" t="s">
        <v>82</v>
      </c>
      <c r="B9" s="54" t="s">
        <v>83</v>
      </c>
      <c r="C9" s="54" t="s">
        <v>84</v>
      </c>
      <c r="D9" s="90" t="s">
        <v>85</v>
      </c>
      <c r="E9" s="67">
        <v>43555</v>
      </c>
      <c r="F9" s="68">
        <v>0.6</v>
      </c>
      <c r="G9" s="91" t="s">
        <v>86</v>
      </c>
      <c r="H9" s="59">
        <v>1</v>
      </c>
      <c r="I9" s="60" t="s">
        <v>72</v>
      </c>
      <c r="J9" s="61">
        <v>43585</v>
      </c>
      <c r="K9" s="92"/>
      <c r="L9" s="71" t="s">
        <v>87</v>
      </c>
      <c r="M9" s="72">
        <v>1</v>
      </c>
      <c r="N9" s="73">
        <v>1</v>
      </c>
      <c r="P9" s="42" t="s">
        <v>88</v>
      </c>
    </row>
    <row r="10" spans="1:17" ht="153.75" customHeight="1" thickBot="1" x14ac:dyDescent="0.25">
      <c r="A10" s="74"/>
      <c r="B10" s="74"/>
      <c r="C10" s="74"/>
      <c r="D10" s="74" t="s">
        <v>89</v>
      </c>
      <c r="E10" s="75">
        <v>43585</v>
      </c>
      <c r="F10" s="76">
        <v>0.2</v>
      </c>
      <c r="G10" s="93" t="s">
        <v>90</v>
      </c>
      <c r="H10" s="78"/>
      <c r="I10" s="77"/>
      <c r="J10" s="79"/>
      <c r="K10" s="94"/>
      <c r="L10" s="95" t="s">
        <v>91</v>
      </c>
      <c r="M10" s="81"/>
      <c r="N10" s="82"/>
      <c r="P10" s="42" t="s">
        <v>92</v>
      </c>
    </row>
    <row r="11" spans="1:17" ht="166.5" customHeight="1" x14ac:dyDescent="0.15">
      <c r="A11" s="96"/>
      <c r="B11" s="96" t="s">
        <v>93</v>
      </c>
      <c r="C11" s="96" t="s">
        <v>94</v>
      </c>
      <c r="D11" s="84" t="s">
        <v>95</v>
      </c>
      <c r="E11" s="56">
        <v>43524</v>
      </c>
      <c r="F11" s="57">
        <v>0.1</v>
      </c>
      <c r="G11" s="85" t="s">
        <v>96</v>
      </c>
      <c r="H11" s="97">
        <v>1</v>
      </c>
      <c r="I11" s="98" t="s">
        <v>72</v>
      </c>
      <c r="J11" s="99">
        <v>43830</v>
      </c>
      <c r="K11" s="89"/>
      <c r="L11" s="63" t="s">
        <v>97</v>
      </c>
      <c r="M11" s="100">
        <v>1</v>
      </c>
      <c r="N11" s="101">
        <v>1</v>
      </c>
      <c r="P11" s="42" t="s">
        <v>98</v>
      </c>
    </row>
    <row r="12" spans="1:17" ht="212.25" customHeight="1" x14ac:dyDescent="0.2">
      <c r="A12" s="54" t="s">
        <v>99</v>
      </c>
      <c r="B12" s="55"/>
      <c r="C12" s="55"/>
      <c r="D12" s="55" t="s">
        <v>100</v>
      </c>
      <c r="E12" s="67">
        <v>43830</v>
      </c>
      <c r="F12" s="68">
        <v>0.9</v>
      </c>
      <c r="G12" s="102" t="s">
        <v>101</v>
      </c>
      <c r="H12" s="103"/>
      <c r="I12" s="58"/>
      <c r="J12" s="104"/>
      <c r="K12" s="92"/>
      <c r="L12" s="71" t="s">
        <v>163</v>
      </c>
      <c r="M12" s="105"/>
      <c r="N12" s="106"/>
      <c r="P12" s="42" t="s">
        <v>102</v>
      </c>
    </row>
    <row r="13" spans="1:17" ht="158.25" thickBot="1" x14ac:dyDescent="0.25">
      <c r="A13" s="74"/>
      <c r="B13" s="74" t="s">
        <v>103</v>
      </c>
      <c r="C13" s="74" t="s">
        <v>104</v>
      </c>
      <c r="D13" s="74" t="s">
        <v>105</v>
      </c>
      <c r="E13" s="75">
        <v>43830</v>
      </c>
      <c r="F13" s="107">
        <v>1</v>
      </c>
      <c r="G13" s="77" t="s">
        <v>106</v>
      </c>
      <c r="H13" s="108">
        <v>1</v>
      </c>
      <c r="I13" s="77" t="s">
        <v>72</v>
      </c>
      <c r="J13" s="79">
        <v>43830</v>
      </c>
      <c r="K13" s="109"/>
      <c r="L13" s="162" t="s">
        <v>160</v>
      </c>
      <c r="M13" s="163">
        <f>54/55</f>
        <v>0.98181818181818181</v>
      </c>
      <c r="N13" s="82">
        <v>1</v>
      </c>
      <c r="P13" s="42" t="s">
        <v>107</v>
      </c>
    </row>
    <row r="14" spans="1:17" ht="123.75" x14ac:dyDescent="0.15">
      <c r="A14" s="96" t="s">
        <v>108</v>
      </c>
      <c r="B14" s="96" t="s">
        <v>109</v>
      </c>
      <c r="C14" s="96" t="s">
        <v>110</v>
      </c>
      <c r="D14" s="84" t="s">
        <v>111</v>
      </c>
      <c r="E14" s="56">
        <v>43555</v>
      </c>
      <c r="F14" s="57">
        <v>0.1</v>
      </c>
      <c r="G14" s="85" t="s">
        <v>112</v>
      </c>
      <c r="H14" s="97">
        <v>1</v>
      </c>
      <c r="I14" s="98" t="s">
        <v>72</v>
      </c>
      <c r="J14" s="99">
        <v>43830</v>
      </c>
      <c r="K14" s="89"/>
      <c r="L14" s="63" t="s">
        <v>113</v>
      </c>
      <c r="M14" s="100">
        <v>0.91</v>
      </c>
      <c r="N14" s="101">
        <v>1</v>
      </c>
      <c r="P14" s="42" t="s">
        <v>114</v>
      </c>
    </row>
    <row r="15" spans="1:17" ht="141" customHeight="1" thickBot="1" x14ac:dyDescent="0.25">
      <c r="A15" s="74"/>
      <c r="B15" s="74"/>
      <c r="C15" s="74"/>
      <c r="D15" s="74" t="s">
        <v>115</v>
      </c>
      <c r="E15" s="75">
        <v>43830</v>
      </c>
      <c r="F15" s="76">
        <v>0.9</v>
      </c>
      <c r="G15" s="110" t="s">
        <v>116</v>
      </c>
      <c r="H15" s="78"/>
      <c r="I15" s="77"/>
      <c r="J15" s="79"/>
      <c r="K15" s="94"/>
      <c r="L15" s="111" t="s">
        <v>161</v>
      </c>
      <c r="M15" s="81"/>
      <c r="N15" s="82"/>
      <c r="P15" s="42" t="s">
        <v>117</v>
      </c>
    </row>
    <row r="16" spans="1:17" ht="151.5" customHeight="1" x14ac:dyDescent="0.2">
      <c r="A16" s="83"/>
      <c r="B16" s="83"/>
      <c r="C16" s="84" t="s">
        <v>118</v>
      </c>
      <c r="D16" s="84" t="s">
        <v>119</v>
      </c>
      <c r="E16" s="56">
        <v>43830</v>
      </c>
      <c r="F16" s="57">
        <v>1</v>
      </c>
      <c r="G16" s="85" t="s">
        <v>120</v>
      </c>
      <c r="H16" s="112">
        <v>1</v>
      </c>
      <c r="I16" s="113" t="s">
        <v>72</v>
      </c>
      <c r="J16" s="114">
        <v>43830</v>
      </c>
      <c r="K16" s="89"/>
      <c r="L16" s="115" t="s">
        <v>121</v>
      </c>
      <c r="M16" s="116">
        <v>1</v>
      </c>
      <c r="N16" s="117">
        <v>1</v>
      </c>
      <c r="P16" s="42" t="s">
        <v>122</v>
      </c>
    </row>
    <row r="17" spans="1:16" ht="141" customHeight="1" x14ac:dyDescent="0.15">
      <c r="A17" s="118" t="s">
        <v>123</v>
      </c>
      <c r="B17" s="118" t="s">
        <v>124</v>
      </c>
      <c r="C17" s="55" t="s">
        <v>125</v>
      </c>
      <c r="D17" s="90" t="s">
        <v>126</v>
      </c>
      <c r="E17" s="67">
        <v>43830</v>
      </c>
      <c r="F17" s="68">
        <v>1</v>
      </c>
      <c r="G17" s="119" t="s">
        <v>127</v>
      </c>
      <c r="H17" s="120">
        <v>1</v>
      </c>
      <c r="I17" s="69" t="s">
        <v>72</v>
      </c>
      <c r="J17" s="121">
        <v>43830</v>
      </c>
      <c r="K17" s="92" t="s">
        <v>12</v>
      </c>
      <c r="L17" s="122" t="s">
        <v>164</v>
      </c>
      <c r="M17" s="123">
        <v>1</v>
      </c>
      <c r="N17" s="124">
        <v>1</v>
      </c>
      <c r="P17" s="42" t="s">
        <v>128</v>
      </c>
    </row>
    <row r="18" spans="1:16" ht="165" customHeight="1" x14ac:dyDescent="0.2">
      <c r="A18" s="54"/>
      <c r="B18" s="54"/>
      <c r="C18" s="55" t="s">
        <v>129</v>
      </c>
      <c r="D18" s="90" t="s">
        <v>130</v>
      </c>
      <c r="E18" s="67">
        <v>43830</v>
      </c>
      <c r="F18" s="68">
        <v>1</v>
      </c>
      <c r="G18" s="119" t="s">
        <v>131</v>
      </c>
      <c r="H18" s="103">
        <v>1</v>
      </c>
      <c r="I18" s="58" t="s">
        <v>72</v>
      </c>
      <c r="J18" s="104">
        <v>43830</v>
      </c>
      <c r="K18" s="92"/>
      <c r="L18" s="122" t="s">
        <v>132</v>
      </c>
      <c r="M18" s="123">
        <v>1</v>
      </c>
      <c r="N18" s="124">
        <v>1</v>
      </c>
      <c r="P18" s="42" t="s">
        <v>133</v>
      </c>
    </row>
    <row r="19" spans="1:16" ht="128.25" customHeight="1" thickBot="1" x14ac:dyDescent="0.25">
      <c r="A19" s="74"/>
      <c r="B19" s="74"/>
      <c r="C19" s="74" t="s">
        <v>134</v>
      </c>
      <c r="D19" s="74" t="s">
        <v>135</v>
      </c>
      <c r="E19" s="75">
        <v>43830</v>
      </c>
      <c r="F19" s="76">
        <v>1</v>
      </c>
      <c r="G19" s="93" t="s">
        <v>136</v>
      </c>
      <c r="H19" s="78">
        <v>1</v>
      </c>
      <c r="I19" s="77" t="s">
        <v>72</v>
      </c>
      <c r="J19" s="79">
        <v>43830</v>
      </c>
      <c r="K19" s="94"/>
      <c r="L19" s="111" t="s">
        <v>137</v>
      </c>
      <c r="M19" s="125">
        <v>1</v>
      </c>
      <c r="N19" s="126">
        <v>1</v>
      </c>
      <c r="P19" s="42" t="s">
        <v>138</v>
      </c>
    </row>
    <row r="20" spans="1:16" ht="234" customHeight="1" x14ac:dyDescent="0.15">
      <c r="A20" s="96" t="s">
        <v>139</v>
      </c>
      <c r="B20" s="84" t="s">
        <v>140</v>
      </c>
      <c r="C20" s="84" t="s">
        <v>141</v>
      </c>
      <c r="D20" s="84" t="s">
        <v>142</v>
      </c>
      <c r="E20" s="56">
        <v>43830</v>
      </c>
      <c r="F20" s="57">
        <v>1</v>
      </c>
      <c r="G20" s="85" t="s">
        <v>143</v>
      </c>
      <c r="H20" s="112">
        <v>1</v>
      </c>
      <c r="I20" s="113" t="s">
        <v>72</v>
      </c>
      <c r="J20" s="114">
        <v>43830</v>
      </c>
      <c r="K20" s="89"/>
      <c r="L20" s="115" t="s">
        <v>144</v>
      </c>
      <c r="M20" s="116">
        <v>1</v>
      </c>
      <c r="N20" s="117">
        <v>1</v>
      </c>
      <c r="P20" s="42" t="s">
        <v>145</v>
      </c>
    </row>
    <row r="21" spans="1:16" ht="247.5" customHeight="1" thickBot="1" x14ac:dyDescent="0.25">
      <c r="A21" s="74"/>
      <c r="B21" s="74" t="s">
        <v>146</v>
      </c>
      <c r="C21" s="74" t="s">
        <v>147</v>
      </c>
      <c r="D21" s="74" t="s">
        <v>148</v>
      </c>
      <c r="E21" s="75">
        <v>43830</v>
      </c>
      <c r="F21" s="127">
        <v>1</v>
      </c>
      <c r="G21" s="128" t="s">
        <v>149</v>
      </c>
      <c r="H21" s="108">
        <v>1</v>
      </c>
      <c r="I21" s="77" t="s">
        <v>72</v>
      </c>
      <c r="J21" s="79">
        <v>43830</v>
      </c>
      <c r="K21" s="94"/>
      <c r="L21" s="111" t="s">
        <v>162</v>
      </c>
      <c r="M21" s="125">
        <f>(137682/147426)*100%</f>
        <v>0.93390582393878963</v>
      </c>
      <c r="N21" s="126">
        <v>1</v>
      </c>
      <c r="P21" s="42" t="s">
        <v>150</v>
      </c>
    </row>
    <row r="22" spans="1:16" ht="168" customHeight="1" thickBot="1" x14ac:dyDescent="0.25">
      <c r="A22" s="129" t="s">
        <v>151</v>
      </c>
      <c r="B22" s="129" t="s">
        <v>152</v>
      </c>
      <c r="C22" s="129" t="s">
        <v>153</v>
      </c>
      <c r="D22" s="129" t="s">
        <v>154</v>
      </c>
      <c r="E22" s="130">
        <v>43830</v>
      </c>
      <c r="F22" s="131">
        <v>1</v>
      </c>
      <c r="G22" s="132" t="s">
        <v>155</v>
      </c>
      <c r="H22" s="133">
        <v>1</v>
      </c>
      <c r="I22" s="134" t="s">
        <v>72</v>
      </c>
      <c r="J22" s="135">
        <v>43830</v>
      </c>
      <c r="K22" s="80" t="s">
        <v>25</v>
      </c>
      <c r="L22" s="136" t="s">
        <v>156</v>
      </c>
      <c r="M22" s="81">
        <v>1</v>
      </c>
      <c r="N22" s="137">
        <v>1</v>
      </c>
      <c r="P22" s="42" t="s">
        <v>157</v>
      </c>
    </row>
    <row r="23" spans="1:16" ht="13.5" thickBot="1" x14ac:dyDescent="0.25">
      <c r="C23" s="66"/>
      <c r="L23" s="140" t="s">
        <v>32</v>
      </c>
      <c r="M23" s="141">
        <f>AVERAGE(M5:M22)</f>
        <v>0.98497700047974757</v>
      </c>
      <c r="N23" s="142">
        <f>AVERAGE(N5:N22)</f>
        <v>1</v>
      </c>
    </row>
    <row r="24" spans="1:16" x14ac:dyDescent="0.2">
      <c r="C24" s="66"/>
      <c r="L24" s="143"/>
      <c r="M24" s="144"/>
    </row>
    <row r="25" spans="1:16" x14ac:dyDescent="0.2">
      <c r="C25" s="66"/>
      <c r="L25" s="143"/>
      <c r="M25" s="144"/>
    </row>
    <row r="26" spans="1:16" x14ac:dyDescent="0.2">
      <c r="C26" s="66"/>
      <c r="L26" s="143"/>
      <c r="M26" s="144"/>
    </row>
    <row r="40" spans="4:17" s="138" customFormat="1" x14ac:dyDescent="0.2">
      <c r="D40" s="66"/>
      <c r="E40" s="66"/>
      <c r="F40" s="66"/>
      <c r="G40" s="66"/>
      <c r="H40" s="66"/>
      <c r="I40" s="66"/>
      <c r="J40" s="66"/>
      <c r="K40" s="139"/>
      <c r="L40" s="145"/>
      <c r="M40" s="146"/>
      <c r="N40" s="45"/>
      <c r="O40" s="66"/>
      <c r="P40" s="66"/>
      <c r="Q40" s="66"/>
    </row>
    <row r="41" spans="4:17" s="138" customFormat="1" x14ac:dyDescent="0.2">
      <c r="D41" s="66"/>
      <c r="E41" s="66"/>
      <c r="F41" s="66"/>
      <c r="G41" s="66"/>
      <c r="H41" s="66"/>
      <c r="I41" s="66"/>
      <c r="J41" s="66"/>
      <c r="K41" s="139"/>
      <c r="L41" s="145"/>
      <c r="M41" s="146"/>
      <c r="N41" s="45"/>
      <c r="O41" s="66"/>
      <c r="P41" s="66"/>
      <c r="Q41" s="66"/>
    </row>
    <row r="42" spans="4:17" s="138" customFormat="1" x14ac:dyDescent="0.2">
      <c r="D42" s="66"/>
      <c r="E42" s="66"/>
      <c r="F42" s="66"/>
      <c r="G42" s="66"/>
      <c r="H42" s="66"/>
      <c r="I42" s="66"/>
      <c r="J42" s="66"/>
      <c r="K42" s="139"/>
      <c r="L42" s="145"/>
      <c r="M42" s="146"/>
      <c r="N42" s="45"/>
      <c r="O42" s="66"/>
      <c r="P42" s="66"/>
      <c r="Q42" s="66"/>
    </row>
    <row r="43" spans="4:17" s="138" customFormat="1" x14ac:dyDescent="0.2">
      <c r="D43" s="66"/>
      <c r="E43" s="66"/>
      <c r="F43" s="66"/>
      <c r="G43" s="66"/>
      <c r="H43" s="66"/>
      <c r="I43" s="66"/>
      <c r="J43" s="66"/>
      <c r="K43" s="139"/>
      <c r="L43" s="145"/>
      <c r="M43" s="146"/>
      <c r="N43" s="45"/>
      <c r="O43" s="66"/>
      <c r="P43" s="66"/>
      <c r="Q43" s="66"/>
    </row>
  </sheetData>
  <autoFilter ref="A4:Q23" xr:uid="{00000000-0009-0000-0000-000001000000}"/>
  <printOptions horizontalCentered="1" verticalCentered="1"/>
  <pageMargins left="0.19685039370078741" right="0.19685039370078741" top="0.11811023622047245" bottom="0.11811023622047245" header="0.31496062992125984" footer="0.11811023622047245"/>
  <pageSetup paperSize="14" scale="54" fitToHeight="0" orientation="landscape" r:id="rId1"/>
  <rowBreaks count="3" manualBreakCount="3">
    <brk id="10" max="14" man="1"/>
    <brk id="15" max="14" man="1"/>
    <brk id="1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 Análisis Indicadores</vt:lpstr>
      <vt:lpstr>Anexo 2. Plan de Acción</vt:lpstr>
      <vt:lpstr>'Anexo 1. Análisis Indicadores'!Área_de_impresión</vt:lpstr>
      <vt:lpstr>'Anexo 2. Plan de Acción'!Área_de_impresión</vt:lpstr>
      <vt:lpstr>'Anexo 1. Análisis Indicadores'!Títulos_a_imprimir</vt:lpstr>
      <vt:lpstr>'Anexo 2. Plan de Acción'!Títulos_a_imprimir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OCI-2020-015 Matriz Dependencias de la Oficina Asesora de Planeación</dc:title>
  <dc:creator>Katherine Prada Mejia</dc:creator>
  <cp:lastModifiedBy>Katherine Prada Mejia</cp:lastModifiedBy>
  <cp:lastPrinted>2020-01-31T18:56:09Z</cp:lastPrinted>
  <dcterms:created xsi:type="dcterms:W3CDTF">2020-01-29T13:46:50Z</dcterms:created>
  <dcterms:modified xsi:type="dcterms:W3CDTF">2020-02-05T16:11:35Z</dcterms:modified>
</cp:coreProperties>
</file>