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diana.castro\AppData\Local\Microsoft\Windows\INetCache\Content.Outlook\G629BQQH\"/>
    </mc:Choice>
  </mc:AlternateContent>
  <xr:revisionPtr revIDLastSave="0" documentId="13_ncr:1_{57F04AA9-6472-4321-B71D-C44E4EF46A27}" xr6:coauthVersionLast="47" xr6:coauthVersionMax="47" xr10:uidLastSave="{00000000-0000-0000-0000-000000000000}"/>
  <bookViews>
    <workbookView xWindow="-120" yWindow="-120" windowWidth="29040" windowHeight="15840" xr2:uid="{00000000-000D-0000-FFFF-FFFF00000000}"/>
  </bookViews>
  <sheets>
    <sheet name="Matriz de Riesgos Corrupcion" sheetId="9" r:id="rId1"/>
    <sheet name="Hoja6" sheetId="21" state="hidden" r:id="rId2"/>
    <sheet name="Mapa Calorimetrico" sheetId="17" r:id="rId3"/>
    <sheet name="Hoja3" sheetId="18" state="hidden" r:id="rId4"/>
    <sheet name="Hoja2" sheetId="16" state="hidden" r:id="rId5"/>
    <sheet name="Hoja1" sheetId="15" state="hidden" r:id="rId6"/>
    <sheet name="Probabilidad Impacto" sheetId="6" r:id="rId7"/>
    <sheet name="Calificación diseño control" sheetId="14" state="hidden" r:id="rId8"/>
    <sheet name="Calificación ejecucion control" sheetId="10" state="hidden" r:id="rId9"/>
    <sheet name="Solidez del control" sheetId="11" state="hidden" r:id="rId10"/>
    <sheet name="Desplazamiento RI"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0" hidden="1">'Matriz de Riesgos Corrupcion'!$A$4:$HH$48</definedName>
    <definedName name="_xlcn.WorksheetConnection_Hoja2B1C2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'Matriz de Riesgos Corrupcion'!$A$1:$HH$48</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7">[11]TABLA!$G$2:$G$5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2" i="9" l="1"/>
  <c r="BC42" i="9"/>
  <c r="AW42" i="9"/>
  <c r="AH42" i="9"/>
  <c r="AI42" i="9" s="1"/>
  <c r="BG42" i="9" l="1"/>
  <c r="BH42" i="9" s="1"/>
  <c r="AK42" i="9"/>
  <c r="AK5" i="9" l="1"/>
  <c r="BG15" i="9" l="1"/>
  <c r="BH15" i="9" s="1"/>
  <c r="BD15" i="9"/>
  <c r="BC15" i="9"/>
  <c r="AW15" i="9"/>
  <c r="AK15" i="9"/>
  <c r="AH15" i="9"/>
  <c r="BC34" i="9"/>
  <c r="AW34" i="9"/>
  <c r="BC33" i="9"/>
  <c r="AW33" i="9"/>
  <c r="BG32" i="9"/>
  <c r="BH32" i="9" s="1"/>
  <c r="BD32" i="9"/>
  <c r="BC32" i="9"/>
  <c r="AW32" i="9"/>
  <c r="AK32" i="9"/>
  <c r="AH32" i="9"/>
  <c r="BD19" i="9" l="1"/>
  <c r="BC19" i="9"/>
  <c r="AW19" i="9"/>
  <c r="BD28" i="9" l="1"/>
  <c r="BC28" i="9"/>
  <c r="AW28" i="9"/>
  <c r="AH28" i="9"/>
  <c r="AI28" i="9" s="1"/>
  <c r="BG28" i="9" l="1"/>
  <c r="BH28" i="9" s="1"/>
  <c r="AK28" i="9"/>
  <c r="AL28" i="9" s="1"/>
  <c r="BH45" i="9" l="1"/>
  <c r="AW45" i="9"/>
  <c r="AK41" i="9"/>
  <c r="AH23" i="9"/>
  <c r="AH12" i="9" l="1"/>
  <c r="AK45" i="9" l="1"/>
  <c r="AH45" i="9"/>
  <c r="BD9" i="9" l="1"/>
  <c r="BC9" i="9"/>
  <c r="AW9" i="9"/>
  <c r="AH9" i="9"/>
  <c r="AI9" i="9" s="1"/>
  <c r="BG9" i="9" l="1"/>
  <c r="BH9" i="9" s="1"/>
  <c r="AK9" i="9"/>
  <c r="BC48" i="9"/>
  <c r="AW48" i="9"/>
  <c r="AW47" i="9"/>
  <c r="BG46" i="9"/>
  <c r="BH46" i="9" s="1"/>
  <c r="BD46" i="9"/>
  <c r="BC46" i="9"/>
  <c r="AW46" i="9"/>
  <c r="AK46" i="9"/>
  <c r="AH46" i="9"/>
  <c r="BD18" i="9" l="1"/>
  <c r="BC18" i="9"/>
  <c r="AW18" i="9"/>
  <c r="AH18" i="9"/>
  <c r="AI18" i="9" s="1"/>
  <c r="BD17" i="9"/>
  <c r="BC17" i="9"/>
  <c r="AW17" i="9"/>
  <c r="AH17" i="9"/>
  <c r="AI17" i="9" s="1"/>
  <c r="BD16" i="9"/>
  <c r="BC16" i="9"/>
  <c r="AW16" i="9"/>
  <c r="AH16" i="9"/>
  <c r="AI16" i="9" s="1"/>
  <c r="BG18" i="9" l="1"/>
  <c r="BH18" i="9" s="1"/>
  <c r="AK18" i="9"/>
  <c r="BG17" i="9"/>
  <c r="BH17" i="9" s="1"/>
  <c r="AK17" i="9"/>
  <c r="AL17" i="9" s="1"/>
  <c r="BG16" i="9"/>
  <c r="BH16" i="9" s="1"/>
  <c r="AK16" i="9"/>
  <c r="AW44" i="9" l="1"/>
  <c r="AW43" i="9"/>
  <c r="AH43" i="9"/>
  <c r="AI43" i="9" s="1"/>
  <c r="AW41" i="9"/>
  <c r="AH41" i="9"/>
  <c r="BC40" i="9"/>
  <c r="AW40" i="9"/>
  <c r="BG39" i="9"/>
  <c r="BH39" i="9" s="1"/>
  <c r="BD39" i="9"/>
  <c r="BC39" i="9"/>
  <c r="AW39" i="9"/>
  <c r="AK39" i="9"/>
  <c r="AH39" i="9"/>
  <c r="BC36" i="9"/>
  <c r="AW36" i="9"/>
  <c r="BG35" i="9"/>
  <c r="BH35" i="9" s="1"/>
  <c r="BD35" i="9"/>
  <c r="BC35" i="9"/>
  <c r="AW35" i="9"/>
  <c r="AK35" i="9"/>
  <c r="AH35" i="9"/>
  <c r="BG31" i="9"/>
  <c r="BH31" i="9" s="1"/>
  <c r="BD31" i="9"/>
  <c r="BC31" i="9"/>
  <c r="AW31" i="9"/>
  <c r="AK31" i="9"/>
  <c r="AH31" i="9"/>
  <c r="BD30" i="9"/>
  <c r="BC30" i="9"/>
  <c r="AW30" i="9"/>
  <c r="AH30" i="9"/>
  <c r="AI30" i="9" s="1"/>
  <c r="BD29" i="9"/>
  <c r="BC29" i="9"/>
  <c r="AW29" i="9"/>
  <c r="AH29" i="9"/>
  <c r="AI29" i="9" s="1"/>
  <c r="AK43" i="9" l="1"/>
  <c r="BG43" i="9"/>
  <c r="BH43" i="9" s="1"/>
  <c r="BG29" i="9"/>
  <c r="BH29" i="9" s="1"/>
  <c r="AK29" i="9"/>
  <c r="BG30" i="9"/>
  <c r="BH30" i="9" s="1"/>
  <c r="AK30" i="9"/>
  <c r="BD22" i="9" l="1"/>
  <c r="BC22" i="9"/>
  <c r="AW22" i="9"/>
  <c r="AH22" i="9"/>
  <c r="AI22" i="9" s="1"/>
  <c r="BD21" i="9"/>
  <c r="BC21" i="9"/>
  <c r="AW21" i="9"/>
  <c r="AH21" i="9"/>
  <c r="AI21" i="9" s="1"/>
  <c r="BG21" i="9" s="1"/>
  <c r="BH21" i="9" s="1"/>
  <c r="BD20" i="9"/>
  <c r="BC20" i="9"/>
  <c r="AW20" i="9"/>
  <c r="AH20" i="9"/>
  <c r="AI20" i="9" s="1"/>
  <c r="AK20" i="9" l="1"/>
  <c r="BG20" i="9"/>
  <c r="BH20" i="9" s="1"/>
  <c r="BG22" i="9"/>
  <c r="BH22" i="9" s="1"/>
  <c r="AK22" i="9"/>
  <c r="AL22" i="9" s="1"/>
  <c r="AW25" i="9" l="1"/>
  <c r="AW24" i="9"/>
  <c r="BG23" i="9"/>
  <c r="BH23" i="9" s="1"/>
  <c r="BD23" i="9"/>
  <c r="BC23" i="9"/>
  <c r="AW23" i="9"/>
  <c r="BI14" i="9" l="1"/>
  <c r="BD14" i="9"/>
  <c r="BC14" i="9"/>
  <c r="AW14" i="9"/>
  <c r="AH14" i="9"/>
  <c r="AI14" i="9" s="1"/>
  <c r="BD13" i="9"/>
  <c r="BC13" i="9"/>
  <c r="AW13" i="9"/>
  <c r="AH13" i="9"/>
  <c r="AI13" i="9" s="1"/>
  <c r="BG13" i="9" l="1"/>
  <c r="BH13" i="9" s="1"/>
  <c r="AK13" i="9"/>
  <c r="BG14" i="9"/>
  <c r="BH14" i="9" s="1"/>
  <c r="AK14" i="9"/>
  <c r="BH12" i="9" l="1"/>
  <c r="BD12" i="9"/>
  <c r="BE12" i="9" s="1"/>
  <c r="BC12" i="9"/>
  <c r="AW12" i="9"/>
  <c r="AK12" i="9"/>
  <c r="BH8" i="9" l="1"/>
  <c r="BD8" i="9"/>
  <c r="BC8" i="9"/>
  <c r="AK8" i="9"/>
  <c r="AH8" i="9"/>
  <c r="BH7" i="9" l="1"/>
  <c r="AW7" i="9"/>
  <c r="AK7" i="9"/>
  <c r="AH7" i="9"/>
  <c r="AK11" i="9" l="1"/>
  <c r="AK37" i="9"/>
  <c r="AK38" i="9"/>
  <c r="AK49" i="9"/>
  <c r="AK6" i="9" l="1"/>
  <c r="AH11" i="9"/>
  <c r="AH6" i="9" l="1"/>
  <c r="AW27" i="9"/>
  <c r="AH27" i="9"/>
  <c r="C15" i="16"/>
  <c r="C15" i="15"/>
  <c r="AW49" i="9"/>
  <c r="AW38" i="9"/>
  <c r="AW37" i="9"/>
  <c r="AW26" i="9"/>
  <c r="AW6" i="9"/>
  <c r="AW11" i="9"/>
  <c r="AH49" i="9"/>
  <c r="AH38" i="9"/>
  <c r="AH37" i="9"/>
  <c r="AH26" i="9"/>
  <c r="BD6" i="9"/>
  <c r="BG6" i="9"/>
  <c r="BH6" i="9" s="1"/>
  <c r="BD49" i="9"/>
  <c r="BE49" i="9" s="1"/>
  <c r="BC49" i="9"/>
  <c r="BC6" i="9"/>
  <c r="BG11" i="9"/>
  <c r="BH11" i="9" s="1"/>
  <c r="BD11" i="9"/>
  <c r="BC11" i="9"/>
  <c r="BC38" i="9"/>
  <c r="BG49" i="9"/>
  <c r="BH49" i="9" s="1"/>
  <c r="BD38" i="9"/>
  <c r="AK26" i="9"/>
  <c r="BG26" i="9"/>
  <c r="BH26" i="9" s="1"/>
  <c r="AK27" i="9"/>
  <c r="BG27" i="9"/>
  <c r="BH2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Fabian Leonardo Alfonso Sabo</author>
    <author>DIANA CASTRO ROA</author>
  </authors>
  <commentList>
    <comment ref="O3" authorId="0" shapeId="0" xr:uid="{00000000-0006-0000-0000-000001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A3" authorId="1" shapeId="0" xr:uid="{00000000-0006-0000-0000-000002000000}">
      <text>
        <r>
          <rPr>
            <b/>
            <sz val="18"/>
            <color indexed="81"/>
            <rFont val="Tahoma"/>
            <family val="2"/>
          </rPr>
          <t xml:space="preserve">Peso del diseño de cada control + 
Peso de la ejecución de cada control
</t>
        </r>
      </text>
    </comment>
    <comment ref="AO4" authorId="0" shapeId="0" xr:uid="{00000000-0006-0000-0000-000003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F18" authorId="2" shapeId="0" xr:uid="{00000000-0006-0000-0000-000004000000}">
      <text>
        <r>
          <rPr>
            <b/>
            <sz val="9"/>
            <color indexed="81"/>
            <rFont val="Tahoma"/>
            <family val="2"/>
          </rPr>
          <t>Fabian Leonardo Alfonso Sabo:</t>
        </r>
        <r>
          <rPr>
            <sz val="9"/>
            <color indexed="81"/>
            <rFont val="Tahoma"/>
            <family val="2"/>
          </rPr>
          <t xml:space="preserve">
NUEVO CONTROL</t>
        </r>
      </text>
    </comment>
    <comment ref="D29" authorId="3" shapeId="0" xr:uid="{00000000-0006-0000-0000-000005000000}">
      <text>
        <r>
          <rPr>
            <b/>
            <sz val="16"/>
            <color indexed="81"/>
            <rFont val="Tahoma"/>
            <family val="2"/>
          </rPr>
          <t>DIANA CASTRO ROA: Revisar la redacción de las causas para que sean más específicas.
Ejemplo: Ausencia de criterios para adelantar los procesos de selección</t>
        </r>
      </text>
    </comment>
    <comment ref="D30" authorId="3" shapeId="0" xr:uid="{00000000-0006-0000-0000-000006000000}">
      <text>
        <r>
          <rPr>
            <b/>
            <sz val="16"/>
            <color indexed="81"/>
            <rFont val="Tahoma"/>
            <family val="2"/>
          </rPr>
          <t>DIANA CASTRO ROA: Revisar la redacción de las causas para que sean más específicas.</t>
        </r>
      </text>
    </comment>
    <comment ref="AN32" authorId="3" shapeId="0" xr:uid="{00000000-0006-0000-0000-000007000000}">
      <text>
        <r>
          <rPr>
            <b/>
            <sz val="12"/>
            <color indexed="81"/>
            <rFont val="Tahoma"/>
            <family val="2"/>
          </rPr>
          <t>DIANA CASTRO ROA:</t>
        </r>
        <r>
          <rPr>
            <sz val="12"/>
            <color indexed="81"/>
            <rFont val="Tahoma"/>
            <family val="2"/>
          </rPr>
          <t xml:space="preserve">
revisar descripción del control</t>
        </r>
      </text>
    </comment>
    <comment ref="AN34" authorId="3" shapeId="0" xr:uid="{00000000-0006-0000-0000-000008000000}">
      <text>
        <r>
          <rPr>
            <b/>
            <sz val="9"/>
            <color indexed="81"/>
            <rFont val="Tahoma"/>
            <family val="2"/>
          </rPr>
          <t>DIANA CASTRO ROA:</t>
        </r>
        <r>
          <rPr>
            <sz val="9"/>
            <color indexed="81"/>
            <rFont val="Tahoma"/>
            <family val="2"/>
          </rPr>
          <t xml:space="preserve">
Revisar descripción del control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Hoja2!$B$1:$C$21" type="102" refreshedVersion="7" minRefreshableVersion="5">
    <extLst>
      <ext xmlns:x15="http://schemas.microsoft.com/office/spreadsheetml/2010/11/main" uri="{DE250136-89BD-433C-8126-D09CA5730AF9}">
        <x15:connection id="Rango">
          <x15:rangePr sourceName="_xlcn.WorksheetConnection_Hoja2B1C21"/>
        </x15:connection>
      </ext>
    </extLst>
  </connection>
</connections>
</file>

<file path=xl/sharedStrings.xml><?xml version="1.0" encoding="utf-8"?>
<sst xmlns="http://schemas.openxmlformats.org/spreadsheetml/2006/main" count="1743" uniqueCount="582">
  <si>
    <t>RIESGO INHERENTE</t>
  </si>
  <si>
    <t>RIESGO RESIDUAL</t>
  </si>
  <si>
    <t>PLAN DE TRATAMIENTO</t>
  </si>
  <si>
    <t>No.</t>
  </si>
  <si>
    <t>PROCESO</t>
  </si>
  <si>
    <t>FACTOR RIESGO</t>
  </si>
  <si>
    <t>CAUSAS Y FUENTES DE RIESGO</t>
  </si>
  <si>
    <t>NOMBRE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</si>
  <si>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</si>
  <si>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</si>
  <si>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</si>
  <si>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</si>
  <si>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</si>
  <si>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</si>
  <si>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</si>
  <si>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</si>
  <si>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</si>
  <si>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 xml:space="preserve">SOLIDEZ INDIVIDUAL DEL CONTROL </t>
  </si>
  <si>
    <t>SOLIDEZ DEL CONJUNTO DE CONTROLES</t>
  </si>
  <si>
    <t>INCIDENCIA DEL CONTROL SOBRE PROBABILIDAD</t>
  </si>
  <si>
    <t xml:space="preserve">ZONA RIESGO 
RESIDUAL </t>
  </si>
  <si>
    <t>OPCIONES DE MANEJO 
DEL RIESGO</t>
  </si>
  <si>
    <t>ACTIVIDAD</t>
  </si>
  <si>
    <t>RESPONSABLE</t>
  </si>
  <si>
    <t>SOPORTE</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</si>
  <si>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</si>
  <si>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</si>
  <si>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</si>
  <si>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</si>
  <si>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</si>
  <si>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</si>
  <si>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</si>
  <si>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</si>
  <si>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</si>
  <si>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</si>
  <si>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</si>
  <si>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</si>
  <si>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</si>
  <si>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</si>
  <si>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</si>
  <si>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</si>
  <si>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</si>
  <si>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</si>
  <si>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</si>
  <si>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</si>
  <si>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</si>
  <si>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</si>
  <si>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</si>
  <si>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</si>
  <si>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</si>
  <si>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</si>
  <si>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</si>
  <si>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</si>
  <si>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</si>
  <si>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TIPO</t>
  </si>
  <si>
    <t>Responsable</t>
  </si>
  <si>
    <t>Segregación Funciones</t>
  </si>
  <si>
    <t>Periodicidad</t>
  </si>
  <si>
    <t>Propósito</t>
  </si>
  <si>
    <t>Control Confiable</t>
  </si>
  <si>
    <t>Qué pasa con las observaciones o desviaciones</t>
  </si>
  <si>
    <t>Evidencia de la ejecución del control</t>
  </si>
  <si>
    <t>TOTAL</t>
  </si>
  <si>
    <t>FECHA DE INICIO</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</si>
  <si>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</si>
  <si>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</si>
  <si>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</si>
  <si>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</si>
  <si>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</si>
  <si>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</si>
  <si>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</si>
  <si>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</si>
  <si>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POSIBLE</t>
  </si>
  <si>
    <t>MAYOR</t>
  </si>
  <si>
    <t>EXTREMO</t>
  </si>
  <si>
    <t>PREVENTIVO</t>
  </si>
  <si>
    <t>Fuerte</t>
  </si>
  <si>
    <t>Siempre</t>
  </si>
  <si>
    <t>FUERTE</t>
  </si>
  <si>
    <t>ALTO</t>
  </si>
  <si>
    <t>REDUCIR EL RIESGO</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</si>
  <si>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</si>
  <si>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</si>
  <si>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</si>
  <si>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</si>
  <si>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CATASTROFICO</t>
  </si>
  <si>
    <t>Revisión previa a emisión de pronunciamientos ambientales</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</si>
  <si>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</si>
  <si>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</si>
  <si>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</si>
  <si>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</si>
  <si>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</si>
  <si>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</si>
  <si>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</si>
  <si>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IMPROBABLE</t>
  </si>
  <si>
    <t xml:space="preserve"> </t>
  </si>
  <si>
    <t>R4</t>
  </si>
  <si>
    <t>Gestión Grupos de Interés</t>
  </si>
  <si>
    <t>El gestor no informe apropiadamente a la comunidad sobre temas de interés del Sistema y de la Entidad, por intereses particulares o presiones indebidas</t>
  </si>
  <si>
    <t xml:space="preserve">Pérdida de información
Pérdida de imagen institucional
Incremento en las PQRS
Pérdida de confianza en lo público
Investigaciones sancionatorias y disciplinarias </t>
  </si>
  <si>
    <t>Verificación previa de información divulgada a grupos de interés</t>
  </si>
  <si>
    <t>R5</t>
  </si>
  <si>
    <t>Beneficio propio o de terceros</t>
  </si>
  <si>
    <t xml:space="preserve">Manipulación indebida de bases de datos de PQRS </t>
  </si>
  <si>
    <t xml:space="preserve">Incumplimiento a la ley de Habeas Data
Pérdida de información
Pérdida de imagen institucional
Investigaciones penales y disciplinarias </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</si>
  <si>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</si>
  <si>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</si>
  <si>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</si>
  <si>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</si>
  <si>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 xml:space="preserve">
Mal uso de los espacios de explotación colateral
Pérdida de imagen institucional
Pérdida de recursos económicos
Investigaciones penales y disciplinarias </t>
  </si>
  <si>
    <t>Revisión y aprobación de los contratos y/o de las autorizaciones otorgadas por explotación colateral.</t>
  </si>
  <si>
    <t>R7</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</si>
  <si>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</si>
  <si>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</si>
  <si>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</si>
  <si>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</si>
  <si>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</si>
  <si>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R8</t>
  </si>
  <si>
    <t>Planeación del SITP</t>
  </si>
  <si>
    <t>Alteraciones de los parámetros operacionales de los servicios</t>
  </si>
  <si>
    <t xml:space="preserve">Afectación en las rutas
Pérdida de recursos económicos 
Pérdida de imagen institucional
Investigaciones sancionatorias y disciplinarias </t>
  </si>
  <si>
    <t>R9</t>
  </si>
  <si>
    <t>Supervisión y Control de la Operación</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</si>
  <si>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</si>
  <si>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</si>
  <si>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</si>
  <si>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R10</t>
  </si>
  <si>
    <t>R12</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</si>
  <si>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</si>
  <si>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</si>
  <si>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R13</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</si>
  <si>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</si>
  <si>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R14</t>
  </si>
  <si>
    <t>Alteración de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</si>
  <si>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</si>
  <si>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</si>
  <si>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R15</t>
  </si>
  <si>
    <t>Manipulación de la información de los trabajos de mantenimiento ejecutados en la infraestructura del Sistema</t>
  </si>
  <si>
    <t>Pérdida de recursos económicos
Pérdida de información
Procesos sancionatorios y disciplinarios.</t>
  </si>
  <si>
    <t>Revisiones aleatorias de campo</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</si>
  <si>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</si>
  <si>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</si>
  <si>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</si>
  <si>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</si>
  <si>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</si>
  <si>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</si>
  <si>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</si>
  <si>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R17</t>
  </si>
  <si>
    <t>El contratista no reporte los hallazgos o novedades evidenciadas en las inspecciones realizadas, por intereses particulares o presiones indebidas</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</si>
  <si>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</si>
  <si>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</si>
  <si>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R18</t>
  </si>
  <si>
    <t>Autorización del ingreso a las estaciones sin validación del pasaje</t>
  </si>
  <si>
    <t>Perdida de recursos económicos
Afectación en la calidad del servicio</t>
  </si>
  <si>
    <t>CASI SEGURO</t>
  </si>
  <si>
    <t>Inclusión de obligaciones en los lineamientos de los contratos de reguladores</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</si>
  <si>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</si>
  <si>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</si>
  <si>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</si>
  <si>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</si>
  <si>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</si>
  <si>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</si>
  <si>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</si>
  <si>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</si>
  <si>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</si>
  <si>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</si>
  <si>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</si>
  <si>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</si>
  <si>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</si>
  <si>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Validación de datos cargados en el sistema con pre nómina</t>
  </si>
  <si>
    <t>R21</t>
  </si>
  <si>
    <t>Incapacidades emitidas por IPS no adscritas
Intereses y beneficios personales o particulares</t>
  </si>
  <si>
    <t>Información médica no veraz</t>
  </si>
  <si>
    <t>Validación por el área de SST de las incapacidades recurrentes y/o sospechosas.</t>
  </si>
  <si>
    <t>R22</t>
  </si>
  <si>
    <t>Gestión Económica de los Agentes del Sistema</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</si>
  <si>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</si>
  <si>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</si>
  <si>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</si>
  <si>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</si>
  <si>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</si>
  <si>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</si>
  <si>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</si>
  <si>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</si>
  <si>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</si>
  <si>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</si>
  <si>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Conciliación del plan de adquisiciones</t>
  </si>
  <si>
    <t>R24</t>
  </si>
  <si>
    <t>Intereses particulares
Presiones indebidas</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</si>
  <si>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</si>
  <si>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</si>
  <si>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</si>
  <si>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</si>
  <si>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</si>
  <si>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</si>
  <si>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</si>
  <si>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</si>
  <si>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</si>
  <si>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</si>
  <si>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</si>
  <si>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</si>
  <si>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</si>
  <si>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</si>
  <si>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</si>
  <si>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</si>
  <si>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</si>
  <si>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</si>
  <si>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</si>
  <si>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</si>
  <si>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</si>
  <si>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</si>
  <si>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</si>
  <si>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</si>
  <si>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</si>
  <si>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Demandas contra la entidad
Perdida de recursos económicos
Pérdida de confianza de lo público
Procesos disciplinarios y fiscales</t>
  </si>
  <si>
    <t>Verificación valores reales de pólizas</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</si>
  <si>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</si>
  <si>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</si>
  <si>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</si>
  <si>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</si>
  <si>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</si>
  <si>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</si>
  <si>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R30</t>
  </si>
  <si>
    <t>Intereses particulares o
Presiones indebidas</t>
  </si>
  <si>
    <t>Pérdida de la memoria institucional
Fuga de información
Pérdida de recursos económicos
Pérdida de confianza de lo público
Procesos sancionatorios y disciplinarios</t>
  </si>
  <si>
    <t>Seguimiento al préstamo de documentos exclusivo a funcionarios</t>
  </si>
  <si>
    <t>Debilidad en los controles de seguimiento a las carpetas por parte de la firma encargada de la administración del Archivo</t>
  </si>
  <si>
    <t>Seguimiento a planillas de control trimestral</t>
  </si>
  <si>
    <t>R31</t>
  </si>
  <si>
    <t>Evaluación y Mejoramiento de la Gestión</t>
  </si>
  <si>
    <t>Presión por parte del auditado para modificar u omitir los resultados de auditorías.</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</si>
  <si>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</si>
  <si>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</si>
  <si>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</si>
  <si>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Seguimiento a la trazabilidad en los procesos de auditoría</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</si>
  <si>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</si>
  <si>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</si>
  <si>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</si>
  <si>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</si>
  <si>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</si>
  <si>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</si>
  <si>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</si>
  <si>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</si>
  <si>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R33</t>
  </si>
  <si>
    <t>R37</t>
  </si>
  <si>
    <t>MATRIZ DE RIESGOS ANTES DE CONTROLES
RIESGO INHERENTE</t>
  </si>
  <si>
    <t>MATRIZ DE RIESGOS DESPUES DE CONTROLES
RIESGO RESIDUAL</t>
  </si>
  <si>
    <t>PROBABILIDAD DE OCURRENCIA</t>
  </si>
  <si>
    <t>PROBABLE</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</si>
  <si>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</si>
  <si>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</si>
  <si>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</si>
  <si>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</si>
  <si>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</si>
  <si>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</si>
  <si>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</si>
  <si>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</si>
  <si>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</si>
  <si>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</si>
  <si>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</si>
  <si>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</si>
  <si>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</si>
  <si>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</si>
  <si>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</si>
  <si>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</si>
  <si>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</si>
  <si>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</si>
  <si>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</si>
  <si>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</si>
  <si>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</si>
  <si>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</si>
  <si>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</si>
  <si>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</si>
  <si>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</si>
  <si>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</si>
  <si>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</si>
  <si>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</si>
  <si>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</si>
  <si>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</si>
  <si>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</si>
  <si>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</si>
  <si>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</si>
  <si>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</si>
  <si>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</si>
  <si>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</si>
  <si>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</si>
  <si>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</si>
  <si>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</si>
  <si>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</si>
  <si>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</si>
  <si>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</si>
  <si>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</si>
  <si>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</si>
  <si>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</si>
  <si>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</si>
  <si>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</si>
  <si>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</si>
  <si>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</si>
  <si>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</si>
  <si>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</si>
  <si>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</si>
  <si>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</si>
  <si>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</si>
  <si>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</si>
  <si>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</si>
  <si>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</si>
  <si>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</si>
  <si>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</si>
  <si>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</si>
  <si>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</si>
  <si>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</si>
  <si>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</si>
  <si>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</si>
  <si>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IDENTIFICACIÓN DEL RIESGO</t>
  </si>
  <si>
    <t>CORRUPCIÓN</t>
  </si>
  <si>
    <t>CATASTRÓFICO</t>
  </si>
  <si>
    <t>Acta del equipo de Seguridad de la Información, en la cual se registra la revisión realizada</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</si>
  <si>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</si>
  <si>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REPORTES FRAUDULENTOS/ CORRUPCIÓN</t>
  </si>
  <si>
    <t>Monitoreo Integral al Operación del SITP</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</si>
  <si>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</si>
  <si>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Modificación de algunos de los parámetros operacionales para el beneficio de algún operador del SITP</t>
  </si>
  <si>
    <t>Posibilidad que un funcionario o un miembro de alta dirección reciba dadivas por parte de un operador o concesionario, con el fin de que altere las evaluaciones para obtener beneficios particulares en los parámetros operacionales de los servicios a su cargo.</t>
  </si>
  <si>
    <t>REPORTES FRAUDULENTOS/CORRUPCIÓN</t>
  </si>
  <si>
    <t>Estudio de necesidades de flota adicional</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</si>
  <si>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</si>
  <si>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</si>
  <si>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</si>
  <si>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</si>
  <si>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DETECCIÓN</t>
  </si>
  <si>
    <t>Alteración de los perfiles en la selección del personal vinculado a los contratos de fuerza operativa, debido a intereses particulares o por presiones indebidas.</t>
  </si>
  <si>
    <t>Pérdida de confianza de lo público
Pérdida de imagen institucional
Procesos sancionatorios y disciplinarios</t>
  </si>
  <si>
    <t>Verificación del cumplimiento de perfiles para el personal de fuerza operativa</t>
  </si>
  <si>
    <t>Profesional Especializado Grado 06 de Coordinación Técnica Operativa de la DTBRT</t>
  </si>
  <si>
    <t>Verificación de la información reportada por las empresas contratistas de fuerza operativa</t>
  </si>
  <si>
    <t xml:space="preserve">Alteración del cálculo de indicadores de desempeño de las empresas operadoras troncales y/o modificación de los resultados de los mismos, por intereses particulares de los actores involucrados en el proceso. </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</si>
  <si>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</si>
  <si>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</si>
  <si>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</si>
  <si>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</si>
  <si>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Definir y publicar en la intranet y a través del boletín los criterios técnicos que se tendrán en cuenta para las convocatorias que se surtan en el año 2024, así como las diferentes etapas que se vayan realizando para todas las convocatorias que se encuentren vigentes</t>
  </si>
  <si>
    <t>Profesional Especializado Grado 06 -  Talento Humano</t>
  </si>
  <si>
    <t>Criterios técnicos de convocatorias publicados</t>
  </si>
  <si>
    <t>(Información sobre convocatorias publicadas/número de convocatorias vigentes)*100</t>
  </si>
  <si>
    <t>Profesional Universitario Grado 03 - SST</t>
  </si>
  <si>
    <t>Sensibilizaciones realizadas</t>
  </si>
  <si>
    <t>(Sensibilizaciones realizadas / 2)*100</t>
  </si>
  <si>
    <t>Quejas de los funcionarios
Procesos disciplinarios</t>
  </si>
  <si>
    <t>Aumento en los índices de ausentismo
Pagos no justificados de nómina por incapacidades no reales
Procesos sancionatorios y disciplinarios</t>
  </si>
  <si>
    <t>MALVERSACIÓN DE ACTIVOS/CORRUPCIÓN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</si>
  <si>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y supervisión de los contratos</t>
  </si>
  <si>
    <t>Lista de asistencia a la jornada de sensibilización</t>
  </si>
  <si>
    <t>(Jornada de sensibilización realizada / Jornada de sensibilización planeada) * 100</t>
  </si>
  <si>
    <t>Posibilidad de que un servidor de la Entidad, asegure los bienes propios de TRANSMILENIO S.A.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</si>
  <si>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</si>
  <si>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Realizar una reunión con las dependencias intervinientes en los procesos de entrega de infraestructura nueva y antigua en el Sistema con el objetivo de aclarar toda la información requerida por estas relacionados con los seguros</t>
  </si>
  <si>
    <t xml:space="preserve"> Profesional Especializado Grado 06 de Seguros</t>
  </si>
  <si>
    <t>Acta de reunión o grabación de la misma</t>
  </si>
  <si>
    <t>(Reunión realizada con las áreas intervinientes en los procesos de entrega de infraestructura nueva y antigua en el Sistema   / 1) *100</t>
  </si>
  <si>
    <t xml:space="preserve">Posibilidad de que los funcionarios de la Entidad pierdan de forma intencional los expedientes de archivo, para beneficio propio, de otros funcionarios o de terceros, con el fin de conseguir dádivas o favores.
</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</si>
  <si>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</si>
  <si>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 xml:space="preserve">Pérdida de confianza de lo público
Procesos sancionatorios y disciplinarios </t>
  </si>
  <si>
    <t>Comunicación enviada</t>
  </si>
  <si>
    <t>Profesional Especializado Grado 06 de Programación</t>
  </si>
  <si>
    <t>Supervisión, control y seguimiento a la ejecución de procedimientos para el reporte de infracciones.</t>
  </si>
  <si>
    <t>Jefe Oficina de Control Interno con el equipo de la OCI</t>
  </si>
  <si>
    <t>Monitoreo por parte del jefe de la oficina de control interno de los ejercicios de auditoría y seguimiento a los avances de los mismos.</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</si>
  <si>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</si>
  <si>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(Acciones informativas realizadas/2)*100</t>
  </si>
  <si>
    <t>Intereses particulares.</t>
  </si>
  <si>
    <t>Manipulación de la programación zonal</t>
  </si>
  <si>
    <t>Manipulación del Reporte  de kilómetros a remunerar en el componente zonal</t>
  </si>
  <si>
    <t>Omisión de información en los resultados de auditoría</t>
  </si>
  <si>
    <t>Posibilidad que los funcionarios de la Dirección Técnica de Buses manipulen los parámetros de la programación (zonal) con el fin de favorecer a terceros, a cambio de dádivas o pago de favores.</t>
  </si>
  <si>
    <t>Manipulación de la información relacionada con las conductas operacionales (componente zonal)</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</si>
  <si>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</si>
  <si>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Realizar una socialización a todo el equipo de trabajo relacionada con  los puntos de control a tener cuenta cuando se celebran negocios de explotación colateral</t>
  </si>
  <si>
    <t>Profesional Especializado Grado 06 de Negocios de Explotación Colateral</t>
  </si>
  <si>
    <t>Lista asistencia y presentación</t>
  </si>
  <si>
    <t>(Socialización ejecutada/1)*100</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</si>
  <si>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</si>
  <si>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Realizar la supervisión a la  etapa de acompañamiento en el ambiente de producción del aplicativo  KACTUS para las nominas de enero, febrero de 2024 con el fin de estabilizar el módulo de nómina</t>
  </si>
  <si>
    <t>Informes de supervisión</t>
  </si>
  <si>
    <t>(Informes de supervisión revisados en el trimestre/informes de supervisión a revisar en el trimestre)*100</t>
  </si>
  <si>
    <t>Profesional Universitario Grado 04 - Nómina</t>
  </si>
  <si>
    <t>Pérdida de la imagen institucional
Demandas contra el Estado
Pérdida de confianza en lo público
Investigaciones penales
disciplinarias y fiscales.
Detrimento patrimonial
Pérdida de recursos económicos</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</si>
  <si>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</si>
  <si>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Diseñar e implementar una campaña dirigida a todos los servidores de la Entidad en la que se explique ¿qué es el soborno? y el impacto que tendría dicha conducta para quienes participan de este hecho.</t>
  </si>
  <si>
    <t>Documento que soporta el diseño de la campaña y piezas gráficas que se generen</t>
  </si>
  <si>
    <t>(Una campaña diseñada e implementada sobre soborno/1)*100</t>
  </si>
  <si>
    <t>Realizar una capacitación  con las partes involucradas (otras áreas de la empresa), en temáticas de carácter ambiental que tengan relación con pronunciamientos que haya emitido la Oficina Asesora de Planeación</t>
  </si>
  <si>
    <t xml:space="preserve">Lista de asistencia y presentación  </t>
  </si>
  <si>
    <t>(Capacitación en temas de carácter ambiental realizada/1)*100</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</si>
  <si>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</si>
  <si>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Notificar a las empresas contratistas la definición de los criterios de verificación de las certificaciones laborales que deben presentar el personal de fuerza operativa a vincular</t>
  </si>
  <si>
    <t xml:space="preserve">Emitir y divulgar oficio  a empresas contratistas reiterando los descuentos a aplicar en caso de incumplimientos </t>
  </si>
  <si>
    <t>Oficio emitido  reiterando los descuentos a aplicar en caso de incumplimiento</t>
  </si>
  <si>
    <t>(Oficio emitido a empresas contratantes /1) X 100</t>
  </si>
  <si>
    <t>(Notificación enviada a empresas contratantes de personal a vincular de Fuerza Operativa/1 ) X 100</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</si>
  <si>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</si>
  <si>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Presiones indebidas sobre el personal encargado de reportar las irregularidades de conductas operaciones  ofreciendo dadivas</t>
  </si>
  <si>
    <t>Alteración de los pagos a las facturas de los contratos de Fuerza operativa</t>
  </si>
  <si>
    <t>Posibilidad que el equipo de trabajo encargado de la revisión de los informes de cumplimiento manipule la facturación mensual de los contratos de Fuerza Operativa a cambio de dadivas o sobornos</t>
  </si>
  <si>
    <t>Lista de asistencia y presentación</t>
  </si>
  <si>
    <t>Realizar capacitaciones a todo el personal de programación de la DTB en los cambios y  novedades de la implementación del nuevo sistema de control de flota (nuevo SAE)</t>
  </si>
  <si>
    <t>(Cantidad de capacitaciones realizadas al equipo de programación/ Cantidad de capacitaciones programadas al equipo de programación) * 100</t>
  </si>
  <si>
    <t>Realizar una capacitación a todo el personal que interviene en el levantamiento de hallazgos de infracciones con el fin de mitigar las debilidades encontradas en la validación de los registros</t>
  </si>
  <si>
    <t>(Capacitación a todo el personal que interviene en el levantamiento de hallazgos de infracciones realizada/1)*100</t>
  </si>
  <si>
    <t>Presiones indebidas allegadas desde cualquier instancia para favorecer intereses políticos y particulares.</t>
  </si>
  <si>
    <t xml:space="preserve">Manipulación variables tarifarias </t>
  </si>
  <si>
    <t xml:space="preserve">Inexactitud de la información sobre variables tarifarias del SITP 
Perdida de recursos económicos
Pérdida de confianza de lo público
Procesos disciplinarios y fiscales
</t>
  </si>
  <si>
    <t xml:space="preserve">Revisión mensual de las  actualizaciones de tarifas </t>
  </si>
  <si>
    <t>Mesas de Directivos</t>
  </si>
  <si>
    <t xml:space="preserve">Incrementos no justificados de flota </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</si>
  <si>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</si>
  <si>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</si>
  <si>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Subgerente Técnica y de Servicios</t>
  </si>
  <si>
    <t>Documentar y adoptar los lineamientos requeridos para la elaboración de estudios de transporte en el mediano y largo plazo</t>
  </si>
  <si>
    <t>Profesional Especializado Grado 06 de Planificación de Transporte</t>
  </si>
  <si>
    <t>Lineamiento adoptado</t>
  </si>
  <si>
    <t>(Lineamiento documentado y adoptado sobre estudios de transporte en el mediano y largo plazo/1)*100</t>
  </si>
  <si>
    <t>(Socializaciones realizadas del procedimiento/Socializaciones planeadas)*100</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</si>
  <si>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</si>
  <si>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Documentos que soportan el mecanismo de socialización</t>
  </si>
  <si>
    <t>Definir e implementar un mecanismo a través del cual se difundan  a nivel de toda la entidad los criterios básicos requeridos para el préstamo de documentos y la devolución de los mismos</t>
  </si>
  <si>
    <t>(1 Mecanismo de socialización de los criterios básicos requeridos para el préstamo de documentos y la devolución diseñado e implementado / 1)* 100</t>
  </si>
  <si>
    <t>Probabilidad de que los funcionarios de la entidad omitan clasificar en el sistema T-DOC documentos  electrónicos  que reposan en sus bandejas de entrada para beneficio propio o de terceros</t>
  </si>
  <si>
    <t>Demora en la clasificación por personas indebidas y/o Intereses particulares</t>
  </si>
  <si>
    <t>Modificación de las cantidades de insumos e ítems ejecutados en el contrato de mantenimiento para interés particular</t>
  </si>
  <si>
    <t>Los Técnicos Operativos Grado 01, previa solicitud del Profesional Especializado Grado 06 Mantenimiento y Aseo Infraestructura Componente Troncal,  verifican  mensualmente mediante visitas aleatorias las actividades reportadas por el interventor, validando la información de las cantidades y actividades reportadas por éste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</si>
  <si>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Emitir una comunicación a todas las dependencias donde se informará los parámetros a tener en cuenta en la clasificación de los documentos en T-DOC </t>
  </si>
  <si>
    <t>(Una comunicación enviada sobre parámetros a tener en cuenta en la clasificación de los documentos en T-DOC  /1) * 100</t>
  </si>
  <si>
    <t>Manipulación  de documentos electrónicos en la plataforma T-DOC</t>
  </si>
  <si>
    <t>Pérdida intencional de los expedientes de archivo para beneficios particulares</t>
  </si>
  <si>
    <t xml:space="preserve">Favoritismo y/o favorecimiento en la vinculación de fuerza operativa  (BRT) </t>
  </si>
  <si>
    <t>ANÁLISIS DE RIESGOS ANTES DE CONTROLES</t>
  </si>
  <si>
    <t>EVALUACIÓN DE RIESGOS DESPUÉS DE CONTROLES</t>
  </si>
  <si>
    <t>DESCRIPCIÓN DEL RIESGO</t>
  </si>
  <si>
    <t>EJECUCIÓN DEL CONTROL
Siempre = Fuerte
Algunas veces = Moderado
Nunca = Débil</t>
  </si>
  <si>
    <t>TOTAL CALIFICACIÓN CONTROL
SOLIDEZ DÉBIL = 0
SOLIDEZ MODERADO = 50
SOLIDEZ FUERTE = 100</t>
  </si>
  <si>
    <t>INCIDENCIA DEL CONTROL SOBRE IMPACTO
POR GUÍA EL IMPACTO ES EL MISMO INHERENTE</t>
  </si>
  <si>
    <t>FECHA DE EJECUCIÓN</t>
  </si>
  <si>
    <t>DESCRIPCIÓN DEL ACTUAL CONTROL</t>
  </si>
  <si>
    <t>FECHA DE TERMINACIÓN</t>
  </si>
  <si>
    <r>
      <t>Revisión de los usuarios Administradores del Directorio Activo y el ERP</t>
    </r>
    <r>
      <rPr>
        <sz val="18"/>
        <color rgb="FFFF0000"/>
        <rFont val="Arial"/>
        <family val="2"/>
      </rPr>
      <t xml:space="preserve">
</t>
    </r>
  </si>
  <si>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</si>
  <si>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y/o el equipo de trabajo designado para apoyar el tema, aplican la Resolución No. 297 del 2023,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</si>
  <si>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</si>
  <si>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Posibilidad que los funcionarios de la Dirección Técnica de Buses a cargo de la generación del reporte de los kilómetros a remunerar (zonal) manipulen los datos, con el fin de favorecer o perjudicar a terceros, a cambio de dádivas o pago de favores.</t>
  </si>
  <si>
    <t>Listado de asistencia y presentación con el análisis del desempeño de respuesta de cada técnico post - operacional respecto a las reclamaciones aceptadas y las rechazadas</t>
  </si>
  <si>
    <t>Notificación enviada con los criterios a verificar de fuerza Operativa a vincular</t>
  </si>
  <si>
    <t>No aplicación de  los descuentos relacionados con el incumplimiento del contrato por interés particulares</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</si>
  <si>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</si>
  <si>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 xml:space="preserve">Seguimiento a los procesos de clasificación de documentos. </t>
  </si>
  <si>
    <t>Socializar el procedimiento para la planeación táctica del sistema de transporte en el corto plazo en sus componentes  troncal y zonal (P-ST-014) con el equipo de profesionales y Directivos que intervienen en el proceso</t>
  </si>
  <si>
    <t>Posibilidad que los funcionarios de la Dirección Técnica de Buses manipulen la información de las conductas operacionales que se registren en la plataforma SIAPO a cambio de favorecer a un tercero y/u obtener un beneficio.</t>
  </si>
  <si>
    <t>Incumplimiento de Ias obligaciones contractuales para los contratos de Fuerza Operativa.
Afectación en la calidad del servicio 
Procesos sancionatorios y disciplinarios</t>
  </si>
  <si>
    <t>El Profesional Especializado Grado 06 de Coordinación Técnica Operativa de la DTBRT (Dirección Técnica de 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(Dirección Técnica de 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S.A.</t>
  </si>
  <si>
    <t>Hoja de excel comparativa de indicadores vs modelo financiero fase III</t>
  </si>
  <si>
    <t>Profesional Universitario Grado 03 Subgerencia General</t>
  </si>
  <si>
    <t>Acta Comité de Seguimiento al Sistema de Transporte Público</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</si>
  <si>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</si>
  <si>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Profesionales Especializados  Grado 06 de Seguridad Sistema BRT y Sistema Buses de la Dirección Técnica de Seguridad o quien designe</t>
  </si>
  <si>
    <t xml:space="preserve">Acta de reunión de las sensibilizaciones realizadas. </t>
  </si>
  <si>
    <t>Realizar sensibilizaciones al personal en vía que se incorpore en la vigencia acerca de la importancia del reporte de los hallazgos o novedades evidenciadas en las inspecciones de seguridad.</t>
  </si>
  <si>
    <t>(Sensibilizaciones al personal en vía realizada/Sensibilizaciones al personal en vía programadas)*100</t>
  </si>
  <si>
    <t>(Jornadas de inducción ejecutadas/Jornadas de inducción programadas)*100</t>
  </si>
  <si>
    <t xml:space="preserve">Posibilidad de que los reguladores y personal de seguridad privada del componente troncal del sistema (contratistas de la Dirección Técnica de Seguridad), reciban o soliciten cualquier dádiva o algún beneficio particular, para permitir el ingreso al Sistema a usuarios que no hayan validado el pasaje. </t>
  </si>
  <si>
    <t>Posibilidad de que los servidores públicos que gestionan una PQRS,  manipulen las bases de datos generadas a través de plataformas y/o aplicativos donde se registran los requerimientos ciudadanos, para favorecimiento personal.</t>
  </si>
  <si>
    <t>Profesional Especializada Grado 06 de Servicio al Usuario y Contacto SIRCI</t>
  </si>
  <si>
    <t xml:space="preserve">Supervisión a la ejecución de procedimientos de reportes de kilometraje componente zonal </t>
  </si>
  <si>
    <t>(Ejercicio de autoevaluación a la gestión realizada/2) * 100</t>
  </si>
  <si>
    <t>Supervisión a la ejecución de procedimientos para reclamaciones de kilometraje en plataforma EIC</t>
  </si>
  <si>
    <t>Control de la información del peticionario</t>
  </si>
  <si>
    <t>Director(a) Corporativo(a)</t>
  </si>
  <si>
    <t xml:space="preserve">Circular para la programación presupuestal de la siguiente vigencia </t>
  </si>
  <si>
    <t>(Circular emitida /1) * 100</t>
  </si>
  <si>
    <t xml:space="preserve"> Profesional Especializado Grado 06 Finanzas Corporativas - Presupuesto</t>
  </si>
  <si>
    <t>Procedimientos actualizados</t>
  </si>
  <si>
    <t>(Numero de Procedimientos actualizados/2)*100</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</si>
  <si>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</si>
  <si>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</si>
  <si>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</si>
  <si>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 público
Demandas contra el estado
Procesos sancionatorios, disciplinarios, fiscales y penales</t>
  </si>
  <si>
    <t xml:space="preserve">Realizar una revisión de los pagos realizados por la Fiduciaria a los agentes del sistema en el 2024 y que correspondan a los mismos generados en la Liquidación previa hecha por TRANSMILENIO S.A. </t>
  </si>
  <si>
    <t>Profesional Especializado Grado 06 Control al Recaudo y Remuneración del Sistema y/o contratista</t>
  </si>
  <si>
    <t>Hoja de excel  con la conciliación</t>
  </si>
  <si>
    <t>(Conciliación efectuada /1)*100</t>
  </si>
  <si>
    <t>(Hoja de excel comparativa de indicadores financieros de fase III / 1)*100</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</si>
  <si>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</si>
  <si>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 xml:space="preserve">Realizar una socialización de la circular 10 de 2023 con los enlaces de las dependencias  </t>
  </si>
  <si>
    <t>(Socialización de la circular 10 de 2023 con los enlaces de las dependencias realizada/1)*100</t>
  </si>
  <si>
    <t>Posibilidad de que los funcionarios encargados de actualizar las tarifas manipulen  la información de las variables tarifarias para beneficio propio o de terceros.</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</si>
  <si>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</si>
  <si>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</si>
  <si>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 xml:space="preserve">Socializar al equipo de apoyo las obligaciones contenidas en el anexo técnico para incluirlas en el informe mensual de supervisión 
</t>
  </si>
  <si>
    <t xml:space="preserve">(Socialización al equipo de mantenimiento de la DTI/1)*100
</t>
  </si>
  <si>
    <t>Capacitar a los técnicos operativos que participen con respecto a la verificación mensualmente de algunas actividades de mantenimiento  de la DTI sobre el diligenciamiento del formato de inspección aleatoria</t>
  </si>
  <si>
    <t>Acta de socialización</t>
  </si>
  <si>
    <t>Acta de capacitación</t>
  </si>
  <si>
    <t>(Capacitaciones programadas/ capacitaciones ejecutadas)*100</t>
  </si>
  <si>
    <t>Realizar mesa de trabajo con el contratista de Interventoría para dar cumplimiento a las obligaciones contractuales.</t>
  </si>
  <si>
    <t xml:space="preserve">Acta de reunión </t>
  </si>
  <si>
    <t>(Mesa de trabajo programada/mesa de trabajo ejecutada)*100</t>
  </si>
  <si>
    <t>Realizar una presentación a los miembros del Comité de Seguimiento al Sistema de Transporte Público sobre su competencia, funciones y funcionamiento</t>
  </si>
  <si>
    <t>Informe que soporta las acciones que se realizarán con servidores públicos de la Entidad que gestionen PQRS</t>
  </si>
  <si>
    <t>(Presentación realizada a los miembros del Comité de Seguimiento al Sistema de Transporte Público sobre su competencia, funciones y funcionamiento/1)*100</t>
  </si>
  <si>
    <t>Emitir circular para la programación presupuestal que se defina para la siguiente vigencia, acorde con los lineamientos que emita la Administración Central</t>
  </si>
  <si>
    <t>Actualizar los  procedimientos de programación y ejecución presupuestal acorde con los lineamientos que se aplican actualmente</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</si>
  <si>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</si>
  <si>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Actualizar el Manual de Inventarios M-DA-002</t>
  </si>
  <si>
    <t>Manual actualizado y publicado en la plataforma SIGEST</t>
  </si>
  <si>
    <t>(1 Documento actualizado / 1)* 100</t>
  </si>
  <si>
    <t xml:space="preserve">Actas de reunión y listados de asistencia </t>
  </si>
  <si>
    <t>(Reuniones realizadas de la OCI en donde se compartan experiencias y resultados de auditorías/2)*100</t>
  </si>
  <si>
    <t>Listas de asistencia y presentación</t>
  </si>
  <si>
    <t xml:space="preserve">Correos de revisión y Documento Excel </t>
  </si>
  <si>
    <t>(Tarjetas de conducción suspendidas y notificadas revisadas/tarjetas de conducción suspendidas y notificadas a revisar)*100</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</si>
  <si>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como evidencia de esta actividad se deja un registro en una tabla de Excel. En caso de que sea detectada alguna alteración en los registros de las tarjetas de conducción, el Profesional Especializado Grado 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</si>
  <si>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R11</t>
  </si>
  <si>
    <t>R34</t>
  </si>
  <si>
    <t>Alto</t>
  </si>
  <si>
    <t xml:space="preserve">Cada vez que se requiera, el Profesional Especializado Grado 6  y/o los profesionales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universitario grado 4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6 o la profesional grado 4 de gestión social quien informara a la Subgerencia Técnica y de Servicios para que se realicen los ajustes a que haya lugar.  
</t>
  </si>
  <si>
    <t>Metodología de la mesa 
Acta Gestión social con soportes sobre el desarrollo de la mesa
Memorias de la mesa</t>
  </si>
  <si>
    <t>(Una mesa de trabajo de gestores sociales Planeada y ejecutada/1)*100</t>
  </si>
  <si>
    <t>Omisión de información del sistema y de la entidad</t>
  </si>
  <si>
    <t>Omisión de hallazgos en las inspecciones de seguridad operacional</t>
  </si>
  <si>
    <t>Zona inherente</t>
  </si>
  <si>
    <t>Zona residual</t>
  </si>
  <si>
    <t xml:space="preserve">Moderado </t>
  </si>
  <si>
    <t>Extremo</t>
  </si>
  <si>
    <t>Evidencia de Registro de Proyectos
(Ficha EBI)</t>
  </si>
  <si>
    <t>(Número de proyectos de inversión formulados por las áreas misionales registrados
/
Número de Proyectos de Inversión formulados por las áreas misionales  y con solicitud de registro)*100</t>
  </si>
  <si>
    <t>MAPA CALORIMETRICO RIESGOS DE CORRUPCIÓN 2024</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</si>
  <si>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6 de Gestion Corporativa de la Oficina Asesora de Planeación. Como evidencia  se dejan  los correos electrónicos, donde se confirma el resultado de la verificación o los ajustes a que haya lugar.</t>
  </si>
  <si>
    <t>Cada vez que se realicen modificaciones al plan de adquisiciones se revisará por parte del Profesional Universitario grado 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6 de Gestion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</si>
  <si>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 xml:space="preserve"> (No de revisiones realizadas / 1)*100</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</si>
  <si>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</si>
  <si>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</si>
  <si>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X 100</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</si>
  <si>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6 - Gestión Operativa</t>
  </si>
  <si>
    <t>Planear y realizar una mesa de trabajo con los Gestores Sociales de la Entidad, con el fin de dar a conocer el R4 del PTEPD y analizar los aspectos relevantes  relacionados con las divulgaciones de los ajustes operacionales y cómo estos inciden en la materialización o no del Riesgo.</t>
  </si>
  <si>
    <t>Profesional Especializado Grado 05 - Estudios Sectoriales</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</si>
  <si>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 que se haya dado una revisión por parte del técnico al que no le correspondió la liquidación de esa semana
• que exista un archivo con el comparativo de valores históricos de kilómetros ejecutados y programados de tal manera que se pueda confirmar que los kilómetros que envían para remunerar no representen cifras extremadamente altas o bajas respecto del promedio, 
•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</si>
  <si>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Generación de vínculos afectivos al permanecer largos periodos de tiempo a cargo de tramites con la misma concesión</t>
  </si>
  <si>
    <t xml:space="preserve">Revisión en el aplicativo GestSAE de las tarjetas de conducción suspendidas y notificadas por escrito a los concesionarios por un profesional dentro de la Dirección Técnica de Seguridad designado por el Profesional Especializado Grado 6 distinto  al que realiza el  registro de no operabilidad en una tabla de Excel. </t>
  </si>
  <si>
    <t>Los reguladores y personal de seguridad privada del componente troncal del sistema (contratistas)  no realicen las labores de intervención en las estaciones, por intereses particulares.</t>
  </si>
  <si>
    <t>Para cada vinculación de reguladores de evasión y personal de seguridad privada,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el regulador de evasión y/o personal de seguridad privada informara de manera inmediata al supervisor de este contrato, referente de operación del sistema, y/o responsable de seguridad en TMSA este hecho por los canales disponibles para tal fin (vía telefónica, vía WhatsApp, y/o correo electrónico, entre otros). En caso de que se evidencia de que no se aplica la cláusula por parte del regulador o personal de seguridad privada se iniciaran los procesos disciplinarios respectivos
Evidencias: contratos firmados</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</si>
  <si>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</si>
  <si>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Realizar por lo menos dos reuniones de equipo de la Oficina de Control Interno en donde se compartan las experiencias y resultados de las auditorías realizadas conforme a lo definido en el Plan Anual de Auditorías.</t>
  </si>
  <si>
    <t>Jefe de la Oficina Asesora de Planeación y Profesional Especializado Grado 06 - Gestión Corporativa</t>
  </si>
  <si>
    <t>Adelantar el registro en Segplan (o en herramienta dispuesta para el Banco de Proyectos Distrital) de los proyectos de inversión formulados por las áreas misionales para dar cumplimiento al PDD 2024-2028  y cuyo registro sea solicitado</t>
  </si>
  <si>
    <t>Revisar una vez al año la política de cambio de contraseñas de los usuarios Administradores, a fin de establecer que se esté realizando según las políticas de seguridad de la información</t>
  </si>
  <si>
    <t>Realizar dos acciones informativas (2) con servidores públicos de la Entidad que gestionen PQRS con el fin de evitar la manipulación indebida de bases de datos de requerimientos ciudadanos</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</si>
  <si>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</si>
  <si>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</si>
  <si>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Realizar dos ejercicios de autoevaluación con análisis del desempeño de cada técnico respecto de la oportunidad y eficiencia  de los casos que han tenido a cargo durante el presente año</t>
  </si>
  <si>
    <t>Realizar dos sensibilizaciones dirigidas a todos los servidores públicos de entidad sobre las directrices relacionadas con el soporte de las incapacidades</t>
  </si>
  <si>
    <t>Actualizar los procedimientos que hacen parte del Sistema de Gestión de la Entidad relacionados con la Defensa Judicial a cargo de la Subgerencia Jurídica</t>
  </si>
  <si>
    <t>(Numero de Procedimientos actualizados/3)</t>
  </si>
  <si>
    <t>Profesional Especializado Grado 06 - Defensa Judicial</t>
  </si>
  <si>
    <t>Profesional Especializado Grado 06 - Asesoría Legal</t>
  </si>
  <si>
    <t>Profesional Grado 6 Mantenimiento y Aseo Infraestructura Componente Troncal</t>
  </si>
  <si>
    <t>Profesional Especializado Grado 06 de Supervisión y Control a cargo del proceso</t>
  </si>
  <si>
    <t>Profesional Especializado Grado 06 de Gestión Social</t>
  </si>
  <si>
    <t>Profesional Especializado Grado 06 - Gestión Ambiental</t>
  </si>
  <si>
    <t>Profesional Especializado Grado 06 - Gestión Operativa</t>
  </si>
  <si>
    <t>Jefe Oficina Control Disciplinario Interno y Profesional Especializado Grado 06 - Control Disciplinario Interno</t>
  </si>
  <si>
    <t>Profesional Universitario Grado 03 - Gestión Documental</t>
  </si>
  <si>
    <t>Profesional Especializado Grado 06 de Apoyo Logístico</t>
  </si>
  <si>
    <t>Profesional Especializado Grado 06 de Adquisición de Bienes y Servicios</t>
  </si>
  <si>
    <t>Profesional Grado 06 Mantenimiento y Aseo Infraestructura Componente Troncal</t>
  </si>
  <si>
    <t>Profesional Especializado Grado  06 - Seguridad Informática</t>
  </si>
  <si>
    <t xml:space="preserve">            MATRIZ DE RIESGOS DE CORRUPCIÓN 
            Versión: 1
            Fecha de publicación: junio de 2024</t>
  </si>
  <si>
    <t>Realizar jornadas de sensibilización al equipo de vigilancia y seguridad privada que se vincule durante la vigencia acerca de la importancia del pago del pasaje y demás condiciones generales del Sistema</t>
  </si>
  <si>
    <t>Realizar una revisión en los modelos financieros de tarifas de fase III, del histórico de indicadores IPC, IPP, salario mínimo, etc. y verificar que sean conformes a los reportados por las fuentes de información oficiales.</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</si>
  <si>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</si>
  <si>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El profesional contratista del equipo POST OPERACIONAL/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plataforma EIC.</t>
  </si>
  <si>
    <t>Semanalmente el equipo de Remuneración de Agentes del Sistema compuesto por el Profesional Especializado Grado 06 Control al Recaudo y Remuneración del Sistema, El Profesional Especializado Grado 05 de Remuneración o Profesional Universitario Grado 03 de Remuneración y/o los Contratistas; verifican el remitente y la información (operativa kilómetros, vehículos, pasajeros, etc.) reportada por las áreas técnicas mediante correo electrónico, cotejando que sea un Profesional Especializado debidamente autorizado quien envía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</si>
  <si>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 xml:space="preserve">Semanalmente el Profesional Especializado Grado 05 de Remuneración o Profesional Universitario Grado 03 de Remuneración y/o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Remuneración y/o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liquidación,  se envía por correo y oficio, la liquidación previa y  el archivo de excel a la Fiduciaria, para que ellos también efectúen la liquidación.  Como evidencia de lo anterior queda el correo que se envía  a la Fiduciaria y el Soporte de remuneración a los Agentes.  </t>
  </si>
  <si>
    <t>Semanalmente el Profesional Especializado Grado 05 de Recaudo o Profesional Universitario Grado 03 de Recaudo y/o los Contratistas, reciben el tablero de control que envía Recaudo Bogotá y cotejan que la información corresponda a la misma contenida en la Bodega de datos de TRANSMILENIO (que es replica de la Base de datos de Recaudo Bogota), con el fin de determinar la veracidad y calidad de la información relacionada con recaudo por venta y validaciones de TISC. De encontrarse diferencias, se comunica al concesionario del SIRCI por correo, con el fin de que ellos la validen y corrijan y envíen nuevamente el tablero. Una vez se tiene la información correcta, se envía la información para la liquidación al equipo de remuneración de la Subgerencia Económica por correo electrónico. Se deja como evidencia el archivo de verificaciones con los datos revisados.</t>
  </si>
  <si>
    <t>El auditor a cargo del trabajo debe enviar el informe por correo electrónico al Jefe de la Oficina de Control Interno o a la persona designada. Esto se realiza con el fin de verificar los cambios sustanciales que puedan represente y el jefe de la Oficina de Control Interno revisará nuevamente el informe de auditoría validando que los cambios  sugeridos a los informes preliminar de auditoría fueron atendidos por el auditor responsable de la auditoría con el propósito de cotejar que no se presenten beneficios propios o a terceros. En caso de detectar algún cambio sustancial, el jefe de la oficina toma las medidas que consideren pertinentes.
EVIDENCIAS: Correos electrónicos y revisiones efectuadas a cada informe de auditoría de acuerdo a los tiempos definidos en el Plan Anual de Auditorías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</si>
</sst>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b/>
      <u/>
      <sz val="18"/>
      <name val="Arial"/>
      <family val="2"/>
    </font>
    <font>
      <sz val="18"/>
      <color rgb="FF000000"/>
      <name val="Arial"/>
      <family val="2"/>
    </font>
    <font>
      <b/>
      <sz val="18"/>
      <color theme="0"/>
      <name val="Arial"/>
      <family val="2"/>
    </font>
    <font>
      <sz val="18"/>
      <color indexed="8"/>
      <name val="Arial"/>
      <family val="2"/>
    </font>
    <font>
      <sz val="18"/>
      <color indexed="10"/>
      <name val="Arial"/>
      <family val="2"/>
    </font>
    <font>
      <sz val="20"/>
      <color theme="1"/>
      <name val="Arial"/>
      <family val="2"/>
    </font>
    <font>
      <sz val="18"/>
      <color rgb="FFFF0000"/>
      <name val="Arial"/>
      <family val="2"/>
    </font>
    <font>
      <b/>
      <sz val="18"/>
      <color rgb="FFFFFFFF"/>
      <name val="Arial"/>
      <family val="2"/>
    </font>
    <font>
      <b/>
      <u/>
      <sz val="20"/>
      <name val="Arial"/>
      <family val="2"/>
    </font>
    <font>
      <u/>
      <sz val="20"/>
      <name val="Arial"/>
      <family val="2"/>
    </font>
    <font>
      <b/>
      <sz val="28"/>
      <color theme="1"/>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FF0000"/>
        <bgColor rgb="FF000000"/>
      </patternFill>
    </fill>
    <fill>
      <patternFill patternType="solid">
        <fgColor theme="0"/>
        <bgColor rgb="FF000000"/>
      </patternFill>
    </fill>
    <fill>
      <patternFill patternType="solid">
        <fgColor theme="9"/>
        <bgColor indexed="64"/>
      </patternFill>
    </fill>
    <fill>
      <patternFill patternType="solid">
        <fgColor rgb="FF00B0F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xf numFmtId="0" fontId="27" fillId="0" borderId="0" applyNumberFormat="0" applyFill="0" applyBorder="0" applyAlignment="0" applyProtection="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98">
    <xf numFmtId="0" fontId="0" fillId="0" borderId="0" xfId="0"/>
    <xf numFmtId="0" fontId="16" fillId="0" borderId="0" xfId="0" applyFont="1"/>
    <xf numFmtId="0" fontId="4" fillId="0" borderId="0" xfId="0" applyFont="1" applyAlignment="1">
      <alignment horizontal="justify" vertical="center"/>
    </xf>
    <xf numFmtId="0" fontId="30" fillId="0" borderId="0" xfId="0" applyFont="1" applyAlignment="1">
      <alignment vertical="center"/>
    </xf>
    <xf numFmtId="0" fontId="16" fillId="0" borderId="0" xfId="0" applyFont="1" applyAlignment="1">
      <alignment horizontal="center"/>
    </xf>
    <xf numFmtId="0" fontId="31"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0" borderId="0" xfId="0" applyFont="1"/>
    <xf numFmtId="0" fontId="34" fillId="3" borderId="0" xfId="16" applyFont="1" applyFill="1" applyAlignment="1">
      <alignment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4"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4" fillId="6" borderId="24" xfId="0" applyFont="1" applyFill="1" applyBorder="1" applyAlignment="1">
      <alignment horizontal="center" vertical="center"/>
    </xf>
    <xf numFmtId="0" fontId="0" fillId="5" borderId="24" xfId="0" applyFill="1" applyBorder="1" applyAlignment="1">
      <alignment horizontal="center" vertical="center"/>
    </xf>
    <xf numFmtId="0" fontId="35" fillId="0" borderId="8" xfId="0" applyFont="1" applyBorder="1" applyAlignment="1">
      <alignment horizontal="center" vertical="center" wrapText="1"/>
    </xf>
    <xf numFmtId="0" fontId="19"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9"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9" fillId="0" borderId="8" xfId="0" applyFont="1" applyBorder="1" applyAlignment="1">
      <alignment vertical="center" wrapText="1"/>
    </xf>
    <xf numFmtId="0" fontId="35" fillId="0" borderId="4" xfId="0" applyFont="1" applyBorder="1" applyAlignment="1">
      <alignment horizontal="justify" vertical="center" wrapText="1"/>
    </xf>
    <xf numFmtId="0" fontId="19"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9" fillId="0" borderId="25" xfId="0" applyFont="1" applyBorder="1" applyAlignment="1">
      <alignment vertical="center" wrapText="1"/>
    </xf>
    <xf numFmtId="0" fontId="35" fillId="0" borderId="9" xfId="0" applyFont="1" applyBorder="1" applyAlignment="1">
      <alignment horizontal="center" vertical="center" wrapText="1"/>
    </xf>
    <xf numFmtId="0" fontId="33" fillId="13" borderId="1" xfId="16" applyFont="1" applyFill="1" applyBorder="1" applyAlignment="1" applyProtection="1">
      <alignment horizontal="center" vertical="center" wrapText="1"/>
      <protection locked="0"/>
    </xf>
    <xf numFmtId="0" fontId="33" fillId="13" borderId="1" xfId="9" applyFont="1" applyFill="1" applyBorder="1" applyAlignment="1" applyProtection="1">
      <alignment horizontal="center" vertical="center" wrapText="1"/>
      <protection locked="0"/>
    </xf>
    <xf numFmtId="0" fontId="29" fillId="13" borderId="1" xfId="9" applyFont="1" applyFill="1" applyBorder="1" applyAlignment="1" applyProtection="1">
      <alignment horizontal="center" vertical="center" wrapText="1"/>
      <protection locked="0"/>
    </xf>
    <xf numFmtId="0" fontId="29" fillId="13" borderId="4" xfId="16" applyFont="1" applyFill="1" applyBorder="1" applyAlignment="1" applyProtection="1">
      <alignment horizontal="center" vertical="center" wrapText="1"/>
      <protection locked="0"/>
    </xf>
    <xf numFmtId="0" fontId="29" fillId="13" borderId="1" xfId="16" applyFont="1" applyFill="1" applyBorder="1" applyAlignment="1" applyProtection="1">
      <alignment horizontal="center" vertical="center" wrapText="1"/>
      <protection locked="0"/>
    </xf>
    <xf numFmtId="0" fontId="14" fillId="13" borderId="4" xfId="16" applyFont="1" applyFill="1" applyBorder="1" applyAlignment="1" applyProtection="1">
      <alignment horizontal="center" vertical="center" wrapText="1"/>
      <protection locked="0"/>
    </xf>
    <xf numFmtId="0" fontId="38" fillId="14" borderId="4" xfId="0" applyFont="1" applyFill="1" applyBorder="1" applyAlignment="1" applyProtection="1">
      <alignment horizontal="center" vertical="center" wrapText="1"/>
      <protection locked="0"/>
    </xf>
    <xf numFmtId="0" fontId="33" fillId="14" borderId="4" xfId="0" applyFont="1" applyFill="1" applyBorder="1" applyAlignment="1" applyProtection="1">
      <alignment horizontal="center" vertical="center" wrapText="1"/>
      <protection locked="0"/>
    </xf>
    <xf numFmtId="0" fontId="37" fillId="13" borderId="1" xfId="16" applyFont="1" applyFill="1" applyBorder="1" applyAlignment="1">
      <alignment horizontal="center" vertical="center"/>
    </xf>
    <xf numFmtId="0" fontId="33" fillId="13"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28" fillId="2" borderId="1" xfId="9" applyFont="1" applyFill="1" applyBorder="1" applyAlignment="1" applyProtection="1">
      <alignment horizontal="center" vertical="center"/>
      <protection locked="0"/>
    </xf>
    <xf numFmtId="0" fontId="28" fillId="5" borderId="1" xfId="9" applyFont="1" applyFill="1" applyBorder="1" applyAlignment="1" applyProtection="1">
      <alignment horizontal="center" vertical="center"/>
      <protection locked="0"/>
    </xf>
    <xf numFmtId="0" fontId="28" fillId="5" borderId="1" xfId="18" applyFont="1" applyFill="1" applyBorder="1" applyAlignment="1">
      <alignment horizontal="center" vertical="center"/>
    </xf>
    <xf numFmtId="0" fontId="34" fillId="2" borderId="1" xfId="9" applyFont="1" applyFill="1" applyBorder="1" applyAlignment="1">
      <alignment horizontal="center" vertical="center"/>
    </xf>
    <xf numFmtId="0" fontId="34" fillId="2" borderId="1" xfId="9" applyFont="1" applyFill="1" applyBorder="1" applyAlignment="1">
      <alignment horizontal="center" vertical="center" wrapText="1"/>
    </xf>
    <xf numFmtId="1" fontId="24" fillId="2" borderId="1" xfId="2" applyNumberFormat="1" applyFont="1" applyFill="1" applyBorder="1" applyAlignment="1">
      <alignment horizontal="center" vertical="center"/>
    </xf>
    <xf numFmtId="0" fontId="24" fillId="8" borderId="1" xfId="2" applyFont="1" applyFill="1" applyBorder="1" applyAlignment="1">
      <alignment horizontal="center" vertical="center"/>
    </xf>
    <xf numFmtId="0" fontId="24" fillId="2" borderId="1" xfId="2" applyFont="1" applyFill="1" applyBorder="1" applyAlignment="1">
      <alignment horizontal="center" vertical="center"/>
    </xf>
    <xf numFmtId="1" fontId="28" fillId="2" borderId="1" xfId="9" applyNumberFormat="1" applyFont="1" applyFill="1" applyBorder="1" applyAlignment="1">
      <alignment horizontal="center" vertical="center"/>
    </xf>
    <xf numFmtId="0" fontId="28" fillId="8" borderId="1" xfId="9" applyFont="1" applyFill="1" applyBorder="1" applyAlignment="1" applyProtection="1">
      <alignment horizontal="center" vertical="center"/>
      <protection locked="0"/>
    </xf>
    <xf numFmtId="0" fontId="28" fillId="2" borderId="1" xfId="9" applyFont="1" applyFill="1" applyBorder="1" applyAlignment="1">
      <alignment horizontal="center" vertical="center" wrapText="1"/>
    </xf>
    <xf numFmtId="0" fontId="40" fillId="8" borderId="4" xfId="0" applyFont="1" applyFill="1" applyBorder="1" applyAlignment="1">
      <alignment horizontal="center" vertical="center"/>
    </xf>
    <xf numFmtId="0" fontId="24" fillId="12" borderId="3" xfId="2" applyFont="1" applyFill="1" applyBorder="1" applyAlignment="1">
      <alignment horizontal="center" vertical="center"/>
    </xf>
    <xf numFmtId="0" fontId="28" fillId="5" borderId="1" xfId="16" applyFont="1" applyFill="1" applyBorder="1" applyAlignment="1" applyProtection="1">
      <alignment horizontal="center" vertical="center"/>
      <protection locked="0"/>
    </xf>
    <xf numFmtId="0" fontId="34" fillId="2" borderId="1" xfId="16" applyFont="1" applyFill="1" applyBorder="1" applyAlignment="1">
      <alignment horizontal="center" vertical="center" wrapText="1"/>
    </xf>
    <xf numFmtId="0" fontId="34" fillId="2" borderId="1" xfId="16" applyFont="1" applyFill="1" applyBorder="1" applyAlignment="1">
      <alignment horizontal="center" vertical="center"/>
    </xf>
    <xf numFmtId="1" fontId="28" fillId="2" borderId="1" xfId="16" applyNumberFormat="1" applyFont="1" applyFill="1" applyBorder="1" applyAlignment="1">
      <alignment horizontal="center" vertical="center"/>
    </xf>
    <xf numFmtId="1" fontId="28"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0" fontId="28" fillId="2" borderId="1" xfId="16" applyFont="1" applyFill="1" applyBorder="1" applyAlignment="1" applyProtection="1">
      <alignment horizontal="center" vertical="center"/>
      <protection locked="0"/>
    </xf>
    <xf numFmtId="0" fontId="28" fillId="6" borderId="1" xfId="16" applyFont="1" applyFill="1" applyBorder="1" applyAlignment="1" applyProtection="1">
      <alignment horizontal="center" vertical="center"/>
      <protection locked="0"/>
    </xf>
    <xf numFmtId="1" fontId="28" fillId="7" borderId="1" xfId="16" applyNumberFormat="1" applyFont="1" applyFill="1" applyBorder="1" applyAlignment="1">
      <alignment horizontal="center" vertical="center"/>
    </xf>
    <xf numFmtId="0" fontId="43" fillId="7" borderId="1" xfId="18" applyFont="1" applyFill="1" applyBorder="1" applyAlignment="1">
      <alignment horizontal="center" vertical="center"/>
    </xf>
    <xf numFmtId="0" fontId="28" fillId="6" borderId="4" xfId="16" applyFont="1" applyFill="1" applyBorder="1" applyAlignment="1">
      <alignment horizontal="center" vertical="center" wrapText="1"/>
    </xf>
    <xf numFmtId="0" fontId="28" fillId="8" borderId="1" xfId="16" applyFont="1" applyFill="1" applyBorder="1" applyAlignment="1" applyProtection="1">
      <alignment horizontal="center" vertical="center"/>
      <protection locked="0"/>
    </xf>
    <xf numFmtId="0" fontId="40" fillId="5" borderId="1" xfId="0"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1" fontId="28" fillId="5" borderId="1" xfId="16" applyNumberFormat="1" applyFont="1" applyFill="1" applyBorder="1" applyAlignment="1">
      <alignment horizontal="center" vertical="center"/>
    </xf>
    <xf numFmtId="0" fontId="28" fillId="7" borderId="1" xfId="16" applyFont="1" applyFill="1" applyBorder="1" applyAlignment="1" applyProtection="1">
      <alignment horizontal="center" vertical="center"/>
      <protection locked="0"/>
    </xf>
    <xf numFmtId="0" fontId="40" fillId="17" borderId="4" xfId="0" applyFont="1" applyFill="1" applyBorder="1" applyAlignment="1" applyProtection="1">
      <alignment horizontal="center" vertical="center"/>
      <protection locked="0"/>
    </xf>
    <xf numFmtId="0" fontId="40" fillId="17" borderId="4" xfId="0" applyFont="1" applyFill="1" applyBorder="1" applyAlignment="1">
      <alignment horizontal="center" vertical="center" wrapText="1"/>
    </xf>
    <xf numFmtId="1" fontId="40" fillId="17" borderId="4" xfId="2" applyNumberFormat="1" applyFont="1" applyFill="1" applyBorder="1" applyAlignment="1">
      <alignment horizontal="center" vertical="center"/>
    </xf>
    <xf numFmtId="0" fontId="24" fillId="7" borderId="1" xfId="18" applyFont="1" applyFill="1" applyBorder="1" applyAlignment="1">
      <alignment horizontal="center" vertical="center"/>
    </xf>
    <xf numFmtId="0" fontId="28" fillId="2" borderId="4" xfId="16" applyFont="1" applyFill="1" applyBorder="1" applyAlignment="1">
      <alignment horizontal="center" vertical="center"/>
    </xf>
    <xf numFmtId="0" fontId="28" fillId="2" borderId="4" xfId="16" applyFont="1" applyFill="1" applyBorder="1" applyAlignment="1">
      <alignment horizontal="center" vertical="center" wrapText="1"/>
    </xf>
    <xf numFmtId="0" fontId="34" fillId="2" borderId="4" xfId="16" applyFont="1" applyFill="1" applyBorder="1" applyAlignment="1">
      <alignment horizontal="center" vertical="center"/>
    </xf>
    <xf numFmtId="0" fontId="28" fillId="7" borderId="4" xfId="16" applyFont="1" applyFill="1" applyBorder="1" applyAlignment="1">
      <alignment horizontal="center" vertical="center"/>
    </xf>
    <xf numFmtId="0" fontId="43" fillId="7" borderId="1" xfId="16" applyFont="1" applyFill="1" applyBorder="1" applyAlignment="1" applyProtection="1">
      <alignment horizontal="center" vertical="center"/>
      <protection locked="0"/>
    </xf>
    <xf numFmtId="0" fontId="28" fillId="7" borderId="1" xfId="9" applyFont="1" applyFill="1" applyBorder="1" applyAlignment="1" applyProtection="1">
      <alignment horizontal="center" vertical="center"/>
      <protection locked="0"/>
    </xf>
    <xf numFmtId="0" fontId="39" fillId="9" borderId="1" xfId="2" applyFont="1" applyFill="1" applyBorder="1" applyAlignment="1">
      <alignment horizontal="center" vertical="center" wrapText="1"/>
    </xf>
    <xf numFmtId="0" fontId="39" fillId="9" borderId="1" xfId="21" applyFont="1" applyFill="1" applyBorder="1" applyAlignment="1">
      <alignment horizontal="justify" vertical="center" wrapText="1"/>
    </xf>
    <xf numFmtId="0" fontId="24" fillId="2" borderId="4" xfId="18" applyFont="1" applyFill="1" applyBorder="1" applyAlignment="1">
      <alignment horizontal="center" vertical="center"/>
    </xf>
    <xf numFmtId="0" fontId="24" fillId="5" borderId="4" xfId="18" applyFont="1" applyFill="1" applyBorder="1" applyAlignment="1">
      <alignment horizontal="center" vertical="center"/>
    </xf>
    <xf numFmtId="0" fontId="34" fillId="3" borderId="1" xfId="9" applyFont="1" applyFill="1" applyBorder="1" applyAlignment="1" applyProtection="1">
      <alignment horizontal="center" vertical="center"/>
      <protection locked="0"/>
    </xf>
    <xf numFmtId="0" fontId="34" fillId="3" borderId="1" xfId="9" applyFont="1" applyFill="1" applyBorder="1" applyAlignment="1">
      <alignment horizontal="center" vertical="center"/>
    </xf>
    <xf numFmtId="0" fontId="34" fillId="3" borderId="1" xfId="16" applyFont="1" applyFill="1" applyBorder="1" applyAlignment="1" applyProtection="1">
      <alignment horizontal="center" vertical="center"/>
      <protection locked="0"/>
    </xf>
    <xf numFmtId="0" fontId="24" fillId="3" borderId="1" xfId="18" applyFont="1" applyFill="1" applyBorder="1" applyAlignment="1">
      <alignment horizontal="center" vertical="center"/>
    </xf>
    <xf numFmtId="0" fontId="39" fillId="3" borderId="1" xfId="2" applyFont="1" applyFill="1" applyBorder="1" applyAlignment="1">
      <alignment horizontal="center" vertical="center" wrapText="1"/>
    </xf>
    <xf numFmtId="0" fontId="24" fillId="3" borderId="1" xfId="9" applyFont="1" applyFill="1" applyBorder="1" applyAlignment="1" applyProtection="1">
      <alignment horizontal="center" vertical="center" wrapText="1"/>
      <protection locked="0"/>
    </xf>
    <xf numFmtId="0" fontId="24" fillId="3" borderId="1" xfId="2" applyFont="1" applyFill="1" applyBorder="1" applyAlignment="1">
      <alignment horizontal="center" vertical="center" wrapText="1"/>
    </xf>
    <xf numFmtId="0" fontId="24" fillId="3" borderId="11" xfId="9" applyFont="1" applyFill="1" applyBorder="1" applyAlignment="1" applyProtection="1">
      <alignment horizontal="center" vertical="center" wrapText="1"/>
      <protection locked="0"/>
    </xf>
    <xf numFmtId="0" fontId="28" fillId="3" borderId="4" xfId="0" applyFont="1" applyFill="1" applyBorder="1" applyAlignment="1" applyProtection="1">
      <alignment horizontal="center" vertical="center" wrapText="1"/>
      <protection locked="0"/>
    </xf>
    <xf numFmtId="0" fontId="39" fillId="3" borderId="1" xfId="18" applyFont="1" applyFill="1" applyBorder="1" applyAlignment="1">
      <alignment horizontal="center" vertical="center"/>
    </xf>
    <xf numFmtId="0" fontId="24" fillId="3" borderId="3" xfId="9"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24" fillId="3" borderId="1" xfId="16" applyFont="1" applyFill="1" applyBorder="1" applyAlignment="1" applyProtection="1">
      <alignment horizontal="center" vertical="center" wrapText="1"/>
      <protection locked="0"/>
    </xf>
    <xf numFmtId="0" fontId="24" fillId="3" borderId="4" xfId="18" applyFont="1" applyFill="1" applyBorder="1" applyAlignment="1">
      <alignment horizontal="center" vertical="center"/>
    </xf>
    <xf numFmtId="0" fontId="39" fillId="3" borderId="4" xfId="16" applyFont="1" applyFill="1" applyBorder="1" applyAlignment="1">
      <alignment horizontal="center" vertical="center" wrapText="1"/>
    </xf>
    <xf numFmtId="0" fontId="39" fillId="3" borderId="1" xfId="16" applyFont="1" applyFill="1" applyBorder="1" applyAlignment="1" applyProtection="1">
      <alignment horizontal="center" vertical="center" wrapText="1"/>
      <protection locked="0"/>
    </xf>
    <xf numFmtId="0" fontId="39" fillId="3" borderId="1" xfId="0" applyFont="1" applyFill="1" applyBorder="1" applyAlignment="1">
      <alignment horizontal="center" vertical="center" wrapText="1"/>
    </xf>
    <xf numFmtId="0" fontId="39" fillId="3" borderId="2" xfId="18" applyFont="1" applyFill="1" applyBorder="1" applyAlignment="1">
      <alignment horizontal="center" vertical="center"/>
    </xf>
    <xf numFmtId="0" fontId="39" fillId="3" borderId="1" xfId="18" applyFont="1" applyFill="1" applyBorder="1" applyAlignment="1">
      <alignment horizontal="center" vertical="center" wrapText="1"/>
    </xf>
    <xf numFmtId="0" fontId="28" fillId="3" borderId="1" xfId="16" applyFont="1" applyFill="1" applyBorder="1" applyAlignment="1" applyProtection="1">
      <alignment horizontal="center" vertical="center" wrapText="1"/>
      <protection locked="0"/>
    </xf>
    <xf numFmtId="0" fontId="39" fillId="3" borderId="2" xfId="18" applyFont="1" applyFill="1" applyBorder="1" applyAlignment="1">
      <alignment horizontal="center" vertical="center" wrapText="1"/>
    </xf>
    <xf numFmtId="9" fontId="39" fillId="3" borderId="1" xfId="16" applyNumberFormat="1" applyFont="1" applyFill="1" applyBorder="1" applyAlignment="1" applyProtection="1">
      <alignment horizontal="center" vertical="center" wrapText="1"/>
      <protection locked="0"/>
    </xf>
    <xf numFmtId="0" fontId="34" fillId="3" borderId="1" xfId="16" applyFont="1" applyFill="1" applyBorder="1" applyAlignment="1" applyProtection="1">
      <alignment horizontal="center" vertical="center" wrapText="1"/>
      <protection locked="0"/>
    </xf>
    <xf numFmtId="0" fontId="28" fillId="3" borderId="1" xfId="16" applyFont="1" applyFill="1" applyBorder="1" applyAlignment="1">
      <alignment horizontal="center" vertical="center" wrapText="1"/>
    </xf>
    <xf numFmtId="0" fontId="24" fillId="3" borderId="4" xfId="18" applyFont="1" applyFill="1" applyBorder="1" applyAlignment="1">
      <alignment horizontal="center" vertical="center" wrapText="1"/>
    </xf>
    <xf numFmtId="0" fontId="33" fillId="11" borderId="33" xfId="16" applyFont="1" applyFill="1" applyBorder="1" applyAlignment="1" applyProtection="1">
      <alignment vertical="center"/>
      <protection locked="0"/>
    </xf>
    <xf numFmtId="0" fontId="33" fillId="11" borderId="31" xfId="16" applyFont="1" applyFill="1" applyBorder="1" applyAlignment="1" applyProtection="1">
      <alignment vertical="center"/>
      <protection locked="0"/>
    </xf>
    <xf numFmtId="0" fontId="33" fillId="11" borderId="31" xfId="16" applyFont="1" applyFill="1" applyBorder="1" applyAlignment="1" applyProtection="1">
      <alignment vertical="center" wrapText="1"/>
      <protection locked="0"/>
    </xf>
    <xf numFmtId="0" fontId="33" fillId="11" borderId="32" xfId="16" applyFont="1" applyFill="1" applyBorder="1" applyAlignment="1" applyProtection="1">
      <alignment vertical="center" wrapText="1"/>
      <protection locked="0"/>
    </xf>
    <xf numFmtId="0" fontId="33" fillId="11" borderId="33" xfId="0" applyFont="1" applyFill="1" applyBorder="1" applyAlignment="1">
      <alignment vertical="center"/>
    </xf>
    <xf numFmtId="0" fontId="39" fillId="3" borderId="1" xfId="0" applyFont="1" applyFill="1" applyBorder="1" applyAlignment="1" applyProtection="1">
      <alignment horizontal="center" vertical="center" wrapText="1"/>
      <protection locked="0"/>
    </xf>
    <xf numFmtId="0" fontId="42" fillId="18" borderId="4" xfId="0" applyFont="1" applyFill="1" applyBorder="1" applyAlignment="1" applyProtection="1">
      <alignment horizontal="center" vertical="center" wrapText="1"/>
      <protection locked="0"/>
    </xf>
    <xf numFmtId="0" fontId="34" fillId="3" borderId="1" xfId="9" applyFont="1" applyFill="1" applyBorder="1" applyAlignment="1" applyProtection="1">
      <alignment horizontal="center" vertical="center" wrapText="1"/>
      <protection locked="0"/>
    </xf>
    <xf numFmtId="0" fontId="39" fillId="3" borderId="1" xfId="21" applyFont="1" applyFill="1" applyBorder="1" applyAlignment="1">
      <alignment horizontal="justify" vertical="center" wrapText="1"/>
    </xf>
    <xf numFmtId="0" fontId="42" fillId="18" borderId="3" xfId="0" applyFont="1" applyFill="1" applyBorder="1" applyAlignment="1">
      <alignment horizontal="center" vertical="center" wrapText="1"/>
    </xf>
    <xf numFmtId="0" fontId="34" fillId="3" borderId="1" xfId="9" applyFont="1" applyFill="1" applyBorder="1" applyAlignment="1">
      <alignment horizontal="center" vertical="center" wrapText="1"/>
    </xf>
    <xf numFmtId="1" fontId="24" fillId="18" borderId="3" xfId="2" applyNumberFormat="1" applyFont="1" applyFill="1" applyBorder="1" applyAlignment="1">
      <alignment horizontal="center" vertical="center" wrapText="1"/>
    </xf>
    <xf numFmtId="0" fontId="34" fillId="3" borderId="1" xfId="2" applyFont="1" applyFill="1" applyBorder="1" applyAlignment="1">
      <alignment horizontal="center" vertical="center" wrapText="1"/>
    </xf>
    <xf numFmtId="0" fontId="39" fillId="3" borderId="1" xfId="21" applyFont="1" applyFill="1" applyBorder="1" applyAlignment="1">
      <alignment horizontal="left" vertical="center" wrapText="1"/>
    </xf>
    <xf numFmtId="0" fontId="42" fillId="18" borderId="10" xfId="2" applyFont="1" applyFill="1" applyBorder="1" applyAlignment="1">
      <alignment horizontal="center" vertical="center" wrapText="1"/>
    </xf>
    <xf numFmtId="0" fontId="34" fillId="3" borderId="1" xfId="16" applyFont="1" applyFill="1" applyBorder="1" applyAlignment="1">
      <alignment horizontal="center" vertical="center" wrapText="1"/>
    </xf>
    <xf numFmtId="1" fontId="24" fillId="3" borderId="1" xfId="2" applyNumberFormat="1" applyFont="1" applyFill="1" applyBorder="1" applyAlignment="1">
      <alignment horizontal="center" vertical="center" wrapText="1"/>
    </xf>
    <xf numFmtId="0" fontId="39" fillId="3" borderId="1" xfId="16" applyFont="1" applyFill="1" applyBorder="1" applyAlignment="1">
      <alignment horizontal="center" vertical="center" wrapText="1"/>
    </xf>
    <xf numFmtId="0" fontId="24" fillId="3" borderId="1" xfId="16" applyFont="1" applyFill="1" applyBorder="1" applyAlignment="1">
      <alignment horizontal="center" vertical="center" wrapText="1"/>
    </xf>
    <xf numFmtId="0" fontId="39" fillId="3" borderId="4" xfId="2" applyFont="1" applyFill="1" applyBorder="1" applyAlignment="1" applyProtection="1">
      <alignment horizontal="left" vertical="center" wrapText="1"/>
      <protection locked="0"/>
    </xf>
    <xf numFmtId="0" fontId="39" fillId="0" borderId="1" xfId="18" applyFont="1" applyBorder="1" applyAlignment="1">
      <alignment horizontal="center" vertical="center" wrapText="1"/>
    </xf>
    <xf numFmtId="0" fontId="24" fillId="0" borderId="1" xfId="16" applyFont="1" applyBorder="1" applyAlignment="1" applyProtection="1">
      <alignment horizontal="center" vertical="center" wrapText="1"/>
      <protection locked="0"/>
    </xf>
    <xf numFmtId="0" fontId="28" fillId="0" borderId="1" xfId="16" applyFont="1" applyBorder="1" applyAlignment="1" applyProtection="1">
      <alignment horizontal="center" vertical="center"/>
      <protection locked="0"/>
    </xf>
    <xf numFmtId="0" fontId="34" fillId="0" borderId="1" xfId="16" applyFont="1" applyBorder="1" applyAlignment="1" applyProtection="1">
      <alignment horizontal="center" vertical="center" wrapText="1"/>
      <protection locked="0"/>
    </xf>
    <xf numFmtId="0" fontId="28" fillId="0" borderId="4" xfId="16" applyFont="1" applyBorder="1" applyAlignment="1" applyProtection="1">
      <alignment horizontal="center" vertical="center"/>
      <protection locked="0"/>
    </xf>
    <xf numFmtId="0" fontId="28" fillId="0" borderId="4" xfId="16" applyFont="1" applyBorder="1" applyAlignment="1">
      <alignment horizontal="center" vertical="center" wrapText="1"/>
    </xf>
    <xf numFmtId="0" fontId="39" fillId="0" borderId="1" xfId="2" applyFont="1" applyBorder="1" applyAlignment="1">
      <alignment horizontal="center" vertical="center" wrapText="1"/>
    </xf>
    <xf numFmtId="0" fontId="34" fillId="0" borderId="1" xfId="2" applyFont="1" applyBorder="1" applyAlignment="1">
      <alignment horizontal="left" vertical="center" wrapText="1"/>
    </xf>
    <xf numFmtId="0" fontId="34" fillId="0" borderId="1" xfId="16" applyFont="1" applyBorder="1" applyAlignment="1">
      <alignment horizontal="center" vertical="center" wrapText="1"/>
    </xf>
    <xf numFmtId="1" fontId="24" fillId="0" borderId="1" xfId="2" applyNumberFormat="1" applyFont="1" applyBorder="1" applyAlignment="1">
      <alignment horizontal="center" vertical="center" wrapText="1"/>
    </xf>
    <xf numFmtId="1" fontId="28" fillId="0" borderId="4" xfId="16" applyNumberFormat="1" applyFont="1" applyBorder="1" applyAlignment="1">
      <alignment horizontal="center" vertical="center"/>
    </xf>
    <xf numFmtId="0" fontId="39" fillId="0" borderId="1" xfId="16" applyFont="1" applyBorder="1" applyAlignment="1" applyProtection="1">
      <alignment horizontal="center" vertical="center" wrapText="1"/>
      <protection locked="0"/>
    </xf>
    <xf numFmtId="0" fontId="34" fillId="0" borderId="1" xfId="16" applyFont="1" applyBorder="1" applyAlignment="1" applyProtection="1">
      <alignment horizontal="center" vertical="center"/>
      <protection locked="0"/>
    </xf>
    <xf numFmtId="0" fontId="34" fillId="0" borderId="4" xfId="16" applyFont="1" applyBorder="1" applyAlignment="1" applyProtection="1">
      <alignment horizontal="center" vertical="center"/>
      <protection locked="0"/>
    </xf>
    <xf numFmtId="0" fontId="34" fillId="0" borderId="4" xfId="16" applyFont="1" applyBorder="1" applyAlignment="1">
      <alignment horizontal="center" vertical="center"/>
    </xf>
    <xf numFmtId="0" fontId="39" fillId="0" borderId="1" xfId="0" applyFont="1" applyBorder="1" applyAlignment="1">
      <alignment horizontal="center" vertical="center" wrapText="1"/>
    </xf>
    <xf numFmtId="0" fontId="39" fillId="0" borderId="1" xfId="22" applyFont="1" applyBorder="1" applyAlignment="1">
      <alignment horizontal="left" vertical="center" wrapText="1"/>
    </xf>
    <xf numFmtId="0" fontId="24" fillId="5" borderId="1" xfId="9" applyFont="1" applyFill="1" applyBorder="1" applyAlignment="1" applyProtection="1">
      <alignment horizontal="center" vertical="center"/>
      <protection locked="0"/>
    </xf>
    <xf numFmtId="0" fontId="24" fillId="7" borderId="4" xfId="16" applyFont="1" applyFill="1" applyBorder="1" applyAlignment="1">
      <alignment horizontal="center" vertical="center" wrapText="1"/>
    </xf>
    <xf numFmtId="0" fontId="24" fillId="10" borderId="4" xfId="18" applyFont="1" applyFill="1" applyBorder="1" applyAlignment="1">
      <alignment horizontal="center" vertical="center"/>
    </xf>
    <xf numFmtId="0" fontId="39" fillId="3" borderId="1" xfId="22" applyFont="1" applyFill="1" applyBorder="1" applyAlignment="1">
      <alignment horizontal="left" vertical="center" wrapText="1"/>
    </xf>
    <xf numFmtId="1" fontId="24" fillId="2" borderId="1" xfId="16" applyNumberFormat="1" applyFont="1" applyFill="1" applyBorder="1" applyAlignment="1">
      <alignment horizontal="center" vertical="center"/>
    </xf>
    <xf numFmtId="1" fontId="24" fillId="6" borderId="1" xfId="16" applyNumberFormat="1" applyFont="1" applyFill="1" applyBorder="1" applyAlignment="1">
      <alignment horizontal="center" vertical="center"/>
    </xf>
    <xf numFmtId="0" fontId="24" fillId="7" borderId="4" xfId="16" applyFont="1" applyFill="1" applyBorder="1" applyAlignment="1" applyProtection="1">
      <alignment horizontal="center" vertical="center"/>
      <protection locked="0"/>
    </xf>
    <xf numFmtId="0" fontId="24" fillId="2" borderId="4" xfId="16" applyFont="1" applyFill="1" applyBorder="1" applyAlignment="1">
      <alignment horizontal="center" vertical="center" wrapText="1"/>
    </xf>
    <xf numFmtId="1" fontId="24" fillId="7" borderId="1" xfId="16" applyNumberFormat="1" applyFont="1" applyFill="1" applyBorder="1" applyAlignment="1">
      <alignment horizontal="center" vertical="center"/>
    </xf>
    <xf numFmtId="0" fontId="34" fillId="3"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4" fillId="3" borderId="1" xfId="4" applyFont="1" applyFill="1" applyBorder="1" applyAlignment="1">
      <alignment horizontal="center" vertical="center" wrapText="1"/>
    </xf>
    <xf numFmtId="0" fontId="39" fillId="3" borderId="1" xfId="9" applyFont="1" applyFill="1" applyBorder="1" applyAlignment="1">
      <alignment horizontal="left" vertical="center" wrapText="1"/>
    </xf>
    <xf numFmtId="0" fontId="39" fillId="3" borderId="1" xfId="9" applyFont="1" applyFill="1" applyBorder="1" applyAlignment="1" applyProtection="1">
      <alignment horizontal="center" vertical="center" wrapText="1"/>
      <protection locked="0"/>
    </xf>
    <xf numFmtId="1" fontId="28" fillId="3" borderId="1" xfId="16" applyNumberFormat="1" applyFont="1" applyFill="1" applyBorder="1" applyAlignment="1">
      <alignment horizontal="center" vertical="center" wrapText="1"/>
    </xf>
    <xf numFmtId="0" fontId="24" fillId="5" borderId="4" xfId="16" applyFont="1" applyFill="1" applyBorder="1" applyAlignment="1" applyProtection="1">
      <alignment horizontal="center" vertical="center"/>
      <protection locked="0"/>
    </xf>
    <xf numFmtId="0" fontId="28" fillId="7" borderId="1" xfId="16" applyFont="1" applyFill="1" applyBorder="1" applyAlignment="1">
      <alignment horizontal="center" vertical="center" wrapText="1"/>
    </xf>
    <xf numFmtId="0" fontId="34" fillId="3" borderId="4" xfId="16" applyFont="1" applyFill="1" applyBorder="1" applyAlignment="1" applyProtection="1">
      <alignment horizontal="center" vertical="center"/>
      <protection locked="0"/>
    </xf>
    <xf numFmtId="0" fontId="28" fillId="0" borderId="11" xfId="16" applyFont="1" applyBorder="1" applyAlignment="1" applyProtection="1">
      <alignment horizontal="center" vertical="center" wrapText="1"/>
      <protection locked="0"/>
    </xf>
    <xf numFmtId="0" fontId="28" fillId="2" borderId="1" xfId="18" applyFont="1" applyFill="1" applyBorder="1" applyAlignment="1">
      <alignment horizontal="center" vertical="center"/>
    </xf>
    <xf numFmtId="0" fontId="24" fillId="3" borderId="4" xfId="0" applyFont="1" applyFill="1" applyBorder="1" applyAlignment="1">
      <alignment horizontal="center" vertical="center" wrapText="1"/>
    </xf>
    <xf numFmtId="0" fontId="24" fillId="0" borderId="1" xfId="2" applyFont="1" applyBorder="1" applyAlignment="1">
      <alignment horizontal="center" vertical="center" wrapText="1"/>
    </xf>
    <xf numFmtId="0" fontId="34" fillId="3" borderId="1" xfId="2" applyFont="1" applyFill="1" applyBorder="1" applyAlignment="1">
      <alignment horizontal="left" vertical="center" wrapText="1"/>
    </xf>
    <xf numFmtId="0" fontId="39" fillId="3" borderId="1" xfId="2" applyFont="1" applyFill="1" applyBorder="1" applyAlignment="1">
      <alignment horizontal="left" vertical="center" wrapText="1"/>
    </xf>
    <xf numFmtId="0" fontId="43" fillId="7" borderId="4" xfId="18" applyFont="1" applyFill="1" applyBorder="1" applyAlignment="1">
      <alignment horizontal="center" vertical="center"/>
    </xf>
    <xf numFmtId="0" fontId="42" fillId="3" borderId="1" xfId="24" applyFont="1" applyFill="1" applyBorder="1" applyAlignment="1">
      <alignment horizontal="left" vertical="center" wrapText="1"/>
    </xf>
    <xf numFmtId="0" fontId="19" fillId="0" borderId="0" xfId="0" applyFont="1" applyAlignment="1">
      <alignment wrapText="1"/>
    </xf>
    <xf numFmtId="0" fontId="34" fillId="3" borderId="1" xfId="16" applyFont="1" applyFill="1" applyBorder="1" applyAlignment="1">
      <alignment horizontal="center" vertical="center"/>
    </xf>
    <xf numFmtId="0" fontId="34" fillId="3" borderId="4" xfId="16" applyFont="1" applyFill="1" applyBorder="1" applyAlignment="1">
      <alignment horizontal="center" vertical="center"/>
    </xf>
    <xf numFmtId="1" fontId="24" fillId="3" borderId="4" xfId="2" applyNumberFormat="1" applyFont="1" applyFill="1" applyBorder="1" applyAlignment="1">
      <alignment horizontal="center" vertical="center"/>
    </xf>
    <xf numFmtId="0" fontId="24" fillId="3" borderId="4" xfId="2" applyFont="1" applyFill="1" applyBorder="1" applyAlignment="1">
      <alignment horizontal="center" vertical="center"/>
    </xf>
    <xf numFmtId="0" fontId="28" fillId="8" borderId="4" xfId="16" applyFont="1" applyFill="1" applyBorder="1" applyAlignment="1">
      <alignment horizontal="center" vertical="center"/>
    </xf>
    <xf numFmtId="0" fontId="28" fillId="8" borderId="1" xfId="16" applyFont="1" applyFill="1" applyBorder="1" applyAlignment="1">
      <alignment horizontal="center" vertical="center"/>
    </xf>
    <xf numFmtId="0" fontId="19" fillId="3" borderId="1" xfId="0" applyFont="1" applyFill="1" applyBorder="1" applyAlignment="1">
      <alignment horizontal="center" vertical="center" wrapText="1"/>
    </xf>
    <xf numFmtId="0" fontId="39" fillId="3" borderId="4" xfId="18"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4" xfId="0" quotePrefix="1" applyFont="1" applyFill="1" applyBorder="1" applyAlignment="1">
      <alignment horizontal="justify" vertical="center" wrapText="1"/>
    </xf>
    <xf numFmtId="0" fontId="24" fillId="19" borderId="4" xfId="2" applyFont="1" applyFill="1" applyBorder="1" applyAlignment="1">
      <alignment horizontal="center" vertical="center"/>
    </xf>
    <xf numFmtId="0" fontId="24" fillId="6" borderId="2" xfId="18" applyFont="1" applyFill="1" applyBorder="1" applyAlignment="1">
      <alignment horizontal="center" vertical="center"/>
    </xf>
    <xf numFmtId="0" fontId="48" fillId="17" borderId="5" xfId="2" applyFont="1" applyFill="1" applyBorder="1" applyAlignment="1">
      <alignment horizontal="center" vertical="center"/>
    </xf>
    <xf numFmtId="0" fontId="48" fillId="7" borderId="2" xfId="18" applyFont="1" applyFill="1" applyBorder="1" applyAlignment="1">
      <alignment horizontal="center" vertical="center"/>
    </xf>
    <xf numFmtId="0" fontId="43" fillId="7" borderId="2" xfId="18" applyFont="1" applyFill="1" applyBorder="1" applyAlignment="1">
      <alignment horizontal="center" vertical="center"/>
    </xf>
    <xf numFmtId="0" fontId="24" fillId="5" borderId="2" xfId="18" applyFont="1" applyFill="1" applyBorder="1" applyAlignment="1">
      <alignment horizontal="center" vertical="center"/>
    </xf>
    <xf numFmtId="0" fontId="24" fillId="3" borderId="42" xfId="2" applyFont="1" applyFill="1" applyBorder="1" applyAlignment="1">
      <alignment horizontal="center" vertical="center" wrapText="1"/>
    </xf>
    <xf numFmtId="0" fontId="24" fillId="3" borderId="49" xfId="2" applyFont="1" applyFill="1" applyBorder="1" applyAlignment="1">
      <alignment horizontal="center" vertical="center" wrapText="1"/>
    </xf>
    <xf numFmtId="0" fontId="40" fillId="0" borderId="42" xfId="2" applyFont="1" applyBorder="1" applyAlignment="1">
      <alignment horizontal="center" vertical="center" wrapText="1"/>
    </xf>
    <xf numFmtId="0" fontId="24" fillId="3" borderId="42"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40" fillId="3" borderId="49" xfId="2" applyFont="1" applyFill="1" applyBorder="1" applyAlignment="1">
      <alignment horizontal="center" vertical="center" wrapText="1"/>
    </xf>
    <xf numFmtId="0" fontId="39" fillId="3" borderId="4" xfId="2" applyFont="1" applyFill="1" applyBorder="1" applyAlignment="1">
      <alignment horizontal="justify" vertical="center" wrapText="1"/>
    </xf>
    <xf numFmtId="0" fontId="39" fillId="3" borderId="1" xfId="2" applyFont="1" applyFill="1" applyBorder="1" applyAlignment="1">
      <alignment horizontal="justify" vertical="center" wrapText="1"/>
    </xf>
    <xf numFmtId="0" fontId="28" fillId="3" borderId="1" xfId="18" applyFont="1" applyFill="1" applyBorder="1" applyAlignment="1">
      <alignment horizontal="center" vertical="center" wrapText="1"/>
    </xf>
    <xf numFmtId="0" fontId="24" fillId="3" borderId="1" xfId="18" applyFont="1" applyFill="1" applyBorder="1" applyAlignment="1">
      <alignment horizontal="center" vertical="center" wrapText="1"/>
    </xf>
    <xf numFmtId="0" fontId="28" fillId="10" borderId="1" xfId="18" applyFont="1" applyFill="1" applyBorder="1" applyAlignment="1">
      <alignment horizontal="center" vertical="center"/>
    </xf>
    <xf numFmtId="0" fontId="39" fillId="3" borderId="1" xfId="0" applyFont="1" applyFill="1" applyBorder="1" applyAlignment="1">
      <alignment horizontal="justify" vertical="center" wrapText="1"/>
    </xf>
    <xf numFmtId="0" fontId="43" fillId="7" borderId="0" xfId="16" applyFont="1" applyFill="1" applyAlignment="1" applyProtection="1">
      <alignment horizontal="center" vertical="center"/>
      <protection locked="0"/>
    </xf>
    <xf numFmtId="0" fontId="28" fillId="3" borderId="41" xfId="16" applyFont="1" applyFill="1" applyBorder="1" applyAlignment="1" applyProtection="1">
      <alignment horizontal="center" vertical="center" wrapText="1"/>
      <protection locked="0"/>
    </xf>
    <xf numFmtId="0" fontId="24" fillId="3" borderId="41" xfId="18" applyFont="1" applyFill="1" applyBorder="1" applyAlignment="1">
      <alignment horizontal="center" vertical="center"/>
    </xf>
    <xf numFmtId="0" fontId="39" fillId="3" borderId="41" xfId="2" applyFont="1" applyFill="1" applyBorder="1" applyAlignment="1">
      <alignment horizontal="center" vertical="center" wrapText="1"/>
    </xf>
    <xf numFmtId="0" fontId="24" fillId="3" borderId="41" xfId="16" applyFont="1" applyFill="1" applyBorder="1" applyAlignment="1" applyProtection="1">
      <alignment horizontal="center" vertical="center" wrapText="1"/>
      <protection locked="0"/>
    </xf>
    <xf numFmtId="0" fontId="24" fillId="3" borderId="41" xfId="2" applyFont="1" applyFill="1" applyBorder="1" applyAlignment="1">
      <alignment horizontal="center" vertical="center" wrapText="1"/>
    </xf>
    <xf numFmtId="0" fontId="39" fillId="3" borderId="41" xfId="18" applyFont="1" applyFill="1" applyBorder="1" applyAlignment="1">
      <alignment horizontal="center" vertical="center"/>
    </xf>
    <xf numFmtId="0" fontId="39" fillId="3" borderId="41" xfId="0" applyFont="1" applyFill="1" applyBorder="1" applyAlignment="1">
      <alignment horizontal="center" vertical="center" wrapText="1"/>
    </xf>
    <xf numFmtId="0" fontId="28" fillId="2" borderId="41" xfId="16" applyFont="1" applyFill="1" applyBorder="1" applyAlignment="1" applyProtection="1">
      <alignment horizontal="center" vertical="center"/>
      <protection locked="0"/>
    </xf>
    <xf numFmtId="0" fontId="28" fillId="8" borderId="41" xfId="9" applyFont="1" applyFill="1" applyBorder="1" applyAlignment="1" applyProtection="1">
      <alignment horizontal="center" vertical="center"/>
      <protection locked="0"/>
    </xf>
    <xf numFmtId="0" fontId="34" fillId="3" borderId="41" xfId="16" applyFont="1" applyFill="1" applyBorder="1" applyAlignment="1" applyProtection="1">
      <alignment horizontal="center" vertical="center"/>
      <protection locked="0"/>
    </xf>
    <xf numFmtId="0" fontId="34" fillId="3" borderId="41" xfId="16" applyFont="1" applyFill="1" applyBorder="1" applyAlignment="1">
      <alignment horizontal="center" vertical="center"/>
    </xf>
    <xf numFmtId="0" fontId="28" fillId="6" borderId="41" xfId="16" applyFont="1" applyFill="1" applyBorder="1" applyAlignment="1" applyProtection="1">
      <alignment horizontal="center" vertical="center"/>
      <protection locked="0"/>
    </xf>
    <xf numFmtId="0" fontId="28" fillId="6" borderId="41" xfId="16" applyFont="1" applyFill="1" applyBorder="1" applyAlignment="1">
      <alignment horizontal="center" vertical="center" wrapText="1"/>
    </xf>
    <xf numFmtId="0" fontId="24" fillId="6" borderId="41" xfId="18" applyFont="1" applyFill="1" applyBorder="1" applyAlignment="1">
      <alignment horizontal="center" vertical="center"/>
    </xf>
    <xf numFmtId="0" fontId="39" fillId="9" borderId="41" xfId="2" applyFont="1" applyFill="1" applyBorder="1" applyAlignment="1">
      <alignment horizontal="center" vertical="center" wrapText="1"/>
    </xf>
    <xf numFmtId="0" fontId="39" fillId="9" borderId="41" xfId="0" applyFont="1" applyFill="1" applyBorder="1" applyAlignment="1">
      <alignment horizontal="justify" vertical="center" wrapText="1"/>
    </xf>
    <xf numFmtId="0" fontId="34" fillId="2" borderId="41" xfId="16" applyFont="1" applyFill="1" applyBorder="1" applyAlignment="1">
      <alignment horizontal="center" vertical="center"/>
    </xf>
    <xf numFmtId="0" fontId="34" fillId="2" borderId="41" xfId="16" applyFont="1" applyFill="1" applyBorder="1" applyAlignment="1">
      <alignment horizontal="center" vertical="center" wrapText="1"/>
    </xf>
    <xf numFmtId="0" fontId="39" fillId="2" borderId="41" xfId="16" applyFont="1" applyFill="1" applyBorder="1" applyAlignment="1">
      <alignment horizontal="center" vertical="center" wrapText="1"/>
    </xf>
    <xf numFmtId="1" fontId="24" fillId="2" borderId="41" xfId="2" applyNumberFormat="1" applyFont="1" applyFill="1" applyBorder="1" applyAlignment="1">
      <alignment horizontal="center" vertical="center"/>
    </xf>
    <xf numFmtId="0" fontId="24" fillId="8" borderId="41" xfId="2" applyFont="1" applyFill="1" applyBorder="1" applyAlignment="1">
      <alignment horizontal="center" vertical="center"/>
    </xf>
    <xf numFmtId="0" fontId="24" fillId="2" borderId="41" xfId="2" applyFont="1" applyFill="1" applyBorder="1" applyAlignment="1">
      <alignment horizontal="center" vertical="center"/>
    </xf>
    <xf numFmtId="1" fontId="28" fillId="2" borderId="41" xfId="16" applyNumberFormat="1" applyFont="1" applyFill="1" applyBorder="1" applyAlignment="1">
      <alignment horizontal="center" vertical="center"/>
    </xf>
    <xf numFmtId="1" fontId="28" fillId="6" borderId="41" xfId="16" applyNumberFormat="1" applyFont="1" applyFill="1" applyBorder="1" applyAlignment="1">
      <alignment horizontal="center" vertical="center"/>
    </xf>
    <xf numFmtId="0" fontId="0" fillId="0" borderId="0" xfId="0" applyAlignment="1">
      <alignment horizontal="center"/>
    </xf>
    <xf numFmtId="0" fontId="33" fillId="11" borderId="11" xfId="16" applyFont="1" applyFill="1" applyBorder="1" applyAlignment="1">
      <alignment horizontal="center" vertical="center" wrapText="1"/>
    </xf>
    <xf numFmtId="0" fontId="33" fillId="11" borderId="4" xfId="16" applyFont="1" applyFill="1" applyBorder="1" applyAlignment="1" applyProtection="1">
      <alignment horizontal="center" vertical="center" wrapText="1"/>
      <protection locked="0"/>
    </xf>
    <xf numFmtId="0" fontId="22" fillId="11" borderId="4" xfId="0" applyFont="1" applyFill="1" applyBorder="1" applyAlignment="1">
      <alignment horizontal="center" vertical="center" wrapText="1"/>
    </xf>
    <xf numFmtId="0" fontId="22" fillId="11" borderId="4" xfId="1" applyFont="1" applyFill="1" applyBorder="1" applyAlignment="1">
      <alignment horizontal="center" vertical="center" textRotation="90" wrapText="1"/>
    </xf>
    <xf numFmtId="0" fontId="28" fillId="3" borderId="33" xfId="9" applyFont="1" applyFill="1" applyBorder="1" applyAlignment="1" applyProtection="1">
      <alignment horizontal="center" vertical="center" wrapText="1"/>
      <protection locked="0"/>
    </xf>
    <xf numFmtId="0" fontId="24" fillId="3" borderId="33" xfId="18" applyFont="1" applyFill="1" applyBorder="1" applyAlignment="1">
      <alignment horizontal="center" vertical="center"/>
    </xf>
    <xf numFmtId="0" fontId="39" fillId="3" borderId="33" xfId="2" applyFont="1" applyFill="1" applyBorder="1" applyAlignment="1">
      <alignment horizontal="center" vertical="center" wrapText="1"/>
    </xf>
    <xf numFmtId="0" fontId="24" fillId="3" borderId="33" xfId="9" applyFont="1" applyFill="1" applyBorder="1" applyAlignment="1" applyProtection="1">
      <alignment horizontal="center" vertical="center" wrapText="1"/>
      <protection locked="0"/>
    </xf>
    <xf numFmtId="0" fontId="24" fillId="3" borderId="33" xfId="2" applyFont="1" applyFill="1" applyBorder="1" applyAlignment="1">
      <alignment horizontal="center" vertical="center" wrapText="1"/>
    </xf>
    <xf numFmtId="0" fontId="39" fillId="3" borderId="29" xfId="18" applyFont="1" applyFill="1" applyBorder="1" applyAlignment="1">
      <alignment horizontal="center" vertical="center"/>
    </xf>
    <xf numFmtId="0" fontId="24" fillId="3" borderId="35" xfId="9" applyFont="1" applyFill="1" applyBorder="1" applyAlignment="1" applyProtection="1">
      <alignment horizontal="center" vertical="center" wrapText="1"/>
      <protection locked="0"/>
    </xf>
    <xf numFmtId="0" fontId="28" fillId="2" borderId="33" xfId="9" applyFont="1" applyFill="1" applyBorder="1" applyAlignment="1" applyProtection="1">
      <alignment horizontal="center" vertical="center"/>
      <protection locked="0"/>
    </xf>
    <xf numFmtId="0" fontId="28" fillId="8" borderId="33" xfId="9" applyFont="1" applyFill="1" applyBorder="1" applyAlignment="1" applyProtection="1">
      <alignment horizontal="center" vertical="center"/>
      <protection locked="0"/>
    </xf>
    <xf numFmtId="0" fontId="34" fillId="3" borderId="33" xfId="9" applyFont="1" applyFill="1" applyBorder="1" applyAlignment="1" applyProtection="1">
      <alignment horizontal="center" vertical="center"/>
      <protection locked="0"/>
    </xf>
    <xf numFmtId="0" fontId="34" fillId="3" borderId="33" xfId="9" applyFont="1" applyFill="1" applyBorder="1" applyAlignment="1">
      <alignment horizontal="center" vertical="center"/>
    </xf>
    <xf numFmtId="0" fontId="28" fillId="6" borderId="33" xfId="9" applyFont="1" applyFill="1" applyBorder="1" applyAlignment="1" applyProtection="1">
      <alignment horizontal="center" vertical="center"/>
      <protection locked="0"/>
    </xf>
    <xf numFmtId="0" fontId="28" fillId="2" borderId="33" xfId="9" applyFont="1" applyFill="1" applyBorder="1" applyAlignment="1">
      <alignment horizontal="center" vertical="center" wrapText="1"/>
    </xf>
    <xf numFmtId="0" fontId="28" fillId="5" borderId="33" xfId="18" applyFont="1" applyFill="1" applyBorder="1" applyAlignment="1">
      <alignment horizontal="center" vertical="center"/>
    </xf>
    <xf numFmtId="0" fontId="39" fillId="9" borderId="33" xfId="2" applyFont="1" applyFill="1" applyBorder="1" applyAlignment="1">
      <alignment horizontal="center" vertical="center" wrapText="1"/>
    </xf>
    <xf numFmtId="0" fontId="34" fillId="9" borderId="33" xfId="21" applyFont="1" applyFill="1" applyBorder="1" applyAlignment="1">
      <alignment horizontal="justify" vertical="center" wrapText="1"/>
    </xf>
    <xf numFmtId="0" fontId="34" fillId="2" borderId="33" xfId="9" applyFont="1" applyFill="1" applyBorder="1" applyAlignment="1">
      <alignment horizontal="center" vertical="center"/>
    </xf>
    <xf numFmtId="0" fontId="34" fillId="2" borderId="33" xfId="9" applyFont="1" applyFill="1" applyBorder="1" applyAlignment="1">
      <alignment horizontal="center" vertical="center" wrapText="1"/>
    </xf>
    <xf numFmtId="1" fontId="24" fillId="2" borderId="33" xfId="2" applyNumberFormat="1" applyFont="1" applyFill="1" applyBorder="1" applyAlignment="1">
      <alignment horizontal="center" vertical="center"/>
    </xf>
    <xf numFmtId="0" fontId="24" fillId="8" borderId="33" xfId="2" applyFont="1" applyFill="1" applyBorder="1" applyAlignment="1">
      <alignment horizontal="center" vertical="center"/>
    </xf>
    <xf numFmtId="0" fontId="24" fillId="2" borderId="33" xfId="2" applyFont="1" applyFill="1" applyBorder="1" applyAlignment="1">
      <alignment horizontal="center" vertical="center"/>
    </xf>
    <xf numFmtId="1" fontId="28" fillId="2" borderId="33" xfId="9" applyNumberFormat="1" applyFont="1" applyFill="1" applyBorder="1" applyAlignment="1">
      <alignment horizontal="center" vertical="center"/>
    </xf>
    <xf numFmtId="1" fontId="28" fillId="6" borderId="33" xfId="9" applyNumberFormat="1" applyFont="1" applyFill="1" applyBorder="1" applyAlignment="1">
      <alignment horizontal="center" vertical="center"/>
    </xf>
    <xf numFmtId="0" fontId="24" fillId="6" borderId="30" xfId="18" applyFont="1" applyFill="1" applyBorder="1" applyAlignment="1">
      <alignment horizontal="center" vertical="center"/>
    </xf>
    <xf numFmtId="0" fontId="24" fillId="3" borderId="53" xfId="2" applyFont="1" applyFill="1" applyBorder="1" applyAlignment="1">
      <alignment horizontal="center" vertical="center" wrapText="1"/>
    </xf>
    <xf numFmtId="0" fontId="34" fillId="3" borderId="4" xfId="16" applyFont="1" applyFill="1" applyBorder="1" applyAlignment="1" applyProtection="1">
      <alignment horizontal="center" vertical="center" wrapText="1"/>
      <protection locked="0"/>
    </xf>
    <xf numFmtId="0" fontId="34" fillId="3" borderId="4" xfId="16" applyFont="1" applyFill="1" applyBorder="1" applyAlignment="1">
      <alignment horizontal="center" vertical="center" wrapText="1"/>
    </xf>
    <xf numFmtId="0" fontId="28" fillId="2" borderId="4"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0" fontId="28" fillId="7" borderId="4" xfId="16" applyFont="1" applyFill="1" applyBorder="1" applyAlignment="1" applyProtection="1">
      <alignment horizontal="center" vertical="center"/>
      <protection locked="0"/>
    </xf>
    <xf numFmtId="0" fontId="24" fillId="2" borderId="4" xfId="2" applyFont="1" applyFill="1" applyBorder="1" applyAlignment="1">
      <alignment horizontal="center" vertical="center"/>
    </xf>
    <xf numFmtId="1" fontId="28" fillId="2" borderId="4" xfId="16" applyNumberFormat="1" applyFont="1" applyFill="1" applyBorder="1" applyAlignment="1">
      <alignment horizontal="center" vertical="center"/>
    </xf>
    <xf numFmtId="1" fontId="28" fillId="6" borderId="4" xfId="16" applyNumberFormat="1" applyFont="1" applyFill="1" applyBorder="1" applyAlignment="1">
      <alignment horizontal="center" vertical="center"/>
    </xf>
    <xf numFmtId="0" fontId="24" fillId="6" borderId="5" xfId="18" applyFont="1" applyFill="1" applyBorder="1" applyAlignment="1">
      <alignment horizontal="center" vertical="center"/>
    </xf>
    <xf numFmtId="0" fontId="40" fillId="3" borderId="49" xfId="0" applyFont="1" applyFill="1" applyBorder="1" applyAlignment="1">
      <alignment horizontal="center" vertical="center" wrapText="1"/>
    </xf>
    <xf numFmtId="0" fontId="28" fillId="3" borderId="4" xfId="16" applyFont="1" applyFill="1" applyBorder="1" applyAlignment="1" applyProtection="1">
      <alignment horizontal="center" vertical="center" wrapText="1"/>
      <protection locked="0"/>
    </xf>
    <xf numFmtId="0" fontId="39" fillId="3" borderId="4" xfId="18" applyFont="1" applyFill="1" applyBorder="1" applyAlignment="1">
      <alignment horizontal="center" vertical="center" wrapText="1"/>
    </xf>
    <xf numFmtId="0" fontId="39" fillId="3" borderId="9" xfId="18" applyFont="1" applyFill="1" applyBorder="1" applyAlignment="1">
      <alignment horizontal="center" vertical="center" wrapText="1"/>
    </xf>
    <xf numFmtId="0" fontId="39" fillId="3" borderId="4" xfId="2" applyFont="1" applyFill="1" applyBorder="1" applyAlignment="1">
      <alignment horizontal="center" vertical="center" wrapText="1"/>
    </xf>
    <xf numFmtId="0" fontId="24" fillId="3" borderId="4" xfId="16" applyFont="1" applyFill="1" applyBorder="1" applyAlignment="1" applyProtection="1">
      <alignment horizontal="center" vertical="center" wrapText="1"/>
      <protection locked="0"/>
    </xf>
    <xf numFmtId="0" fontId="24" fillId="3" borderId="4" xfId="2" applyFont="1" applyFill="1" applyBorder="1" applyAlignment="1">
      <alignment horizontal="center" vertical="center" wrapText="1"/>
    </xf>
    <xf numFmtId="0" fontId="24" fillId="3" borderId="4" xfId="9" applyFont="1" applyFill="1" applyBorder="1" applyAlignment="1" applyProtection="1">
      <alignment horizontal="center" vertical="center" wrapText="1"/>
      <protection locked="0"/>
    </xf>
    <xf numFmtId="0" fontId="24" fillId="3" borderId="9" xfId="9" applyFont="1" applyFill="1" applyBorder="1" applyAlignment="1" applyProtection="1">
      <alignment horizontal="center" vertical="center" wrapText="1"/>
      <protection locked="0"/>
    </xf>
    <xf numFmtId="0" fontId="28" fillId="5" borderId="4" xfId="9" applyFont="1" applyFill="1" applyBorder="1" applyAlignment="1" applyProtection="1">
      <alignment horizontal="center" vertical="center"/>
      <protection locked="0"/>
    </xf>
    <xf numFmtId="0" fontId="28" fillId="10" borderId="4" xfId="18" applyFont="1" applyFill="1" applyBorder="1" applyAlignment="1">
      <alignment horizontal="center" vertical="center"/>
    </xf>
    <xf numFmtId="1" fontId="24" fillId="3" borderId="4" xfId="2" applyNumberFormat="1" applyFont="1" applyFill="1" applyBorder="1" applyAlignment="1">
      <alignment horizontal="center" vertical="center" wrapText="1"/>
    </xf>
    <xf numFmtId="0" fontId="24" fillId="8" borderId="4" xfId="2" applyFont="1" applyFill="1" applyBorder="1" applyAlignment="1">
      <alignment horizontal="center" vertical="center"/>
    </xf>
    <xf numFmtId="0" fontId="39" fillId="3" borderId="4" xfId="16" applyFont="1" applyFill="1" applyBorder="1" applyAlignment="1" applyProtection="1">
      <alignment horizontal="center" vertical="center" wrapText="1"/>
      <protection locked="0"/>
    </xf>
    <xf numFmtId="0" fontId="40" fillId="3" borderId="42" xfId="2" applyFont="1" applyFill="1" applyBorder="1" applyAlignment="1">
      <alignment horizontal="center" vertical="center" wrapText="1"/>
    </xf>
    <xf numFmtId="1" fontId="24" fillId="2" borderId="4" xfId="2" applyNumberFormat="1" applyFont="1" applyFill="1" applyBorder="1" applyAlignment="1">
      <alignment horizontal="center" vertical="center"/>
    </xf>
    <xf numFmtId="0" fontId="43" fillId="7" borderId="5" xfId="18" applyFont="1" applyFill="1" applyBorder="1" applyAlignment="1">
      <alignment horizontal="center" vertical="center"/>
    </xf>
    <xf numFmtId="0" fontId="24" fillId="3" borderId="9" xfId="16" applyFont="1" applyFill="1" applyBorder="1" applyAlignment="1" applyProtection="1">
      <alignment horizontal="center" vertical="center" wrapText="1"/>
      <protection locked="0"/>
    </xf>
    <xf numFmtId="0" fontId="39" fillId="3" borderId="4" xfId="0"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34" fillId="0" borderId="4" xfId="16" applyFont="1" applyBorder="1" applyAlignment="1" applyProtection="1">
      <alignment horizontal="center" vertical="center" wrapText="1"/>
      <protection locked="0"/>
    </xf>
    <xf numFmtId="0" fontId="34" fillId="0" borderId="4" xfId="16" applyFont="1" applyBorder="1" applyAlignment="1">
      <alignment horizontal="center" vertical="center" wrapText="1"/>
    </xf>
    <xf numFmtId="0" fontId="24" fillId="0" borderId="9" xfId="9" applyFont="1" applyBorder="1" applyAlignment="1" applyProtection="1">
      <alignment horizontal="center" vertical="center" wrapText="1"/>
      <protection locked="0"/>
    </xf>
    <xf numFmtId="0" fontId="39" fillId="0" borderId="4" xfId="18" applyFont="1" applyBorder="1" applyAlignment="1">
      <alignment horizontal="center" vertical="center" wrapText="1"/>
    </xf>
    <xf numFmtId="0" fontId="39" fillId="0" borderId="9" xfId="18" applyFont="1" applyBorder="1" applyAlignment="1">
      <alignment horizontal="center" vertical="center" wrapText="1"/>
    </xf>
    <xf numFmtId="0" fontId="24" fillId="0" borderId="9" xfId="16" applyFont="1" applyBorder="1" applyAlignment="1" applyProtection="1">
      <alignment horizontal="center" vertical="center" wrapText="1"/>
      <protection locked="0"/>
    </xf>
    <xf numFmtId="0" fontId="28" fillId="3" borderId="49" xfId="0" applyFont="1" applyFill="1" applyBorder="1" applyAlignment="1">
      <alignment horizontal="center" vertical="center" wrapText="1"/>
    </xf>
    <xf numFmtId="0" fontId="34" fillId="3" borderId="4" xfId="2" applyFont="1" applyFill="1" applyBorder="1" applyAlignment="1">
      <alignment horizontal="center" vertical="center" wrapText="1"/>
    </xf>
    <xf numFmtId="0" fontId="28" fillId="7" borderId="4" xfId="16" applyFont="1" applyFill="1" applyBorder="1" applyAlignment="1">
      <alignment horizontal="center" vertical="center" wrapText="1"/>
    </xf>
    <xf numFmtId="0" fontId="28" fillId="5" borderId="4" xfId="16" applyFont="1" applyFill="1" applyBorder="1" applyAlignment="1" applyProtection="1">
      <alignment horizontal="center" vertical="center"/>
      <protection locked="0"/>
    </xf>
    <xf numFmtId="0" fontId="33" fillId="11" borderId="4" xfId="16" applyFont="1" applyFill="1" applyBorder="1" applyAlignment="1">
      <alignment horizontal="center" vertical="center" wrapText="1"/>
    </xf>
    <xf numFmtId="1" fontId="28" fillId="8" borderId="4" xfId="16" applyNumberFormat="1" applyFont="1" applyFill="1" applyBorder="1" applyAlignment="1">
      <alignment horizontal="center" vertical="center"/>
    </xf>
    <xf numFmtId="0" fontId="33" fillId="3" borderId="4" xfId="16"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1" fontId="24" fillId="0" borderId="4" xfId="2" applyNumberFormat="1" applyFont="1" applyBorder="1" applyAlignment="1">
      <alignment horizontal="center" vertical="center"/>
    </xf>
    <xf numFmtId="0" fontId="24" fillId="0" borderId="4" xfId="2" applyFont="1" applyBorder="1" applyAlignment="1">
      <alignment horizontal="center" vertical="center"/>
    </xf>
    <xf numFmtId="0" fontId="40" fillId="0" borderId="49" xfId="0" applyFont="1" applyBorder="1" applyAlignment="1">
      <alignment horizontal="center" vertical="center" wrapText="1"/>
    </xf>
    <xf numFmtId="0" fontId="24" fillId="3" borderId="41" xfId="9" applyFont="1" applyFill="1" applyBorder="1" applyAlignment="1" applyProtection="1">
      <alignment horizontal="center" vertical="center" wrapText="1"/>
      <protection locked="0"/>
    </xf>
    <xf numFmtId="0" fontId="24" fillId="3" borderId="48" xfId="16" applyFont="1" applyFill="1" applyBorder="1" applyAlignment="1">
      <alignment horizontal="center" vertical="center"/>
    </xf>
    <xf numFmtId="0" fontId="24" fillId="3" borderId="42" xfId="16" applyFont="1" applyFill="1" applyBorder="1" applyAlignment="1">
      <alignment horizontal="center" vertical="center"/>
    </xf>
    <xf numFmtId="0" fontId="24" fillId="3" borderId="42" xfId="16" applyFont="1" applyFill="1" applyBorder="1" applyAlignment="1">
      <alignment horizontal="center" vertical="center" wrapText="1"/>
    </xf>
    <xf numFmtId="0" fontId="24" fillId="3" borderId="49" xfId="16" applyFont="1" applyFill="1" applyBorder="1" applyAlignment="1">
      <alignment horizontal="center" vertical="center"/>
    </xf>
    <xf numFmtId="0" fontId="24" fillId="3" borderId="49" xfId="16" applyFont="1" applyFill="1" applyBorder="1" applyAlignment="1">
      <alignment horizontal="center" vertical="center" wrapText="1"/>
    </xf>
    <xf numFmtId="0" fontId="24" fillId="3" borderId="54" xfId="16" applyFont="1" applyFill="1" applyBorder="1" applyAlignment="1">
      <alignment horizontal="center" vertical="center" wrapText="1"/>
    </xf>
    <xf numFmtId="0" fontId="24" fillId="3" borderId="55" xfId="16" applyFont="1" applyFill="1" applyBorder="1" applyAlignment="1">
      <alignment horizontal="center" vertical="center" wrapText="1"/>
    </xf>
    <xf numFmtId="0" fontId="24" fillId="3" borderId="52" xfId="16" applyFont="1" applyFill="1" applyBorder="1" applyAlignment="1">
      <alignment horizontal="center" vertical="center" wrapText="1"/>
    </xf>
    <xf numFmtId="0" fontId="24" fillId="3" borderId="51" xfId="16" applyFont="1" applyFill="1" applyBorder="1" applyAlignment="1">
      <alignment horizontal="center" vertical="center"/>
    </xf>
    <xf numFmtId="0" fontId="34" fillId="3" borderId="4" xfId="9" applyFont="1" applyFill="1" applyBorder="1" applyAlignment="1">
      <alignment horizontal="center" vertical="center" wrapText="1"/>
    </xf>
    <xf numFmtId="0" fontId="39" fillId="3" borderId="9" xfId="0" applyFont="1" applyFill="1" applyBorder="1" applyAlignment="1">
      <alignment horizontal="center" vertical="center" wrapText="1"/>
    </xf>
    <xf numFmtId="0" fontId="24" fillId="6" borderId="43" xfId="18" applyFont="1" applyFill="1" applyBorder="1" applyAlignment="1">
      <alignment horizontal="center" vertical="center"/>
    </xf>
    <xf numFmtId="0" fontId="40" fillId="3" borderId="51" xfId="0" applyFont="1" applyFill="1" applyBorder="1" applyAlignment="1">
      <alignment horizontal="center" vertical="center" wrapText="1"/>
    </xf>
    <xf numFmtId="0" fontId="34" fillId="0" borderId="0" xfId="16" applyFont="1" applyAlignment="1">
      <alignment vertical="center"/>
    </xf>
    <xf numFmtId="0" fontId="34" fillId="0" borderId="0" xfId="16" applyFont="1" applyAlignment="1">
      <alignment vertical="center" wrapText="1"/>
    </xf>
    <xf numFmtId="0" fontId="34" fillId="0" borderId="1" xfId="16" applyFont="1" applyBorder="1" applyAlignment="1">
      <alignment vertical="center" wrapText="1"/>
    </xf>
    <xf numFmtId="0" fontId="34" fillId="0" borderId="0" xfId="16" applyFont="1" applyAlignment="1">
      <alignment horizontal="center" vertical="center"/>
    </xf>
    <xf numFmtId="0" fontId="39" fillId="0" borderId="0" xfId="16" applyFont="1" applyAlignment="1">
      <alignment vertical="center"/>
    </xf>
    <xf numFmtId="0" fontId="34" fillId="0" borderId="0" xfId="16" applyFont="1" applyAlignment="1" applyProtection="1">
      <alignment horizontal="center" vertical="center" wrapText="1"/>
      <protection locked="0"/>
    </xf>
    <xf numFmtId="0" fontId="28" fillId="0" borderId="0" xfId="16" applyFont="1" applyAlignment="1" applyProtection="1">
      <alignment horizontal="center" vertical="center" wrapText="1"/>
      <protection locked="0"/>
    </xf>
    <xf numFmtId="0" fontId="34" fillId="0" borderId="0" xfId="16" applyFont="1" applyAlignment="1">
      <alignment horizontal="center" vertical="center" wrapText="1"/>
    </xf>
    <xf numFmtId="0" fontId="28" fillId="0" borderId="0" xfId="16" applyFont="1" applyAlignment="1">
      <alignment horizontal="center" vertical="center" wrapText="1"/>
    </xf>
    <xf numFmtId="0" fontId="28" fillId="0" borderId="0" xfId="16" applyFont="1" applyAlignment="1" applyProtection="1">
      <alignment horizontal="center" vertical="center"/>
      <protection locked="0"/>
    </xf>
    <xf numFmtId="1" fontId="34" fillId="0" borderId="0" xfId="16" applyNumberFormat="1" applyFont="1" applyAlignment="1">
      <alignment horizontal="center" vertical="center"/>
    </xf>
    <xf numFmtId="0" fontId="28" fillId="0" borderId="0" xfId="16" applyFont="1" applyAlignment="1">
      <alignment horizontal="center" vertical="center"/>
    </xf>
    <xf numFmtId="0" fontId="46" fillId="0" borderId="0" xfId="16" applyFont="1" applyAlignment="1">
      <alignment horizontal="justify" vertical="center"/>
    </xf>
    <xf numFmtId="0" fontId="46" fillId="0" borderId="0" xfId="16" applyFont="1" applyAlignment="1">
      <alignment horizontal="center" vertical="center"/>
    </xf>
    <xf numFmtId="0" fontId="46" fillId="0" borderId="0" xfId="16" applyFont="1" applyAlignment="1">
      <alignment vertical="center"/>
    </xf>
    <xf numFmtId="0" fontId="39" fillId="3" borderId="33" xfId="0" applyFont="1" applyFill="1" applyBorder="1" applyAlignment="1">
      <alignment horizontal="center" vertical="center" wrapText="1"/>
    </xf>
    <xf numFmtId="15" fontId="34" fillId="3" borderId="33" xfId="16" applyNumberFormat="1" applyFont="1" applyFill="1" applyBorder="1" applyAlignment="1">
      <alignment horizontal="center" vertical="center"/>
    </xf>
    <xf numFmtId="0" fontId="39" fillId="3" borderId="36" xfId="0" applyFont="1" applyFill="1" applyBorder="1" applyAlignment="1">
      <alignment horizontal="center" vertical="center" wrapText="1"/>
    </xf>
    <xf numFmtId="15" fontId="34" fillId="3" borderId="1" xfId="16" applyNumberFormat="1" applyFont="1" applyFill="1" applyBorder="1" applyAlignment="1">
      <alignment horizontal="center" vertical="center"/>
    </xf>
    <xf numFmtId="0" fontId="39" fillId="3" borderId="38" xfId="0" applyFont="1" applyFill="1" applyBorder="1" applyAlignment="1">
      <alignment horizontal="center" vertical="center" wrapText="1"/>
    </xf>
    <xf numFmtId="0" fontId="39" fillId="3" borderId="4" xfId="9" applyFont="1" applyFill="1" applyBorder="1" applyAlignment="1">
      <alignment horizontal="center" vertical="center" wrapText="1"/>
    </xf>
    <xf numFmtId="0" fontId="34" fillId="3" borderId="38" xfId="9" applyFont="1" applyFill="1" applyBorder="1" applyAlignment="1">
      <alignment horizontal="center" vertical="center" wrapText="1"/>
    </xf>
    <xf numFmtId="0" fontId="34" fillId="3" borderId="38" xfId="16" applyFont="1" applyFill="1" applyBorder="1" applyAlignment="1">
      <alignment horizontal="center" vertical="center" wrapText="1"/>
    </xf>
    <xf numFmtId="0" fontId="42" fillId="3" borderId="4" xfId="16" applyFont="1" applyFill="1" applyBorder="1" applyAlignment="1">
      <alignment horizontal="center" vertical="center" wrapText="1"/>
    </xf>
    <xf numFmtId="15" fontId="34" fillId="3" borderId="4" xfId="16" applyNumberFormat="1" applyFont="1" applyFill="1" applyBorder="1" applyAlignment="1">
      <alignment horizontal="center" vertical="center"/>
    </xf>
    <xf numFmtId="0" fontId="34" fillId="3" borderId="40" xfId="16" applyFont="1" applyFill="1" applyBorder="1" applyAlignment="1">
      <alignment horizontal="center" vertical="center" wrapText="1"/>
    </xf>
    <xf numFmtId="0" fontId="42" fillId="3" borderId="1" xfId="16" applyFont="1" applyFill="1" applyBorder="1" applyAlignment="1">
      <alignment horizontal="center" vertical="center" wrapText="1"/>
    </xf>
    <xf numFmtId="0" fontId="42" fillId="0" borderId="1" xfId="16" applyFont="1" applyBorder="1" applyAlignment="1">
      <alignment horizontal="center" vertical="center" wrapText="1"/>
    </xf>
    <xf numFmtId="0" fontId="34" fillId="0" borderId="38" xfId="16" applyFont="1" applyBorder="1" applyAlignment="1">
      <alignment horizontal="center" vertical="center" wrapText="1"/>
    </xf>
    <xf numFmtId="0" fontId="42" fillId="3" borderId="1" xfId="25" applyFont="1" applyFill="1" applyBorder="1" applyAlignment="1">
      <alignment horizontal="center" vertical="center" wrapText="1"/>
    </xf>
    <xf numFmtId="0" fontId="42" fillId="0" borderId="38" xfId="16" applyFont="1" applyBorder="1" applyAlignment="1">
      <alignment horizontal="center" vertical="center" wrapText="1"/>
    </xf>
    <xf numFmtId="0" fontId="42" fillId="3" borderId="38" xfId="25" applyFont="1" applyFill="1" applyBorder="1" applyAlignment="1">
      <alignment horizontal="center" vertical="center" wrapText="1"/>
    </xf>
    <xf numFmtId="0" fontId="39" fillId="0" borderId="1" xfId="16" applyFont="1" applyBorder="1" applyAlignment="1">
      <alignment horizontal="center" vertical="center" wrapText="1"/>
    </xf>
    <xf numFmtId="15" fontId="39" fillId="0" borderId="1" xfId="16" applyNumberFormat="1" applyFont="1" applyBorder="1" applyAlignment="1">
      <alignment horizontal="center" vertical="center" wrapText="1"/>
    </xf>
    <xf numFmtId="0" fontId="39" fillId="0" borderId="38" xfId="16" applyFont="1" applyBorder="1" applyAlignment="1">
      <alignment horizontal="center" vertical="center" wrapText="1"/>
    </xf>
    <xf numFmtId="15" fontId="39" fillId="3" borderId="1" xfId="16" applyNumberFormat="1" applyFont="1" applyFill="1" applyBorder="1" applyAlignment="1">
      <alignment horizontal="center" vertical="center" wrapText="1"/>
    </xf>
    <xf numFmtId="15" fontId="39" fillId="3" borderId="1" xfId="16" applyNumberFormat="1" applyFont="1" applyFill="1" applyBorder="1" applyAlignment="1">
      <alignment horizontal="center" vertical="center"/>
    </xf>
    <xf numFmtId="0" fontId="39" fillId="3" borderId="38" xfId="16" applyFont="1" applyFill="1" applyBorder="1" applyAlignment="1">
      <alignment horizontal="center" vertical="center" wrapText="1"/>
    </xf>
    <xf numFmtId="0" fontId="42" fillId="0" borderId="8" xfId="16" applyFont="1" applyBorder="1" applyAlignment="1">
      <alignment horizontal="center" vertical="center" wrapText="1"/>
    </xf>
    <xf numFmtId="0" fontId="42" fillId="0" borderId="1" xfId="9" applyFont="1" applyBorder="1" applyAlignment="1">
      <alignment horizontal="center" vertical="center" wrapText="1"/>
    </xf>
    <xf numFmtId="0" fontId="39" fillId="0" borderId="8" xfId="16" applyFont="1" applyBorder="1" applyAlignment="1">
      <alignment horizontal="center" vertical="center" wrapText="1"/>
    </xf>
    <xf numFmtId="15" fontId="39" fillId="0" borderId="9" xfId="16" applyNumberFormat="1" applyFont="1" applyBorder="1" applyAlignment="1">
      <alignment horizontal="center" vertical="center" wrapText="1"/>
    </xf>
    <xf numFmtId="0" fontId="39" fillId="0" borderId="39" xfId="16" applyFont="1" applyBorder="1" applyAlignment="1">
      <alignment horizontal="center" vertical="center" wrapText="1"/>
    </xf>
    <xf numFmtId="0" fontId="42" fillId="0" borderId="8" xfId="9" applyFont="1" applyBorder="1" applyAlignment="1">
      <alignment horizontal="center" vertical="center" wrapText="1"/>
    </xf>
    <xf numFmtId="0" fontId="39" fillId="0" borderId="9" xfId="16" applyFont="1" applyBorder="1" applyAlignment="1">
      <alignment horizontal="center" vertical="center" wrapText="1"/>
    </xf>
    <xf numFmtId="0" fontId="34" fillId="3" borderId="1" xfId="14" applyFont="1" applyFill="1" applyBorder="1" applyAlignment="1" applyProtection="1">
      <alignment horizontal="center" vertical="center" wrapText="1"/>
      <protection locked="0"/>
    </xf>
    <xf numFmtId="0" fontId="42" fillId="3" borderId="9" xfId="0" applyFont="1" applyFill="1" applyBorder="1" applyAlignment="1">
      <alignment horizontal="center" vertical="center" wrapText="1"/>
    </xf>
    <xf numFmtId="0" fontId="39" fillId="3" borderId="39"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42" fillId="3" borderId="38" xfId="0" applyFont="1" applyFill="1" applyBorder="1" applyAlignment="1">
      <alignment horizontal="center" vertical="center" wrapText="1"/>
    </xf>
    <xf numFmtId="0" fontId="42" fillId="3" borderId="1" xfId="9" applyFont="1" applyFill="1" applyBorder="1" applyAlignment="1">
      <alignment horizontal="center" vertical="center" wrapText="1"/>
    </xf>
    <xf numFmtId="0" fontId="39" fillId="3" borderId="1" xfId="9" applyFont="1" applyFill="1" applyBorder="1" applyAlignment="1">
      <alignment horizontal="center" vertical="center" wrapText="1"/>
    </xf>
    <xf numFmtId="0" fontId="39" fillId="3" borderId="38" xfId="9" applyFont="1" applyFill="1" applyBorder="1" applyAlignment="1">
      <alignment horizontal="center" vertical="center" wrapText="1"/>
    </xf>
    <xf numFmtId="0" fontId="42" fillId="3" borderId="41" xfId="16" applyFont="1" applyFill="1" applyBorder="1" applyAlignment="1">
      <alignment horizontal="center" vertical="center" wrapText="1"/>
    </xf>
    <xf numFmtId="0" fontId="34" fillId="3" borderId="41" xfId="16" applyFont="1" applyFill="1" applyBorder="1" applyAlignment="1">
      <alignment horizontal="center" vertical="center" wrapText="1"/>
    </xf>
    <xf numFmtId="15" fontId="39" fillId="0" borderId="41" xfId="16" applyNumberFormat="1" applyFont="1" applyBorder="1" applyAlignment="1">
      <alignment horizontal="center" vertical="center" wrapText="1"/>
    </xf>
    <xf numFmtId="0" fontId="34" fillId="3" borderId="46" xfId="16" applyFont="1" applyFill="1" applyBorder="1" applyAlignment="1">
      <alignment horizontal="center" vertical="center" wrapText="1"/>
    </xf>
    <xf numFmtId="0" fontId="15" fillId="4" borderId="42" xfId="0" applyFont="1" applyFill="1" applyBorder="1" applyAlignment="1">
      <alignment horizontal="center" vertical="center"/>
    </xf>
    <xf numFmtId="0" fontId="31" fillId="4" borderId="57" xfId="0" applyFont="1" applyFill="1" applyBorder="1" applyAlignment="1">
      <alignment horizontal="center" vertical="center"/>
    </xf>
    <xf numFmtId="0" fontId="31" fillId="5" borderId="42" xfId="0" applyFont="1" applyFill="1" applyBorder="1" applyAlignment="1">
      <alignment horizontal="center" vertical="center"/>
    </xf>
    <xf numFmtId="0" fontId="31" fillId="6" borderId="42" xfId="0" applyFont="1" applyFill="1" applyBorder="1" applyAlignment="1">
      <alignment horizontal="center" vertical="center"/>
    </xf>
    <xf numFmtId="0" fontId="31" fillId="7" borderId="51" xfId="0" applyFont="1" applyFill="1" applyBorder="1" applyAlignment="1">
      <alignment horizontal="center" vertical="center"/>
    </xf>
    <xf numFmtId="0" fontId="32" fillId="7" borderId="41" xfId="0" applyFont="1" applyFill="1" applyBorder="1" applyAlignment="1">
      <alignment horizontal="center" vertical="center" wrapText="1"/>
    </xf>
    <xf numFmtId="0" fontId="17" fillId="4" borderId="42" xfId="0" applyFont="1" applyFill="1" applyBorder="1" applyAlignment="1">
      <alignment horizontal="center" vertical="center"/>
    </xf>
    <xf numFmtId="0" fontId="32" fillId="4" borderId="38" xfId="0" applyFont="1" applyFill="1" applyBorder="1" applyAlignment="1">
      <alignment horizontal="center" vertical="center" wrapText="1"/>
    </xf>
    <xf numFmtId="0" fontId="32" fillId="8" borderId="42" xfId="0" applyFont="1" applyFill="1" applyBorder="1" applyAlignment="1">
      <alignment horizontal="center" vertical="center"/>
    </xf>
    <xf numFmtId="0" fontId="32" fillId="9" borderId="38" xfId="0" applyFont="1" applyFill="1" applyBorder="1" applyAlignment="1">
      <alignment horizontal="center" vertical="center" wrapText="1"/>
    </xf>
    <xf numFmtId="0" fontId="32" fillId="5" borderId="42" xfId="0" applyFont="1" applyFill="1" applyBorder="1" applyAlignment="1">
      <alignment horizontal="center" vertical="center"/>
    </xf>
    <xf numFmtId="0" fontId="32" fillId="6" borderId="42" xfId="0" applyFont="1" applyFill="1" applyBorder="1" applyAlignment="1">
      <alignment horizontal="center" vertical="center"/>
    </xf>
    <xf numFmtId="0" fontId="32" fillId="7" borderId="51" xfId="0" applyFont="1" applyFill="1" applyBorder="1" applyAlignment="1">
      <alignment horizontal="center" vertical="center"/>
    </xf>
    <xf numFmtId="0" fontId="32" fillId="7" borderId="41" xfId="0" applyFont="1" applyFill="1" applyBorder="1" applyAlignment="1">
      <alignment horizontal="center" vertical="center"/>
    </xf>
    <xf numFmtId="0" fontId="32" fillId="9" borderId="41" xfId="0" applyFont="1" applyFill="1" applyBorder="1" applyAlignment="1">
      <alignment horizontal="center" vertical="center" wrapText="1"/>
    </xf>
    <xf numFmtId="0" fontId="32" fillId="9" borderId="46" xfId="0" applyFont="1" applyFill="1" applyBorder="1" applyAlignment="1">
      <alignment horizontal="center" vertical="center" wrapText="1"/>
    </xf>
    <xf numFmtId="0" fontId="42" fillId="3" borderId="38" xfId="25" applyFont="1" applyFill="1" applyBorder="1" applyAlignment="1">
      <alignment horizontal="center" vertical="center" wrapText="1"/>
    </xf>
    <xf numFmtId="0" fontId="24" fillId="3" borderId="49" xfId="16" applyFont="1" applyFill="1" applyBorder="1" applyAlignment="1">
      <alignment horizontal="center" vertical="center" wrapText="1"/>
    </xf>
    <xf numFmtId="0" fontId="24" fillId="3" borderId="37" xfId="16" applyFont="1" applyFill="1" applyBorder="1" applyAlignment="1">
      <alignment horizontal="center" vertical="center" wrapText="1"/>
    </xf>
    <xf numFmtId="0" fontId="28" fillId="3" borderId="4" xfId="16" applyFont="1" applyFill="1" applyBorder="1" applyAlignment="1" applyProtection="1">
      <alignment horizontal="center" vertical="center" wrapText="1"/>
      <protection locked="0"/>
    </xf>
    <xf numFmtId="0" fontId="28" fillId="3" borderId="9" xfId="16" applyFont="1" applyFill="1" applyBorder="1" applyAlignment="1" applyProtection="1">
      <alignment horizontal="center" vertical="center" wrapText="1"/>
      <protection locked="0"/>
    </xf>
    <xf numFmtId="0" fontId="24" fillId="3" borderId="4" xfId="16" applyFont="1" applyFill="1" applyBorder="1" applyAlignment="1" applyProtection="1">
      <alignment horizontal="center" vertical="center" wrapText="1"/>
      <protection locked="0"/>
    </xf>
    <xf numFmtId="0" fontId="24" fillId="3" borderId="9" xfId="16" applyFont="1" applyFill="1" applyBorder="1" applyAlignment="1" applyProtection="1">
      <alignment horizontal="center" vertical="center" wrapText="1"/>
      <protection locked="0"/>
    </xf>
    <xf numFmtId="0" fontId="24" fillId="3" borderId="4"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8" fillId="2" borderId="4" xfId="16" applyFont="1" applyFill="1" applyBorder="1" applyAlignment="1" applyProtection="1">
      <alignment horizontal="center" vertical="center"/>
      <protection locked="0"/>
    </xf>
    <xf numFmtId="0" fontId="28" fillId="2" borderId="9" xfId="16" applyFont="1" applyFill="1" applyBorder="1" applyAlignment="1" applyProtection="1">
      <alignment horizontal="center" vertical="center"/>
      <protection locked="0"/>
    </xf>
    <xf numFmtId="0" fontId="28" fillId="8" borderId="4" xfId="9" applyFont="1" applyFill="1" applyBorder="1" applyAlignment="1" applyProtection="1">
      <alignment horizontal="center" vertical="center"/>
      <protection locked="0"/>
    </xf>
    <xf numFmtId="0" fontId="28" fillId="8" borderId="9" xfId="9" applyFont="1" applyFill="1" applyBorder="1" applyAlignment="1" applyProtection="1">
      <alignment horizontal="center" vertical="center"/>
      <protection locked="0"/>
    </xf>
    <xf numFmtId="0" fontId="39" fillId="3" borderId="4" xfId="18" applyFont="1" applyFill="1" applyBorder="1" applyAlignment="1">
      <alignment horizontal="center" vertical="center" wrapText="1"/>
    </xf>
    <xf numFmtId="0" fontId="39" fillId="3" borderId="9" xfId="18" applyFont="1" applyFill="1" applyBorder="1" applyAlignment="1">
      <alignment horizontal="center" vertical="center" wrapText="1"/>
    </xf>
    <xf numFmtId="0" fontId="24" fillId="3" borderId="4" xfId="9" applyFont="1" applyFill="1" applyBorder="1" applyAlignment="1" applyProtection="1">
      <alignment horizontal="center" vertical="center" wrapText="1"/>
      <protection locked="0"/>
    </xf>
    <xf numFmtId="0" fontId="24" fillId="3" borderId="9" xfId="9" applyFont="1" applyFill="1" applyBorder="1" applyAlignment="1" applyProtection="1">
      <alignment horizontal="center" vertical="center" wrapText="1"/>
      <protection locked="0"/>
    </xf>
    <xf numFmtId="0" fontId="39" fillId="3" borderId="4" xfId="16" applyFont="1" applyFill="1" applyBorder="1" applyAlignment="1" applyProtection="1">
      <alignment horizontal="center" vertical="center" wrapText="1"/>
      <protection locked="0"/>
    </xf>
    <xf numFmtId="0" fontId="39" fillId="3" borderId="9" xfId="16" applyFont="1" applyFill="1" applyBorder="1" applyAlignment="1" applyProtection="1">
      <alignment horizontal="center" vertical="center" wrapText="1"/>
      <protection locked="0"/>
    </xf>
    <xf numFmtId="15" fontId="34" fillId="3" borderId="4" xfId="16" applyNumberFormat="1" applyFont="1" applyFill="1" applyBorder="1" applyAlignment="1">
      <alignment horizontal="center" vertical="center"/>
    </xf>
    <xf numFmtId="15" fontId="34" fillId="3" borderId="9" xfId="16" applyNumberFormat="1" applyFont="1" applyFill="1" applyBorder="1" applyAlignment="1">
      <alignment horizontal="center" vertical="center"/>
    </xf>
    <xf numFmtId="1" fontId="28" fillId="2" borderId="4" xfId="16" applyNumberFormat="1" applyFont="1" applyFill="1" applyBorder="1" applyAlignment="1">
      <alignment horizontal="center" vertical="center"/>
    </xf>
    <xf numFmtId="1" fontId="28" fillId="2" borderId="9" xfId="16" applyNumberFormat="1" applyFont="1" applyFill="1" applyBorder="1" applyAlignment="1">
      <alignment horizontal="center" vertical="center"/>
    </xf>
    <xf numFmtId="1" fontId="28" fillId="7" borderId="4" xfId="16" applyNumberFormat="1" applyFont="1" applyFill="1" applyBorder="1" applyAlignment="1">
      <alignment horizontal="center" vertical="center"/>
    </xf>
    <xf numFmtId="1" fontId="28" fillId="7" borderId="9" xfId="16" applyNumberFormat="1" applyFont="1" applyFill="1" applyBorder="1" applyAlignment="1">
      <alignment horizontal="center" vertical="center"/>
    </xf>
    <xf numFmtId="0" fontId="43" fillId="7" borderId="5" xfId="18" applyFont="1" applyFill="1" applyBorder="1" applyAlignment="1">
      <alignment horizontal="center" vertical="center"/>
    </xf>
    <xf numFmtId="0" fontId="43" fillId="7" borderId="25" xfId="18" applyFont="1" applyFill="1" applyBorder="1" applyAlignment="1">
      <alignment horizontal="center" vertical="center"/>
    </xf>
    <xf numFmtId="0" fontId="40" fillId="3" borderId="49"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2" fillId="3" borderId="4" xfId="25" applyFont="1" applyFill="1" applyBorder="1" applyAlignment="1">
      <alignment horizontal="center" vertical="center" wrapText="1"/>
    </xf>
    <xf numFmtId="0" fontId="42" fillId="3" borderId="9" xfId="25" applyFont="1" applyFill="1" applyBorder="1" applyAlignment="1">
      <alignment horizontal="center" vertical="center" wrapText="1"/>
    </xf>
    <xf numFmtId="0" fontId="34" fillId="3" borderId="4" xfId="16" applyFont="1" applyFill="1" applyBorder="1" applyAlignment="1">
      <alignment horizontal="center" vertical="center" wrapText="1"/>
    </xf>
    <xf numFmtId="0" fontId="34" fillId="3" borderId="9" xfId="16" applyFont="1" applyFill="1" applyBorder="1" applyAlignment="1">
      <alignment horizontal="center" vertical="center" wrapText="1"/>
    </xf>
    <xf numFmtId="1" fontId="28" fillId="20" borderId="4" xfId="16" applyNumberFormat="1" applyFont="1" applyFill="1" applyBorder="1" applyAlignment="1">
      <alignment horizontal="center" vertical="center"/>
    </xf>
    <xf numFmtId="1" fontId="28" fillId="20" borderId="8" xfId="16" applyNumberFormat="1" applyFont="1" applyFill="1" applyBorder="1" applyAlignment="1">
      <alignment horizontal="center" vertical="center"/>
    </xf>
    <xf numFmtId="1" fontId="28" fillId="20" borderId="9" xfId="16" applyNumberFormat="1" applyFont="1" applyFill="1" applyBorder="1" applyAlignment="1">
      <alignment horizontal="center" vertical="center"/>
    </xf>
    <xf numFmtId="1" fontId="28" fillId="7" borderId="8" xfId="16" applyNumberFormat="1" applyFont="1" applyFill="1" applyBorder="1" applyAlignment="1">
      <alignment horizontal="center" vertical="center"/>
    </xf>
    <xf numFmtId="0" fontId="43" fillId="7" borderId="6" xfId="18" applyFont="1" applyFill="1" applyBorder="1" applyAlignment="1">
      <alignment horizontal="center" vertical="center"/>
    </xf>
    <xf numFmtId="0" fontId="28" fillId="7" borderId="4" xfId="16" applyFont="1" applyFill="1" applyBorder="1" applyAlignment="1" applyProtection="1">
      <alignment horizontal="center" vertical="center"/>
      <protection locked="0"/>
    </xf>
    <xf numFmtId="0" fontId="28" fillId="7" borderId="9" xfId="16" applyFont="1" applyFill="1" applyBorder="1" applyAlignment="1" applyProtection="1">
      <alignment horizontal="center" vertical="center"/>
      <protection locked="0"/>
    </xf>
    <xf numFmtId="0" fontId="28" fillId="7" borderId="4" xfId="16" applyFont="1" applyFill="1" applyBorder="1" applyAlignment="1">
      <alignment horizontal="center" vertical="center" wrapText="1"/>
    </xf>
    <xf numFmtId="0" fontId="28" fillId="7" borderId="9" xfId="16" applyFont="1" applyFill="1" applyBorder="1" applyAlignment="1">
      <alignment horizontal="center" vertical="center" wrapText="1"/>
    </xf>
    <xf numFmtId="0" fontId="28" fillId="10" borderId="4" xfId="18" applyFont="1" applyFill="1" applyBorder="1" applyAlignment="1">
      <alignment horizontal="center" vertical="center"/>
    </xf>
    <xf numFmtId="0" fontId="28" fillId="10" borderId="9" xfId="18" applyFont="1" applyFill="1" applyBorder="1" applyAlignment="1">
      <alignment horizontal="center" vertical="center"/>
    </xf>
    <xf numFmtId="0" fontId="24" fillId="2" borderId="4" xfId="2" applyFont="1" applyFill="1" applyBorder="1" applyAlignment="1">
      <alignment horizontal="center" vertical="center"/>
    </xf>
    <xf numFmtId="0" fontId="24" fillId="2" borderId="9" xfId="2" applyFont="1" applyFill="1" applyBorder="1" applyAlignment="1">
      <alignment horizontal="center" vertical="center"/>
    </xf>
    <xf numFmtId="1" fontId="28" fillId="8" borderId="4" xfId="16" applyNumberFormat="1" applyFont="1" applyFill="1" applyBorder="1" applyAlignment="1">
      <alignment horizontal="center" vertical="center"/>
    </xf>
    <xf numFmtId="1" fontId="28" fillId="8" borderId="9" xfId="16" applyNumberFormat="1" applyFont="1" applyFill="1" applyBorder="1" applyAlignment="1">
      <alignment horizontal="center" vertical="center"/>
    </xf>
    <xf numFmtId="1" fontId="28" fillId="2" borderId="8" xfId="16" applyNumberFormat="1" applyFont="1" applyFill="1" applyBorder="1" applyAlignment="1">
      <alignment horizontal="center" vertical="center"/>
    </xf>
    <xf numFmtId="1" fontId="28" fillId="6" borderId="5" xfId="16" applyNumberFormat="1" applyFont="1" applyFill="1" applyBorder="1" applyAlignment="1">
      <alignment horizontal="center" vertical="center"/>
    </xf>
    <xf numFmtId="1" fontId="28" fillId="6" borderId="6" xfId="16" applyNumberFormat="1" applyFont="1" applyFill="1" applyBorder="1" applyAlignment="1">
      <alignment horizontal="center" vertical="center"/>
    </xf>
    <xf numFmtId="1" fontId="28" fillId="6" borderId="25" xfId="16" applyNumberFormat="1" applyFont="1" applyFill="1" applyBorder="1" applyAlignment="1">
      <alignment horizontal="center" vertical="center"/>
    </xf>
    <xf numFmtId="1" fontId="24" fillId="0" borderId="4" xfId="2" applyNumberFormat="1" applyFont="1" applyBorder="1" applyAlignment="1">
      <alignment horizontal="center" vertical="center"/>
    </xf>
    <xf numFmtId="1" fontId="24" fillId="0" borderId="8" xfId="2" applyNumberFormat="1" applyFont="1" applyBorder="1" applyAlignment="1">
      <alignment horizontal="center" vertical="center"/>
    </xf>
    <xf numFmtId="1" fontId="24" fillId="0" borderId="9" xfId="2" applyNumberFormat="1" applyFont="1" applyBorder="1" applyAlignment="1">
      <alignment horizontal="center" vertical="center"/>
    </xf>
    <xf numFmtId="0" fontId="24" fillId="0" borderId="4" xfId="2" applyFont="1" applyBorder="1" applyAlignment="1">
      <alignment horizontal="center" vertical="center"/>
    </xf>
    <xf numFmtId="0" fontId="24" fillId="0" borderId="8" xfId="2" applyFont="1" applyBorder="1" applyAlignment="1">
      <alignment horizontal="center" vertical="center"/>
    </xf>
    <xf numFmtId="0" fontId="24" fillId="0" borderId="9" xfId="2" applyFont="1" applyBorder="1" applyAlignment="1">
      <alignment horizontal="center" vertical="center"/>
    </xf>
    <xf numFmtId="0" fontId="28" fillId="7" borderId="8" xfId="16" applyFont="1" applyFill="1" applyBorder="1" applyAlignment="1">
      <alignment horizontal="center" vertical="center" wrapText="1"/>
    </xf>
    <xf numFmtId="0" fontId="28" fillId="20" borderId="4" xfId="18" applyFont="1" applyFill="1" applyBorder="1" applyAlignment="1">
      <alignment horizontal="center" vertical="center"/>
    </xf>
    <xf numFmtId="0" fontId="28" fillId="20" borderId="8" xfId="18" applyFont="1" applyFill="1" applyBorder="1" applyAlignment="1">
      <alignment horizontal="center" vertical="center"/>
    </xf>
    <xf numFmtId="0" fontId="28" fillId="20" borderId="9" xfId="18" applyFont="1" applyFill="1" applyBorder="1" applyAlignment="1">
      <alignment horizontal="center" vertical="center"/>
    </xf>
    <xf numFmtId="0" fontId="34" fillId="3" borderId="4" xfId="16" applyFont="1" applyFill="1" applyBorder="1" applyAlignment="1" applyProtection="1">
      <alignment horizontal="center" vertical="center" wrapText="1"/>
      <protection locked="0"/>
    </xf>
    <xf numFmtId="0" fontId="34" fillId="3" borderId="8" xfId="16" applyFont="1" applyFill="1" applyBorder="1" applyAlignment="1" applyProtection="1">
      <alignment horizontal="center" vertical="center" wrapText="1"/>
      <protection locked="0"/>
    </xf>
    <xf numFmtId="0" fontId="34" fillId="3" borderId="9" xfId="16" applyFont="1" applyFill="1" applyBorder="1" applyAlignment="1" applyProtection="1">
      <alignment horizontal="center" vertical="center" wrapText="1"/>
      <protection locked="0"/>
    </xf>
    <xf numFmtId="0" fontId="28" fillId="2" borderId="8" xfId="16" applyFont="1" applyFill="1" applyBorder="1" applyAlignment="1" applyProtection="1">
      <alignment horizontal="center" vertical="center"/>
      <protection locked="0"/>
    </xf>
    <xf numFmtId="0" fontId="33" fillId="3" borderId="36" xfId="16" applyFont="1" applyFill="1" applyBorder="1" applyAlignment="1">
      <alignment horizontal="center" vertical="center" wrapText="1"/>
    </xf>
    <xf numFmtId="0" fontId="33" fillId="3" borderId="40" xfId="16" applyFont="1" applyFill="1" applyBorder="1" applyAlignment="1">
      <alignment horizontal="center" vertical="center" wrapText="1"/>
    </xf>
    <xf numFmtId="0" fontId="33" fillId="3" borderId="33" xfId="16" applyFont="1" applyFill="1" applyBorder="1" applyAlignment="1">
      <alignment horizontal="center" vertical="center" wrapText="1"/>
    </xf>
    <xf numFmtId="0" fontId="33" fillId="3" borderId="4" xfId="16" applyFont="1" applyFill="1" applyBorder="1" applyAlignment="1">
      <alignment horizontal="center" vertical="center" wrapText="1"/>
    </xf>
    <xf numFmtId="0" fontId="39" fillId="3" borderId="38" xfId="16" applyFont="1" applyFill="1" applyBorder="1" applyAlignment="1">
      <alignment horizontal="center" vertical="center" wrapText="1"/>
    </xf>
    <xf numFmtId="0" fontId="42" fillId="3" borderId="4" xfId="16" applyFont="1" applyFill="1" applyBorder="1" applyAlignment="1">
      <alignment horizontal="center" vertical="center" wrapText="1"/>
    </xf>
    <xf numFmtId="0" fontId="42" fillId="3" borderId="8" xfId="16" applyFont="1" applyFill="1" applyBorder="1" applyAlignment="1">
      <alignment horizontal="center" vertical="center" wrapText="1"/>
    </xf>
    <xf numFmtId="0" fontId="42" fillId="3" borderId="9" xfId="16" applyFont="1" applyFill="1" applyBorder="1" applyAlignment="1">
      <alignment horizontal="center" vertical="center" wrapText="1"/>
    </xf>
    <xf numFmtId="0" fontId="39" fillId="3" borderId="4" xfId="16" applyFont="1" applyFill="1" applyBorder="1" applyAlignment="1">
      <alignment horizontal="center" vertical="center" wrapText="1"/>
    </xf>
    <xf numFmtId="0" fontId="39" fillId="3" borderId="8" xfId="16" applyFont="1" applyFill="1" applyBorder="1" applyAlignment="1">
      <alignment horizontal="center" vertical="center" wrapText="1"/>
    </xf>
    <xf numFmtId="0" fontId="39" fillId="3" borderId="9" xfId="16" applyFont="1" applyFill="1" applyBorder="1" applyAlignment="1">
      <alignment horizontal="center" vertical="center" wrapText="1"/>
    </xf>
    <xf numFmtId="15" fontId="39" fillId="0" borderId="4" xfId="16" applyNumberFormat="1" applyFont="1" applyBorder="1" applyAlignment="1">
      <alignment horizontal="center" vertical="center" wrapText="1"/>
    </xf>
    <xf numFmtId="15" fontId="39" fillId="0" borderId="8" xfId="16" applyNumberFormat="1" applyFont="1" applyBorder="1" applyAlignment="1">
      <alignment horizontal="center" vertical="center" wrapText="1"/>
    </xf>
    <xf numFmtId="15" fontId="39" fillId="0" borderId="9" xfId="16" applyNumberFormat="1" applyFont="1" applyBorder="1" applyAlignment="1">
      <alignment horizontal="center" vertical="center" wrapText="1"/>
    </xf>
    <xf numFmtId="0" fontId="34" fillId="3" borderId="40" xfId="16" applyFont="1" applyFill="1" applyBorder="1" applyAlignment="1">
      <alignment horizontal="center" vertical="center" wrapText="1"/>
    </xf>
    <xf numFmtId="0" fontId="34" fillId="3" borderId="39" xfId="16" applyFont="1" applyFill="1" applyBorder="1" applyAlignment="1">
      <alignment horizontal="center" vertical="center" wrapText="1"/>
    </xf>
    <xf numFmtId="0" fontId="50" fillId="3" borderId="48" xfId="1" applyFont="1" applyFill="1" applyBorder="1" applyAlignment="1">
      <alignment horizontal="center" vertical="center" wrapText="1"/>
    </xf>
    <xf numFmtId="0" fontId="50" fillId="3" borderId="49" xfId="1" applyFont="1" applyFill="1" applyBorder="1" applyAlignment="1">
      <alignment horizontal="center" vertical="center" wrapText="1"/>
    </xf>
    <xf numFmtId="0" fontId="49" fillId="11" borderId="34" xfId="1" applyFont="1" applyFill="1" applyBorder="1" applyAlignment="1">
      <alignment horizontal="center" vertical="center" wrapText="1"/>
    </xf>
    <xf numFmtId="0" fontId="49" fillId="11" borderId="35" xfId="1" applyFont="1" applyFill="1" applyBorder="1" applyAlignment="1">
      <alignment horizontal="center" vertical="center" wrapText="1"/>
    </xf>
    <xf numFmtId="0" fontId="49" fillId="11" borderId="6" xfId="1" applyFont="1" applyFill="1" applyBorder="1" applyAlignment="1">
      <alignment horizontal="center" vertical="center" wrapText="1"/>
    </xf>
    <xf numFmtId="0" fontId="49" fillId="11" borderId="12" xfId="1" applyFont="1" applyFill="1" applyBorder="1" applyAlignment="1">
      <alignment horizontal="center" vertical="center" wrapText="1"/>
    </xf>
    <xf numFmtId="0" fontId="22" fillId="11" borderId="29" xfId="2" applyFont="1" applyFill="1" applyBorder="1" applyAlignment="1">
      <alignment horizontal="center" vertical="center" wrapText="1"/>
    </xf>
    <xf numFmtId="0" fontId="22" fillId="11" borderId="8" xfId="2" applyFont="1" applyFill="1" applyBorder="1" applyAlignment="1">
      <alignment horizontal="center" vertical="center" wrapText="1"/>
    </xf>
    <xf numFmtId="0" fontId="49" fillId="11" borderId="30" xfId="1" applyFont="1" applyFill="1" applyBorder="1" applyAlignment="1">
      <alignment horizontal="center" vertical="center" wrapText="1"/>
    </xf>
    <xf numFmtId="0" fontId="49" fillId="11" borderId="31" xfId="1" applyFont="1" applyFill="1" applyBorder="1" applyAlignment="1">
      <alignment horizontal="center" vertical="center" wrapText="1"/>
    </xf>
    <xf numFmtId="0" fontId="49" fillId="11" borderId="32" xfId="1" applyFont="1" applyFill="1" applyBorder="1" applyAlignment="1">
      <alignment horizontal="center" vertical="center" wrapText="1"/>
    </xf>
    <xf numFmtId="0" fontId="40" fillId="3" borderId="49" xfId="2" applyFont="1" applyFill="1" applyBorder="1" applyAlignment="1">
      <alignment horizontal="center" vertical="center" wrapText="1"/>
    </xf>
    <xf numFmtId="0" fontId="40" fillId="3" borderId="50" xfId="2" applyFont="1" applyFill="1" applyBorder="1" applyAlignment="1">
      <alignment horizontal="center" vertical="center" wrapText="1"/>
    </xf>
    <xf numFmtId="0" fontId="40" fillId="3" borderId="37" xfId="2" applyFont="1" applyFill="1" applyBorder="1" applyAlignment="1">
      <alignment horizontal="center" vertical="center" wrapText="1"/>
    </xf>
    <xf numFmtId="0" fontId="24" fillId="2" borderId="8" xfId="2" applyFont="1" applyFill="1" applyBorder="1" applyAlignment="1">
      <alignment horizontal="center" vertical="center"/>
    </xf>
    <xf numFmtId="0" fontId="49" fillId="11" borderId="33" xfId="1" applyFont="1" applyFill="1" applyBorder="1" applyAlignment="1" applyProtection="1">
      <alignment horizontal="center" vertical="center" wrapText="1"/>
      <protection locked="0"/>
    </xf>
    <xf numFmtId="0" fontId="39" fillId="0" borderId="4" xfId="18" applyFont="1" applyBorder="1" applyAlignment="1">
      <alignment horizontal="center" vertical="center" wrapText="1"/>
    </xf>
    <xf numFmtId="0" fontId="39" fillId="0" borderId="8" xfId="18" applyFont="1" applyBorder="1" applyAlignment="1">
      <alignment horizontal="center" vertical="center" wrapText="1"/>
    </xf>
    <xf numFmtId="0" fontId="39" fillId="0" borderId="9" xfId="18" applyFont="1" applyBorder="1" applyAlignment="1">
      <alignment horizontal="center" vertical="center" wrapText="1"/>
    </xf>
    <xf numFmtId="1" fontId="24" fillId="2" borderId="4" xfId="16" applyNumberFormat="1" applyFont="1" applyFill="1" applyBorder="1" applyAlignment="1">
      <alignment horizontal="center" vertical="center"/>
    </xf>
    <xf numFmtId="1" fontId="24" fillId="2" borderId="8"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0" fontId="28" fillId="7" borderId="8"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0" fontId="28" fillId="6" borderId="8" xfId="16" applyFont="1" applyFill="1" applyBorder="1" applyAlignment="1" applyProtection="1">
      <alignment horizontal="center" vertical="center"/>
      <protection locked="0"/>
    </xf>
    <xf numFmtId="0" fontId="28" fillId="6" borderId="9" xfId="16" applyFont="1" applyFill="1" applyBorder="1" applyAlignment="1" applyProtection="1">
      <alignment horizontal="center" vertical="center"/>
      <protection locked="0"/>
    </xf>
    <xf numFmtId="1" fontId="28" fillId="8" borderId="8" xfId="16" applyNumberFormat="1" applyFont="1" applyFill="1" applyBorder="1" applyAlignment="1">
      <alignment horizontal="center" vertical="center"/>
    </xf>
    <xf numFmtId="0" fontId="22" fillId="11" borderId="34" xfId="0" applyFont="1" applyFill="1" applyBorder="1" applyAlignment="1">
      <alignment horizontal="center" vertical="center" wrapText="1"/>
    </xf>
    <xf numFmtId="0" fontId="22" fillId="11" borderId="35"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12" xfId="0" applyFont="1" applyFill="1" applyBorder="1" applyAlignment="1">
      <alignment horizontal="center" vertical="center" wrapText="1"/>
    </xf>
    <xf numFmtId="1" fontId="28" fillId="6" borderId="4" xfId="16" applyNumberFormat="1" applyFont="1" applyFill="1" applyBorder="1" applyAlignment="1">
      <alignment horizontal="center" vertical="center"/>
    </xf>
    <xf numFmtId="1" fontId="28" fillId="6" borderId="8" xfId="16" applyNumberFormat="1" applyFont="1" applyFill="1" applyBorder="1" applyAlignment="1">
      <alignment horizontal="center" vertical="center"/>
    </xf>
    <xf numFmtId="1" fontId="28" fillId="6" borderId="9" xfId="16" applyNumberFormat="1" applyFont="1" applyFill="1" applyBorder="1" applyAlignment="1">
      <alignment horizontal="center" vertical="center"/>
    </xf>
    <xf numFmtId="0" fontId="28" fillId="5" borderId="4" xfId="16" applyFont="1" applyFill="1" applyBorder="1" applyAlignment="1" applyProtection="1">
      <alignment horizontal="center" vertical="center"/>
      <protection locked="0"/>
    </xf>
    <xf numFmtId="0" fontId="28" fillId="5" borderId="9" xfId="16" applyFont="1" applyFill="1" applyBorder="1" applyAlignment="1" applyProtection="1">
      <alignment horizontal="center" vertical="center"/>
      <protection locked="0"/>
    </xf>
    <xf numFmtId="0" fontId="28" fillId="7" borderId="4" xfId="18" applyFont="1" applyFill="1" applyBorder="1" applyAlignment="1">
      <alignment horizontal="center" vertical="center"/>
    </xf>
    <xf numFmtId="0" fontId="28" fillId="7" borderId="9" xfId="18" applyFont="1" applyFill="1" applyBorder="1" applyAlignment="1">
      <alignment horizontal="center" vertical="center"/>
    </xf>
    <xf numFmtId="49" fontId="51" fillId="3" borderId="26" xfId="16" applyNumberFormat="1" applyFont="1" applyFill="1" applyBorder="1" applyAlignment="1">
      <alignment horizontal="left" vertical="center" wrapText="1"/>
    </xf>
    <xf numFmtId="49" fontId="51" fillId="3" borderId="0" xfId="16" applyNumberFormat="1" applyFont="1" applyFill="1" applyAlignment="1">
      <alignment horizontal="left" vertical="center" wrapText="1"/>
    </xf>
    <xf numFmtId="0" fontId="28" fillId="3" borderId="28" xfId="16" applyFont="1" applyFill="1" applyBorder="1" applyAlignment="1">
      <alignment horizontal="center" vertical="center" wrapText="1"/>
    </xf>
    <xf numFmtId="0" fontId="28" fillId="3" borderId="29" xfId="16" applyFont="1" applyFill="1" applyBorder="1" applyAlignment="1">
      <alignment horizontal="center" vertical="center" wrapText="1"/>
    </xf>
    <xf numFmtId="0" fontId="28" fillId="3" borderId="47" xfId="16" applyFont="1" applyFill="1" applyBorder="1" applyAlignment="1">
      <alignment horizontal="center" vertical="center" wrapText="1"/>
    </xf>
    <xf numFmtId="0" fontId="33" fillId="3" borderId="30" xfId="16" applyFont="1" applyFill="1" applyBorder="1" applyAlignment="1">
      <alignment horizontal="center" vertical="center" wrapText="1"/>
    </xf>
    <xf numFmtId="0" fontId="33" fillId="3" borderId="32" xfId="16" applyFont="1" applyFill="1" applyBorder="1" applyAlignment="1">
      <alignment horizontal="center" vertical="center" wrapText="1"/>
    </xf>
    <xf numFmtId="0" fontId="22" fillId="11" borderId="34" xfId="2" applyFont="1" applyFill="1" applyBorder="1" applyAlignment="1">
      <alignment horizontal="center" vertical="center" wrapText="1"/>
    </xf>
    <xf numFmtId="0" fontId="22" fillId="11" borderId="14" xfId="2" applyFont="1" applyFill="1" applyBorder="1" applyAlignment="1">
      <alignment horizontal="center" vertical="center" wrapText="1"/>
    </xf>
    <xf numFmtId="0" fontId="22" fillId="11" borderId="6" xfId="2" applyFont="1" applyFill="1" applyBorder="1" applyAlignment="1">
      <alignment horizontal="center" vertical="center" wrapText="1"/>
    </xf>
    <xf numFmtId="0" fontId="22" fillId="11" borderId="0" xfId="2" applyFont="1" applyFill="1" applyAlignment="1">
      <alignment horizontal="center" vertical="center" wrapText="1"/>
    </xf>
    <xf numFmtId="0" fontId="33" fillId="11" borderId="30" xfId="0" applyFont="1" applyFill="1" applyBorder="1" applyAlignment="1">
      <alignment horizontal="center" vertical="center"/>
    </xf>
    <xf numFmtId="0" fontId="33" fillId="11" borderId="32" xfId="0" applyFont="1" applyFill="1" applyBorder="1" applyAlignment="1">
      <alignment horizontal="center" vertical="center"/>
    </xf>
    <xf numFmtId="0" fontId="33" fillId="11" borderId="34" xfId="16" applyFont="1" applyFill="1" applyBorder="1" applyAlignment="1" applyProtection="1">
      <alignment horizontal="center" vertical="center" wrapText="1"/>
      <protection locked="0"/>
    </xf>
    <xf numFmtId="0" fontId="33" fillId="11" borderId="35" xfId="16" applyFont="1" applyFill="1" applyBorder="1" applyAlignment="1" applyProtection="1">
      <alignment horizontal="center" vertical="center" wrapText="1"/>
      <protection locked="0"/>
    </xf>
    <xf numFmtId="0" fontId="33" fillId="11" borderId="6" xfId="16" applyFont="1" applyFill="1" applyBorder="1" applyAlignment="1" applyProtection="1">
      <alignment horizontal="center" vertical="center" wrapText="1"/>
      <protection locked="0"/>
    </xf>
    <xf numFmtId="0" fontId="33" fillId="11" borderId="12" xfId="16" applyFont="1" applyFill="1" applyBorder="1" applyAlignment="1" applyProtection="1">
      <alignment horizontal="center" vertical="center" wrapText="1"/>
      <protection locked="0"/>
    </xf>
    <xf numFmtId="0" fontId="22" fillId="11" borderId="5" xfId="1" applyFont="1" applyFill="1" applyBorder="1" applyAlignment="1">
      <alignment horizontal="center" vertical="center" wrapText="1"/>
    </xf>
    <xf numFmtId="0" fontId="22" fillId="11" borderId="11" xfId="1" applyFont="1" applyFill="1" applyBorder="1" applyAlignment="1">
      <alignment horizontal="center" vertical="center" wrapText="1"/>
    </xf>
    <xf numFmtId="0" fontId="39" fillId="3" borderId="8" xfId="16" applyFont="1" applyFill="1" applyBorder="1" applyAlignment="1" applyProtection="1">
      <alignment horizontal="center" vertical="center" wrapText="1"/>
      <protection locked="0"/>
    </xf>
    <xf numFmtId="0" fontId="39" fillId="3" borderId="8" xfId="18" applyFont="1" applyFill="1" applyBorder="1" applyAlignment="1">
      <alignment horizontal="center" vertical="center" wrapText="1"/>
    </xf>
    <xf numFmtId="0" fontId="24" fillId="3" borderId="8" xfId="9" applyFont="1" applyFill="1" applyBorder="1" applyAlignment="1" applyProtection="1">
      <alignment horizontal="center" vertical="center" wrapText="1"/>
      <protection locked="0"/>
    </xf>
    <xf numFmtId="0" fontId="28" fillId="5" borderId="8" xfId="16" applyFont="1" applyFill="1" applyBorder="1" applyAlignment="1" applyProtection="1">
      <alignment horizontal="center" vertical="center"/>
      <protection locked="0"/>
    </xf>
    <xf numFmtId="0" fontId="24" fillId="0" borderId="8" xfId="2" applyFont="1" applyBorder="1" applyAlignment="1">
      <alignment horizontal="center" vertical="center" wrapText="1"/>
    </xf>
    <xf numFmtId="0" fontId="24" fillId="0" borderId="9" xfId="2" applyFont="1" applyBorder="1" applyAlignment="1">
      <alignment horizontal="center" vertical="center" wrapText="1"/>
    </xf>
    <xf numFmtId="0" fontId="33" fillId="11" borderId="5" xfId="16" applyFont="1" applyFill="1" applyBorder="1" applyAlignment="1" applyProtection="1">
      <alignment horizontal="center" vertical="center" wrapText="1"/>
      <protection locked="0"/>
    </xf>
    <xf numFmtId="0" fontId="33" fillId="11" borderId="27" xfId="16" applyFont="1" applyFill="1" applyBorder="1" applyAlignment="1" applyProtection="1">
      <alignment horizontal="center" vertical="center" wrapText="1"/>
      <protection locked="0"/>
    </xf>
    <xf numFmtId="0" fontId="33" fillId="11" borderId="11" xfId="16" applyFont="1" applyFill="1" applyBorder="1" applyAlignment="1" applyProtection="1">
      <alignment horizontal="center" vertical="center" wrapText="1"/>
      <protection locked="0"/>
    </xf>
    <xf numFmtId="0" fontId="33" fillId="11" borderId="4" xfId="16" applyFont="1" applyFill="1" applyBorder="1" applyAlignment="1">
      <alignment horizontal="center" vertical="center" wrapText="1"/>
    </xf>
    <xf numFmtId="0" fontId="33" fillId="11" borderId="5" xfId="16" applyFont="1" applyFill="1" applyBorder="1" applyAlignment="1">
      <alignment horizontal="center" vertical="center"/>
    </xf>
    <xf numFmtId="0" fontId="33" fillId="11" borderId="27" xfId="16" applyFont="1" applyFill="1" applyBorder="1" applyAlignment="1">
      <alignment horizontal="center" vertical="center"/>
    </xf>
    <xf numFmtId="0" fontId="33" fillId="11" borderId="11" xfId="16" applyFont="1" applyFill="1" applyBorder="1" applyAlignment="1">
      <alignment horizontal="center" vertical="center"/>
    </xf>
    <xf numFmtId="0" fontId="41" fillId="11" borderId="4" xfId="1" applyFont="1" applyFill="1" applyBorder="1" applyAlignment="1">
      <alignment horizontal="center" vertical="center"/>
    </xf>
    <xf numFmtId="0" fontId="41" fillId="11" borderId="5" xfId="1" applyFont="1" applyFill="1" applyBorder="1" applyAlignment="1">
      <alignment horizontal="center" vertical="center"/>
    </xf>
    <xf numFmtId="0" fontId="24" fillId="3" borderId="4" xfId="2" applyFont="1" applyFill="1" applyBorder="1" applyAlignment="1">
      <alignment horizontal="justify" vertical="center" wrapText="1"/>
    </xf>
    <xf numFmtId="0" fontId="24" fillId="3" borderId="8" xfId="2" applyFont="1" applyFill="1" applyBorder="1" applyAlignment="1">
      <alignment horizontal="justify" vertical="center" wrapText="1"/>
    </xf>
    <xf numFmtId="0" fontId="24" fillId="3" borderId="9" xfId="2" applyFont="1" applyFill="1" applyBorder="1" applyAlignment="1">
      <alignment horizontal="justify" vertical="center" wrapText="1"/>
    </xf>
    <xf numFmtId="0" fontId="24" fillId="3" borderId="42" xfId="16" applyFont="1" applyFill="1" applyBorder="1" applyAlignment="1">
      <alignment horizontal="center" vertical="center" wrapText="1"/>
    </xf>
    <xf numFmtId="0" fontId="28" fillId="3" borderId="8" xfId="16" applyFont="1" applyFill="1" applyBorder="1" applyAlignment="1" applyProtection="1">
      <alignment horizontal="center" vertical="center" wrapText="1"/>
      <protection locked="0"/>
    </xf>
    <xf numFmtId="0" fontId="24" fillId="3" borderId="8" xfId="16" applyFont="1" applyFill="1" applyBorder="1" applyAlignment="1" applyProtection="1">
      <alignment horizontal="center" vertical="center" wrapText="1"/>
      <protection locked="0"/>
    </xf>
    <xf numFmtId="0" fontId="33" fillId="11" borderId="43" xfId="16" applyFont="1" applyFill="1" applyBorder="1" applyAlignment="1" applyProtection="1">
      <alignment horizontal="center" vertical="center" wrapText="1"/>
      <protection locked="0"/>
    </xf>
    <xf numFmtId="0" fontId="33" fillId="11" borderId="44" xfId="16" applyFont="1" applyFill="1" applyBorder="1" applyAlignment="1" applyProtection="1">
      <alignment horizontal="center" vertical="center" wrapText="1"/>
      <protection locked="0"/>
    </xf>
    <xf numFmtId="0" fontId="33" fillId="11" borderId="45" xfId="16" applyFont="1" applyFill="1" applyBorder="1" applyAlignment="1" applyProtection="1">
      <alignment horizontal="center" vertical="center" wrapText="1"/>
      <protection locked="0"/>
    </xf>
    <xf numFmtId="0" fontId="33" fillId="11" borderId="28" xfId="16" applyFont="1" applyFill="1" applyBorder="1" applyAlignment="1" applyProtection="1">
      <alignment horizontal="center" vertical="center" wrapText="1"/>
      <protection locked="0"/>
    </xf>
    <xf numFmtId="0" fontId="33" fillId="11" borderId="50" xfId="16" applyFont="1" applyFill="1" applyBorder="1" applyAlignment="1" applyProtection="1">
      <alignment horizontal="center" vertical="center" wrapText="1"/>
      <protection locked="0"/>
    </xf>
    <xf numFmtId="0" fontId="33" fillId="11" borderId="29" xfId="16" applyFont="1" applyFill="1" applyBorder="1" applyAlignment="1" applyProtection="1">
      <alignment horizontal="center" vertical="center" wrapText="1"/>
      <protection locked="0"/>
    </xf>
    <xf numFmtId="0" fontId="33" fillId="11" borderId="8" xfId="16" applyFont="1" applyFill="1" applyBorder="1" applyAlignment="1" applyProtection="1">
      <alignment horizontal="center" vertical="center" wrapText="1"/>
      <protection locked="0"/>
    </xf>
    <xf numFmtId="0" fontId="33" fillId="11" borderId="29" xfId="16" applyFont="1" applyFill="1" applyBorder="1" applyAlignment="1">
      <alignment horizontal="center" vertical="center" wrapText="1"/>
    </xf>
    <xf numFmtId="0" fontId="33" fillId="11" borderId="8" xfId="16" applyFont="1" applyFill="1" applyBorder="1" applyAlignment="1">
      <alignment horizontal="center" vertical="center" wrapText="1"/>
    </xf>
    <xf numFmtId="0" fontId="33" fillId="11" borderId="30" xfId="16" applyFont="1" applyFill="1" applyBorder="1" applyAlignment="1">
      <alignment horizontal="center" vertical="center" wrapText="1"/>
    </xf>
    <xf numFmtId="0" fontId="33" fillId="11" borderId="31" xfId="16" applyFont="1" applyFill="1" applyBorder="1" applyAlignment="1">
      <alignment horizontal="center" vertical="center" wrapText="1"/>
    </xf>
    <xf numFmtId="0" fontId="33" fillId="11" borderId="32" xfId="16"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9" xfId="2" applyFont="1" applyFill="1" applyBorder="1" applyAlignment="1">
      <alignment horizontal="center" vertical="center" wrapText="1"/>
    </xf>
    <xf numFmtId="0" fontId="28" fillId="3" borderId="49" xfId="0" applyFont="1" applyFill="1" applyBorder="1" applyAlignment="1">
      <alignment horizontal="center" vertical="center" wrapText="1"/>
    </xf>
    <xf numFmtId="0" fontId="28" fillId="3" borderId="37" xfId="0" applyFont="1" applyFill="1" applyBorder="1" applyAlignment="1">
      <alignment horizontal="center" vertical="center" wrapText="1"/>
    </xf>
    <xf numFmtId="1" fontId="24" fillId="3" borderId="4" xfId="2" applyNumberFormat="1" applyFont="1" applyFill="1" applyBorder="1" applyAlignment="1">
      <alignment horizontal="center" vertical="center" wrapText="1"/>
    </xf>
    <xf numFmtId="1" fontId="24" fillId="3" borderId="9" xfId="2" applyNumberFormat="1" applyFont="1" applyFill="1" applyBorder="1" applyAlignment="1">
      <alignment horizontal="center" vertical="center" wrapText="1"/>
    </xf>
    <xf numFmtId="0" fontId="24" fillId="8" borderId="4" xfId="2" applyFont="1" applyFill="1" applyBorder="1" applyAlignment="1">
      <alignment horizontal="center" vertical="center"/>
    </xf>
    <xf numFmtId="0" fontId="24" fillId="8" borderId="9" xfId="2"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34" fillId="3" borderId="4" xfId="9" applyFont="1" applyFill="1" applyBorder="1" applyAlignment="1">
      <alignment horizontal="center" vertical="center" wrapText="1"/>
    </xf>
    <xf numFmtId="0" fontId="34" fillId="3" borderId="9" xfId="9" applyFont="1" applyFill="1" applyBorder="1" applyAlignment="1">
      <alignment horizontal="center" vertical="center" wrapText="1"/>
    </xf>
    <xf numFmtId="0" fontId="28" fillId="0" borderId="4" xfId="16" applyFont="1" applyBorder="1" applyAlignment="1" applyProtection="1">
      <alignment horizontal="center" vertical="center" wrapText="1"/>
      <protection locked="0"/>
    </xf>
    <xf numFmtId="0" fontId="28" fillId="0" borderId="8" xfId="16" applyFont="1" applyBorder="1" applyAlignment="1" applyProtection="1">
      <alignment horizontal="center" vertical="center" wrapText="1"/>
      <protection locked="0"/>
    </xf>
    <xf numFmtId="0" fontId="28" fillId="0" borderId="9" xfId="16" applyFont="1" applyBorder="1" applyAlignment="1" applyProtection="1">
      <alignment horizontal="center" vertical="center" wrapText="1"/>
      <protection locked="0"/>
    </xf>
    <xf numFmtId="0" fontId="24" fillId="0" borderId="4" xfId="18" applyFont="1" applyBorder="1" applyAlignment="1">
      <alignment horizontal="center" vertical="center" wrapText="1"/>
    </xf>
    <xf numFmtId="0" fontId="24" fillId="0" borderId="8" xfId="18" applyFont="1" applyBorder="1" applyAlignment="1">
      <alignment horizontal="center" vertical="center" wrapText="1"/>
    </xf>
    <xf numFmtId="0" fontId="24" fillId="0" borderId="9" xfId="18" applyFont="1" applyBorder="1" applyAlignment="1">
      <alignment horizontal="center" vertical="center" wrapText="1"/>
    </xf>
    <xf numFmtId="0" fontId="24" fillId="0" borderId="4" xfId="16" applyFont="1" applyBorder="1" applyAlignment="1" applyProtection="1">
      <alignment horizontal="center" vertical="center" wrapText="1"/>
      <protection locked="0"/>
    </xf>
    <xf numFmtId="0" fontId="24" fillId="0" borderId="8" xfId="16" applyFont="1" applyBorder="1" applyAlignment="1" applyProtection="1">
      <alignment horizontal="center" vertical="center" wrapText="1"/>
      <protection locked="0"/>
    </xf>
    <xf numFmtId="0" fontId="24" fillId="0" borderId="9" xfId="16" applyFont="1" applyBorder="1" applyAlignment="1" applyProtection="1">
      <alignment horizontal="center" vertical="center" wrapText="1"/>
      <protection locked="0"/>
    </xf>
    <xf numFmtId="0" fontId="24" fillId="6" borderId="5" xfId="18" applyFont="1" applyFill="1" applyBorder="1" applyAlignment="1">
      <alignment horizontal="center" vertical="center"/>
    </xf>
    <xf numFmtId="0" fontId="24" fillId="6" borderId="25" xfId="18" applyFont="1" applyFill="1" applyBorder="1" applyAlignment="1">
      <alignment horizontal="center" vertical="center"/>
    </xf>
    <xf numFmtId="0" fontId="34" fillId="3" borderId="4" xfId="0" quotePrefix="1" applyFont="1" applyFill="1" applyBorder="1" applyAlignment="1">
      <alignment horizontal="left" vertical="center" wrapText="1"/>
    </xf>
    <xf numFmtId="0" fontId="34" fillId="3" borderId="9" xfId="0" quotePrefix="1" applyFont="1" applyFill="1" applyBorder="1" applyAlignment="1">
      <alignment horizontal="left" vertical="center" wrapText="1"/>
    </xf>
    <xf numFmtId="0" fontId="34" fillId="3" borderId="4" xfId="9" applyFont="1" applyFill="1" applyBorder="1" applyAlignment="1" applyProtection="1">
      <alignment horizontal="center" vertical="center" wrapText="1"/>
      <protection locked="0"/>
    </xf>
    <xf numFmtId="0" fontId="34" fillId="3" borderId="9" xfId="9" applyFont="1" applyFill="1" applyBorder="1" applyAlignment="1" applyProtection="1">
      <alignment horizontal="center" vertical="center" wrapText="1"/>
      <protection locked="0"/>
    </xf>
    <xf numFmtId="0" fontId="34" fillId="0" borderId="4" xfId="16" applyFont="1" applyBorder="1" applyAlignment="1" applyProtection="1">
      <alignment horizontal="center" vertical="center" wrapText="1"/>
      <protection locked="0"/>
    </xf>
    <xf numFmtId="0" fontId="34" fillId="0" borderId="8" xfId="16" applyFont="1" applyBorder="1" applyAlignment="1" applyProtection="1">
      <alignment horizontal="center" vertical="center" wrapText="1"/>
      <protection locked="0"/>
    </xf>
    <xf numFmtId="0" fontId="34" fillId="0" borderId="9" xfId="16" applyFont="1" applyBorder="1" applyAlignment="1" applyProtection="1">
      <alignment horizontal="center" vertical="center" wrapText="1"/>
      <protection locked="0"/>
    </xf>
    <xf numFmtId="0" fontId="24" fillId="0" borderId="4" xfId="9" applyFont="1" applyBorder="1" applyAlignment="1" applyProtection="1">
      <alignment horizontal="center" vertical="center" wrapText="1"/>
      <protection locked="0"/>
    </xf>
    <xf numFmtId="0" fontId="24" fillId="0" borderId="8" xfId="9" applyFont="1" applyBorder="1" applyAlignment="1" applyProtection="1">
      <alignment horizontal="center" vertical="center" wrapText="1"/>
      <protection locked="0"/>
    </xf>
    <xf numFmtId="0" fontId="24" fillId="0" borderId="9" xfId="9" applyFont="1" applyBorder="1" applyAlignment="1" applyProtection="1">
      <alignment horizontal="center" vertical="center" wrapText="1"/>
      <protection locked="0"/>
    </xf>
    <xf numFmtId="0" fontId="28" fillId="20" borderId="4" xfId="16" applyFont="1" applyFill="1" applyBorder="1" applyAlignment="1" applyProtection="1">
      <alignment horizontal="center" vertical="center"/>
      <protection locked="0"/>
    </xf>
    <xf numFmtId="0" fontId="28" fillId="20" borderId="8" xfId="16" applyFont="1" applyFill="1" applyBorder="1" applyAlignment="1" applyProtection="1">
      <alignment horizontal="center" vertical="center"/>
      <protection locked="0"/>
    </xf>
    <xf numFmtId="0" fontId="28" fillId="20" borderId="9" xfId="16" applyFont="1" applyFill="1" applyBorder="1" applyAlignment="1" applyProtection="1">
      <alignment horizontal="center" vertical="center"/>
      <protection locked="0"/>
    </xf>
    <xf numFmtId="0" fontId="28" fillId="5" borderId="4" xfId="9" applyFont="1" applyFill="1" applyBorder="1" applyAlignment="1" applyProtection="1">
      <alignment horizontal="center" vertical="center"/>
      <protection locked="0"/>
    </xf>
    <xf numFmtId="0" fontId="28" fillId="5" borderId="8" xfId="9" applyFont="1" applyFill="1" applyBorder="1" applyAlignment="1" applyProtection="1">
      <alignment horizontal="center" vertical="center"/>
      <protection locked="0"/>
    </xf>
    <xf numFmtId="0" fontId="28" fillId="5" borderId="9" xfId="9" applyFont="1" applyFill="1" applyBorder="1" applyAlignment="1" applyProtection="1">
      <alignment horizontal="center" vertical="center"/>
      <protection locked="0"/>
    </xf>
    <xf numFmtId="0" fontId="34" fillId="0" borderId="4" xfId="16" applyFont="1" applyBorder="1" applyAlignment="1">
      <alignment horizontal="center" vertical="center" wrapText="1"/>
    </xf>
    <xf numFmtId="0" fontId="34" fillId="0" borderId="8" xfId="16" applyFont="1" applyBorder="1" applyAlignment="1">
      <alignment horizontal="center" vertical="center" wrapText="1"/>
    </xf>
    <xf numFmtId="0" fontId="34" fillId="0" borderId="9" xfId="16" applyFont="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39" fillId="3" borderId="4"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0" fontId="40" fillId="3" borderId="42" xfId="2" applyFont="1" applyFill="1" applyBorder="1" applyAlignment="1">
      <alignment horizontal="center" vertical="center" wrapText="1"/>
    </xf>
    <xf numFmtId="0" fontId="42" fillId="3" borderId="42" xfId="2" applyFont="1" applyFill="1" applyBorder="1" applyAlignment="1">
      <alignment horizontal="center" vertical="center" wrapText="1"/>
    </xf>
    <xf numFmtId="0" fontId="42" fillId="3" borderId="1" xfId="16" applyFont="1" applyFill="1" applyBorder="1" applyAlignment="1">
      <alignment horizontal="center" vertical="center" wrapText="1"/>
    </xf>
    <xf numFmtId="0" fontId="42" fillId="3" borderId="1" xfId="2" applyFont="1" applyFill="1" applyBorder="1" applyAlignment="1">
      <alignment horizontal="center" vertical="center" wrapText="1"/>
    </xf>
    <xf numFmtId="0" fontId="34" fillId="3" borderId="1" xfId="16" applyFont="1" applyFill="1" applyBorder="1" applyAlignment="1">
      <alignment horizontal="center" vertical="center" wrapText="1"/>
    </xf>
    <xf numFmtId="0" fontId="39" fillId="3" borderId="1" xfId="2" applyFont="1" applyFill="1" applyBorder="1" applyAlignment="1">
      <alignment horizontal="center" vertical="center" wrapText="1"/>
    </xf>
    <xf numFmtId="0" fontId="34" fillId="3" borderId="38" xfId="16" applyFont="1" applyFill="1" applyBorder="1" applyAlignment="1">
      <alignment horizontal="center" vertical="center" wrapText="1"/>
    </xf>
    <xf numFmtId="0" fontId="39" fillId="3" borderId="38" xfId="2" applyFont="1" applyFill="1" applyBorder="1" applyAlignment="1">
      <alignment horizontal="center" vertical="center" wrapText="1"/>
    </xf>
    <xf numFmtId="0" fontId="24" fillId="3" borderId="9" xfId="0" applyFont="1" applyFill="1" applyBorder="1" applyAlignment="1">
      <alignment horizontal="center" vertical="center" wrapText="1"/>
    </xf>
    <xf numFmtId="0" fontId="39" fillId="8" borderId="9" xfId="0" applyFont="1" applyFill="1" applyBorder="1" applyAlignment="1">
      <alignment horizontal="center" vertical="center"/>
    </xf>
    <xf numFmtId="1" fontId="24" fillId="3" borderId="4" xfId="16" applyNumberFormat="1" applyFont="1" applyFill="1" applyBorder="1" applyAlignment="1">
      <alignment horizontal="center" vertical="center"/>
    </xf>
    <xf numFmtId="0" fontId="39" fillId="3" borderId="9" xfId="0" applyFont="1" applyFill="1" applyBorder="1" applyAlignment="1">
      <alignment horizontal="center" vertical="center"/>
    </xf>
    <xf numFmtId="0" fontId="39" fillId="3" borderId="4" xfId="2" applyFont="1" applyFill="1" applyBorder="1" applyAlignment="1">
      <alignment horizontal="center" vertical="center" wrapText="1"/>
    </xf>
    <xf numFmtId="0" fontId="39" fillId="3" borderId="8" xfId="2" applyFont="1" applyFill="1" applyBorder="1" applyAlignment="1">
      <alignment horizontal="center" vertical="center" wrapText="1"/>
    </xf>
    <xf numFmtId="0" fontId="39" fillId="3" borderId="9"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8" fillId="8" borderId="4" xfId="16" applyFont="1" applyFill="1" applyBorder="1" applyAlignment="1" applyProtection="1">
      <alignment horizontal="center" vertical="center"/>
      <protection locked="0"/>
    </xf>
    <xf numFmtId="0" fontId="28" fillId="8" borderId="8" xfId="16" applyFont="1" applyFill="1" applyBorder="1" applyAlignment="1" applyProtection="1">
      <alignment horizontal="center" vertical="center"/>
      <protection locked="0"/>
    </xf>
    <xf numFmtId="0" fontId="34" fillId="3" borderId="8" xfId="16" applyFont="1" applyFill="1" applyBorder="1" applyAlignment="1">
      <alignment horizontal="center" vertical="center" wrapText="1"/>
    </xf>
    <xf numFmtId="0" fontId="28" fillId="5" borderId="4" xfId="18" applyFont="1" applyFill="1" applyBorder="1" applyAlignment="1">
      <alignment horizontal="center" vertical="center"/>
    </xf>
    <xf numFmtId="0" fontId="28" fillId="5" borderId="8" xfId="18" applyFont="1" applyFill="1" applyBorder="1" applyAlignment="1">
      <alignment horizontal="center" vertical="center"/>
    </xf>
    <xf numFmtId="0" fontId="24" fillId="6" borderId="6" xfId="18" applyFont="1" applyFill="1" applyBorder="1" applyAlignment="1">
      <alignment horizontal="center" vertical="center"/>
    </xf>
    <xf numFmtId="0" fontId="40" fillId="3" borderId="50" xfId="0" applyFont="1" applyFill="1" applyBorder="1" applyAlignment="1">
      <alignment horizontal="center" vertical="center" wrapText="1"/>
    </xf>
    <xf numFmtId="0" fontId="39" fillId="3" borderId="1" xfId="16" applyFont="1" applyFill="1" applyBorder="1" applyAlignment="1">
      <alignment horizontal="center" vertical="center" wrapText="1"/>
    </xf>
    <xf numFmtId="0" fontId="47" fillId="3" borderId="1" xfId="16" applyFont="1" applyFill="1" applyBorder="1" applyAlignment="1">
      <alignment horizontal="center" vertical="center" wrapText="1"/>
    </xf>
    <xf numFmtId="0" fontId="23" fillId="0" borderId="12" xfId="0" applyFont="1" applyBorder="1" applyAlignment="1">
      <alignment horizontal="center" vertical="center" textRotation="90"/>
    </xf>
    <xf numFmtId="0" fontId="22" fillId="0" borderId="12" xfId="0" applyFont="1" applyBorder="1" applyAlignment="1">
      <alignment horizontal="center" vertical="center" textRotation="90"/>
    </xf>
    <xf numFmtId="0" fontId="23" fillId="0" borderId="0" xfId="0" applyFont="1" applyAlignment="1">
      <alignment horizontal="center" vertical="center"/>
    </xf>
    <xf numFmtId="0" fontId="24" fillId="0" borderId="0" xfId="0" applyFont="1" applyAlignment="1">
      <alignment horizontal="center" vertical="center" wrapText="1"/>
    </xf>
    <xf numFmtId="0" fontId="14" fillId="0" borderId="0" xfId="0" applyFont="1" applyAlignment="1">
      <alignment horizontal="center" vertical="center" wrapText="1"/>
    </xf>
    <xf numFmtId="0" fontId="23" fillId="0" borderId="26" xfId="0" applyFont="1" applyBorder="1" applyAlignment="1">
      <alignment horizontal="center" vertical="center"/>
    </xf>
    <xf numFmtId="0" fontId="22" fillId="0" borderId="26" xfId="0" applyFont="1" applyBorder="1" applyAlignment="1">
      <alignment horizontal="center" vertical="center"/>
    </xf>
    <xf numFmtId="0" fontId="13" fillId="0" borderId="43"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7" xfId="0" applyFont="1" applyBorder="1" applyAlignment="1">
      <alignment horizontal="center" vertical="center" wrapText="1"/>
    </xf>
    <xf numFmtId="0" fontId="12" fillId="15" borderId="13" xfId="0" applyFont="1" applyFill="1" applyBorder="1" applyAlignment="1">
      <alignment horizontal="center"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xf numFmtId="0" fontId="36" fillId="16" borderId="1" xfId="0" applyFont="1" applyFill="1" applyBorder="1" applyAlignment="1">
      <alignment horizontal="center" vertical="center" wrapText="1"/>
    </xf>
    <xf numFmtId="0" fontId="36" fillId="16" borderId="2" xfId="0" applyFont="1" applyFill="1" applyBorder="1" applyAlignment="1">
      <alignment horizontal="center" vertical="center" wrapText="1"/>
    </xf>
    <xf numFmtId="0" fontId="36" fillId="16" borderId="5"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6" borderId="25" xfId="0" applyFont="1" applyFill="1" applyBorder="1" applyAlignment="1">
      <alignment horizontal="center" vertical="center" wrapText="1"/>
    </xf>
    <xf numFmtId="0" fontId="36" fillId="16" borderId="10" xfId="0" applyFont="1" applyFill="1" applyBorder="1" applyAlignment="1">
      <alignment horizontal="center" vertical="center" wrapText="1"/>
    </xf>
  </cellXfs>
  <cellStyles count="54">
    <cellStyle name="Hipervínculo" xfId="1" builtinId="8"/>
    <cellStyle name="Normal" xfId="0" builtinId="0"/>
    <cellStyle name="Normal 2" xfId="24" xr:uid="{00000000-0005-0000-0000-000002000000}"/>
    <cellStyle name="Normal 2 2" xfId="2" xr:uid="{00000000-0005-0000-0000-000003000000}"/>
    <cellStyle name="Normal 2 3" xfId="26" xr:uid="{00000000-0005-0000-0000-000004000000}"/>
    <cellStyle name="Normal 2 3 2" xfId="28" xr:uid="{00000000-0005-0000-0000-000005000000}"/>
    <cellStyle name="Normal 2 3 2 2" xfId="53" xr:uid="{00000000-0005-0000-0000-000006000000}"/>
    <cellStyle name="Normal 2 3 3" xfId="51" xr:uid="{00000000-0005-0000-0000-000007000000}"/>
    <cellStyle name="Normal 2 4" xfId="49" xr:uid="{00000000-0005-0000-0000-000008000000}"/>
    <cellStyle name="Normal 3" xfId="3" xr:uid="{00000000-0005-0000-0000-000009000000}"/>
    <cellStyle name="Normal 3 2" xfId="4" xr:uid="{00000000-0005-0000-0000-00000A000000}"/>
    <cellStyle name="Normal 3 2 2" xfId="30" xr:uid="{00000000-0005-0000-0000-00000B000000}"/>
    <cellStyle name="Normal 3 3" xfId="5" xr:uid="{00000000-0005-0000-0000-00000C000000}"/>
    <cellStyle name="Normal 3 3 2" xfId="6" xr:uid="{00000000-0005-0000-0000-00000D000000}"/>
    <cellStyle name="Normal 3 3 2 2" xfId="7" xr:uid="{00000000-0005-0000-0000-00000E000000}"/>
    <cellStyle name="Normal 3 3 2 2 2" xfId="33" xr:uid="{00000000-0005-0000-0000-00000F000000}"/>
    <cellStyle name="Normal 3 3 2 3" xfId="8" xr:uid="{00000000-0005-0000-0000-000010000000}"/>
    <cellStyle name="Normal 3 3 2 3 2" xfId="34" xr:uid="{00000000-0005-0000-0000-000011000000}"/>
    <cellStyle name="Normal 3 3 2 4" xfId="9" xr:uid="{00000000-0005-0000-0000-000012000000}"/>
    <cellStyle name="Normal 3 3 2 4 2" xfId="35" xr:uid="{00000000-0005-0000-0000-000013000000}"/>
    <cellStyle name="Normal 3 3 2 5" xfId="10" xr:uid="{00000000-0005-0000-0000-000014000000}"/>
    <cellStyle name="Normal 3 3 2 5 2" xfId="36" xr:uid="{00000000-0005-0000-0000-000015000000}"/>
    <cellStyle name="Normal 3 3 2 6" xfId="32" xr:uid="{00000000-0005-0000-0000-000016000000}"/>
    <cellStyle name="Normal 3 3 3" xfId="31" xr:uid="{00000000-0005-0000-0000-000017000000}"/>
    <cellStyle name="Normal 3 4" xfId="11" xr:uid="{00000000-0005-0000-0000-000018000000}"/>
    <cellStyle name="Normal 3 4 2" xfId="12" xr:uid="{00000000-0005-0000-0000-000019000000}"/>
    <cellStyle name="Normal 3 4 2 2" xfId="38" xr:uid="{00000000-0005-0000-0000-00001A000000}"/>
    <cellStyle name="Normal 3 4 3" xfId="13" xr:uid="{00000000-0005-0000-0000-00001B000000}"/>
    <cellStyle name="Normal 3 4 3 2" xfId="39" xr:uid="{00000000-0005-0000-0000-00001C000000}"/>
    <cellStyle name="Normal 3 4 4" xfId="14" xr:uid="{00000000-0005-0000-0000-00001D000000}"/>
    <cellStyle name="Normal 3 4 4 2" xfId="40" xr:uid="{00000000-0005-0000-0000-00001E000000}"/>
    <cellStyle name="Normal 3 4 5" xfId="15" xr:uid="{00000000-0005-0000-0000-00001F000000}"/>
    <cellStyle name="Normal 3 4 5 2" xfId="41" xr:uid="{00000000-0005-0000-0000-000020000000}"/>
    <cellStyle name="Normal 3 4 6" xfId="37" xr:uid="{00000000-0005-0000-0000-000021000000}"/>
    <cellStyle name="Normal 3 5" xfId="16" xr:uid="{00000000-0005-0000-0000-000022000000}"/>
    <cellStyle name="Normal 3 5 2" xfId="25" xr:uid="{00000000-0005-0000-0000-000023000000}"/>
    <cellStyle name="Normal 3 5 2 2" xfId="27" xr:uid="{00000000-0005-0000-0000-000024000000}"/>
    <cellStyle name="Normal 3 5 2 2 2" xfId="52" xr:uid="{00000000-0005-0000-0000-000025000000}"/>
    <cellStyle name="Normal 3 5 2 3" xfId="50" xr:uid="{00000000-0005-0000-0000-000026000000}"/>
    <cellStyle name="Normal 3 5 3" xfId="42" xr:uid="{00000000-0005-0000-0000-000027000000}"/>
    <cellStyle name="Normal 3 6" xfId="17" xr:uid="{00000000-0005-0000-0000-000028000000}"/>
    <cellStyle name="Normal 3 6 2" xfId="43" xr:uid="{00000000-0005-0000-0000-000029000000}"/>
    <cellStyle name="Normal 3 7" xfId="29" xr:uid="{00000000-0005-0000-0000-00002A000000}"/>
    <cellStyle name="Normal 5 2" xfId="18" xr:uid="{00000000-0005-0000-0000-00002B000000}"/>
    <cellStyle name="Normal 8" xfId="19" xr:uid="{00000000-0005-0000-0000-00002C000000}"/>
    <cellStyle name="Normal 8 2" xfId="20" xr:uid="{00000000-0005-0000-0000-00002D000000}"/>
    <cellStyle name="Normal 8 2 2" xfId="45" xr:uid="{00000000-0005-0000-0000-00002E000000}"/>
    <cellStyle name="Normal 8 3" xfId="21" xr:uid="{00000000-0005-0000-0000-00002F000000}"/>
    <cellStyle name="Normal 8 3 2" xfId="46" xr:uid="{00000000-0005-0000-0000-000030000000}"/>
    <cellStyle name="Normal 8 4" xfId="22" xr:uid="{00000000-0005-0000-0000-000031000000}"/>
    <cellStyle name="Normal 8 4 2" xfId="47" xr:uid="{00000000-0005-0000-0000-000032000000}"/>
    <cellStyle name="Normal 8 5" xfId="23" xr:uid="{00000000-0005-0000-0000-000033000000}"/>
    <cellStyle name="Normal 8 5 2" xfId="48" xr:uid="{00000000-0005-0000-0000-000034000000}"/>
    <cellStyle name="Normal 8 6" xfId="44" xr:uid="{00000000-0005-0000-0000-000035000000}"/>
  </cellStyles>
  <dxfs count="704">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alcChain" Target="calcChain.xml"/><Relationship Id="rId21" Type="http://schemas.openxmlformats.org/officeDocument/2006/relationships/externalLink" Target="externalLinks/externalLink10.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Inherente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ADD-4724-8FB4-E78F224DF609}"/>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5B1-4C44-A71C-42556631194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25B1-4C44-A71C-425566311946}"/>
              </c:ext>
            </c:extLst>
          </c:dPt>
          <c:dLbls>
            <c:dLbl>
              <c:idx val="0"/>
              <c:delete val="1"/>
              <c:extLst>
                <c:ext xmlns:c15="http://schemas.microsoft.com/office/drawing/2012/chart" uri="{CE6537A1-D6FC-4f65-9D91-7224C49458BB}"/>
                <c:ext xmlns:c16="http://schemas.microsoft.com/office/drawing/2014/chart" uri="{C3380CC4-5D6E-409C-BE32-E72D297353CC}">
                  <c16:uniqueId val="{00000001-AADD-4724-8FB4-E78F224DF609}"/>
                </c:ext>
              </c:extLst>
            </c:dLbl>
            <c:dLbl>
              <c:idx val="1"/>
              <c:layout>
                <c:manualLayout>
                  <c:x val="-5.0476354092102126E-2"/>
                  <c:y val="6.4033582340668957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B1-4C44-A71C-425566311946}"/>
                </c:ext>
              </c:extLst>
            </c:dLbl>
            <c:dLbl>
              <c:idx val="2"/>
              <c:layout>
                <c:manualLayout>
                  <c:x val="0.10623965640658554"/>
                  <c:y val="-0.2420085470085471"/>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1-4C44-A71C-42556631194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Hoja6!$B$2:$B$4</c:f>
              <c:numCache>
                <c:formatCode>General</c:formatCode>
                <c:ptCount val="3"/>
                <c:pt idx="0">
                  <c:v>0</c:v>
                </c:pt>
                <c:pt idx="1">
                  <c:v>5</c:v>
                </c:pt>
                <c:pt idx="2">
                  <c:v>29</c:v>
                </c:pt>
              </c:numCache>
            </c:numRef>
          </c:val>
          <c:extLst>
            <c:ext xmlns:c16="http://schemas.microsoft.com/office/drawing/2014/chart" uri="{C3380CC4-5D6E-409C-BE32-E72D297353CC}">
              <c16:uniqueId val="{00000000-25B1-4C44-A71C-425566311946}"/>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Residual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6439226914817461E-2"/>
          <c:y val="0.21608721986674742"/>
          <c:w val="0.82166700071581966"/>
          <c:h val="0.56616326805303185"/>
        </c:manualLayout>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CB1-42C0-9068-49216C0BE6C4}"/>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2CB1-42C0-9068-49216C0BE6C4}"/>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2CB1-42C0-9068-49216C0BE6C4}"/>
              </c:ext>
            </c:extLst>
          </c:dPt>
          <c:dLbls>
            <c:dLbl>
              <c:idx val="1"/>
              <c:layout>
                <c:manualLayout>
                  <c:x val="-0.12711171558100692"/>
                  <c:y val="-0.1290514166498418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B1-42C0-9068-49216C0BE6C4}"/>
                </c:ext>
              </c:extLst>
            </c:dLbl>
            <c:dLbl>
              <c:idx val="2"/>
              <c:layout>
                <c:manualLayout>
                  <c:x val="0.15537122405153903"/>
                  <c:y val="1.7501177737398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B1-42C0-9068-49216C0BE6C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Hoja6!$C$2:$C$4</c:f>
              <c:numCache>
                <c:formatCode>General</c:formatCode>
                <c:ptCount val="3"/>
                <c:pt idx="0">
                  <c:v>2</c:v>
                </c:pt>
                <c:pt idx="1">
                  <c:v>18</c:v>
                </c:pt>
                <c:pt idx="2">
                  <c:v>14</c:v>
                </c:pt>
              </c:numCache>
            </c:numRef>
          </c:val>
          <c:extLst>
            <c:ext xmlns:c16="http://schemas.microsoft.com/office/drawing/2014/chart" uri="{C3380CC4-5D6E-409C-BE32-E72D297353CC}">
              <c16:uniqueId val="{00000006-2CB1-42C0-9068-49216C0BE6C4}"/>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Riesgos 2023'!A1"/></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315912</xdr:colOff>
      <xdr:row>0</xdr:row>
      <xdr:rowOff>228602</xdr:rowOff>
    </xdr:from>
    <xdr:to>
      <xdr:col>1</xdr:col>
      <xdr:colOff>565512</xdr:colOff>
      <xdr:row>0</xdr:row>
      <xdr:rowOff>1752600</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15912" y="228602"/>
          <a:ext cx="1716450" cy="1523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285751</xdr:colOff>
      <xdr:row>0</xdr:row>
      <xdr:rowOff>1185864</xdr:rowOff>
    </xdr:from>
    <xdr:to>
      <xdr:col>17</xdr:col>
      <xdr:colOff>47624</xdr:colOff>
      <xdr:row>82</xdr:row>
      <xdr:rowOff>61239</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1" y="1185864"/>
          <a:ext cx="13120686" cy="134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733425</xdr:colOff>
      <xdr:row>0</xdr:row>
      <xdr:rowOff>1138238</xdr:rowOff>
    </xdr:from>
    <xdr:to>
      <xdr:col>36</xdr:col>
      <xdr:colOff>47625</xdr:colOff>
      <xdr:row>57</xdr:row>
      <xdr:rowOff>23813</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4092238" y="1138238"/>
          <a:ext cx="13792200" cy="9434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152400</xdr:rowOff>
    </xdr:from>
    <xdr:to>
      <xdr:col>15</xdr:col>
      <xdr:colOff>666750</xdr:colOff>
      <xdr:row>22</xdr:row>
      <xdr:rowOff>47625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22</xdr:row>
      <xdr:rowOff>142875</xdr:rowOff>
    </xdr:from>
    <xdr:to>
      <xdr:col>15</xdr:col>
      <xdr:colOff>638175</xdr:colOff>
      <xdr:row>41</xdr:row>
      <xdr:rowOff>38100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2587625</xdr:colOff>
      <xdr:row>6</xdr:row>
      <xdr:rowOff>873124</xdr:rowOff>
    </xdr:from>
    <xdr:to>
      <xdr:col>5</xdr:col>
      <xdr:colOff>666750</xdr:colOff>
      <xdr:row>7</xdr:row>
      <xdr:rowOff>634999</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175750" y="5603874"/>
          <a:ext cx="1349375" cy="12541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29</a:t>
          </a:r>
        </a:p>
      </xdr:txBody>
    </xdr:sp>
    <xdr:clientData/>
  </xdr:twoCellAnchor>
  <xdr:twoCellAnchor>
    <xdr:from>
      <xdr:col>4</xdr:col>
      <xdr:colOff>936624</xdr:colOff>
      <xdr:row>8</xdr:row>
      <xdr:rowOff>746124</xdr:rowOff>
    </xdr:from>
    <xdr:to>
      <xdr:col>4</xdr:col>
      <xdr:colOff>2393949</xdr:colOff>
      <xdr:row>9</xdr:row>
      <xdr:rowOff>691695</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24749" y="8461374"/>
          <a:ext cx="1457325" cy="1437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31749</xdr:rowOff>
    </xdr:from>
    <xdr:to>
      <xdr:col>11</xdr:col>
      <xdr:colOff>2222500</xdr:colOff>
      <xdr:row>9</xdr:row>
      <xdr:rowOff>1476374</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478387" y="9239249"/>
          <a:ext cx="1476488" cy="1444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2</a:t>
          </a:r>
        </a:p>
      </xdr:txBody>
    </xdr:sp>
    <xdr:clientData/>
  </xdr:twoCellAnchor>
  <xdr:twoCellAnchor>
    <xdr:from>
      <xdr:col>13</xdr:col>
      <xdr:colOff>1270000</xdr:colOff>
      <xdr:row>7</xdr:row>
      <xdr:rowOff>809624</xdr:rowOff>
    </xdr:from>
    <xdr:to>
      <xdr:col>13</xdr:col>
      <xdr:colOff>2651125</xdr:colOff>
      <xdr:row>8</xdr:row>
      <xdr:rowOff>634999</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765125" y="7032624"/>
          <a:ext cx="1381125" cy="1317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14</a:t>
          </a:r>
        </a:p>
      </xdr:txBody>
    </xdr:sp>
    <xdr:clientData/>
  </xdr:twoCellAnchor>
  <xdr:twoCellAnchor>
    <xdr:from>
      <xdr:col>12</xdr:col>
      <xdr:colOff>920750</xdr:colOff>
      <xdr:row>8</xdr:row>
      <xdr:rowOff>793749</xdr:rowOff>
    </xdr:from>
    <xdr:to>
      <xdr:col>12</xdr:col>
      <xdr:colOff>2381250</xdr:colOff>
      <xdr:row>9</xdr:row>
      <xdr:rowOff>682624</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034500" y="8508999"/>
          <a:ext cx="1460500" cy="13811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descr="Se presenta las tres zonas de riesgo, moderado, alto y extremo">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0</xdr:colOff>
      <xdr:row>10</xdr:row>
      <xdr:rowOff>349128</xdr:rowOff>
    </xdr:from>
    <xdr:to>
      <xdr:col>6</xdr:col>
      <xdr:colOff>904875</xdr:colOff>
      <xdr:row>22</xdr:row>
      <xdr:rowOff>142141</xdr:rowOff>
    </xdr:to>
    <xdr:grpSp>
      <xdr:nvGrpSpPr>
        <xdr:cNvPr id="222209" name="Grupo 2" descr="La gráfica corresponde a la valoración de la probabilidad y el impacto">
          <a:extLst>
            <a:ext uri="{FF2B5EF4-FFF2-40B4-BE49-F238E27FC236}">
              <a16:creationId xmlns:a16="http://schemas.microsoft.com/office/drawing/2014/main" id="{99369D45-D02D-4F11-A3EF-110D1C9FEED9}"/>
            </a:ext>
          </a:extLst>
        </xdr:cNvPr>
        <xdr:cNvGrpSpPr>
          <a:grpSpLocks/>
        </xdr:cNvGrpSpPr>
      </xdr:nvGrpSpPr>
      <xdr:grpSpPr bwMode="auto">
        <a:xfrm>
          <a:off x="0" y="5968878"/>
          <a:ext cx="8743950" cy="4241188"/>
          <a:chOff x="0" y="6284182"/>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84182"/>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51394" y="7824642"/>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solidFill>
                  <a:sysClr val="windowText" lastClr="000000"/>
                </a:solidFill>
              </a:rPr>
              <a:t>No</a:t>
            </a:r>
            <a:r>
              <a:rPr lang="es-CO" sz="2800" baseline="0">
                <a:solidFill>
                  <a:sysClr val="windowText" lastClr="000000"/>
                </a:solidFill>
              </a:rPr>
              <a:t> aplica para los riesgos de corrupción</a:t>
            </a:r>
            <a:endParaRPr lang="es-CO" sz="2800">
              <a:solidFill>
                <a:sysClr val="windowText" lastClr="000000"/>
              </a:solidFill>
            </a:endParaRPr>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descr="Corresponde al análisis de la probabilidad">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solidFill>
                <a:sysClr val="windowText" lastClr="000000"/>
              </a:solidFill>
            </a:rPr>
            <a:t>VOLVER</a:t>
          </a:r>
          <a:r>
            <a:rPr lang="es-CO" sz="2400" b="1" baseline="0">
              <a:solidFill>
                <a:sysClr val="windowText" lastClr="000000"/>
              </a:solidFill>
            </a:rPr>
            <a:t> A MATRIZ</a:t>
          </a:r>
          <a:endParaRPr lang="es-CO" sz="2400" b="1">
            <a:solidFill>
              <a:sysClr val="windowText" lastClr="000000"/>
            </a:solidFill>
          </a:endParaRPr>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619125</xdr:colOff>
      <xdr:row>7</xdr:row>
      <xdr:rowOff>504825</xdr:rowOff>
    </xdr:from>
    <xdr:to>
      <xdr:col>22</xdr:col>
      <xdr:colOff>590550</xdr:colOff>
      <xdr:row>25</xdr:row>
      <xdr:rowOff>1724025</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684500" y="1616075"/>
          <a:ext cx="12163425" cy="1566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H49"/>
  <sheetViews>
    <sheetView showGridLines="0" tabSelected="1" topLeftCell="BH31" zoomScale="55" zoomScaleNormal="55" zoomScaleSheetLayoutView="40" workbookViewId="0">
      <selection activeCell="BO32" sqref="BO32:BO34"/>
    </sheetView>
  </sheetViews>
  <sheetFormatPr baseColWidth="10" defaultColWidth="54.5703125" defaultRowHeight="120" customHeight="1" x14ac:dyDescent="0.2"/>
  <cols>
    <col min="1" max="1" width="22" style="354" customWidth="1"/>
    <col min="2" max="2" width="49.5703125" style="359" customWidth="1"/>
    <col min="3" max="3" width="46.42578125" style="360" hidden="1" customWidth="1"/>
    <col min="4" max="4" width="92.140625" style="359" hidden="1" customWidth="1"/>
    <col min="5" max="5" width="60.28515625" style="359" customWidth="1"/>
    <col min="6" max="6" width="96" style="360" customWidth="1"/>
    <col min="7" max="8" width="21" style="361" hidden="1" customWidth="1"/>
    <col min="9" max="9" width="46.140625" style="361" hidden="1" customWidth="1"/>
    <col min="10" max="10" width="50.42578125" style="361" hidden="1" customWidth="1"/>
    <col min="11" max="11" width="80.85546875" style="361" customWidth="1"/>
    <col min="12" max="12" width="67" style="362" hidden="1" customWidth="1"/>
    <col min="13" max="13" width="34" style="363" customWidth="1"/>
    <col min="14" max="14" width="41.42578125" style="363" customWidth="1"/>
    <col min="15" max="23" width="43.5703125" style="363" hidden="1" customWidth="1"/>
    <col min="24" max="24" width="47.85546875" style="363" hidden="1" customWidth="1"/>
    <col min="25" max="33" width="43.5703125" style="363" hidden="1" customWidth="1"/>
    <col min="34" max="34" width="31.28515625" style="363" hidden="1" customWidth="1"/>
    <col min="35" max="35" width="29.7109375" style="363" hidden="1" customWidth="1"/>
    <col min="36" max="36" width="40.85546875" style="363" hidden="1" customWidth="1"/>
    <col min="37" max="37" width="25.7109375" style="363" customWidth="1"/>
    <col min="38" max="38" width="34.28515625" style="363" customWidth="1"/>
    <col min="39" max="39" width="59.85546875" style="363" customWidth="1"/>
    <col min="40" max="40" width="255.7109375" style="363" customWidth="1"/>
    <col min="41" max="41" width="31.140625" style="363" hidden="1" customWidth="1"/>
    <col min="42" max="45" width="12.28515625" style="360" hidden="1" customWidth="1"/>
    <col min="46" max="48" width="18" style="360" hidden="1" customWidth="1"/>
    <col min="49" max="49" width="20" style="357" hidden="1" customWidth="1"/>
    <col min="50" max="50" width="29.7109375" style="357" hidden="1" customWidth="1"/>
    <col min="51" max="52" width="31.140625" style="357" hidden="1" customWidth="1"/>
    <col min="53" max="53" width="37" style="357" hidden="1" customWidth="1"/>
    <col min="54" max="54" width="22.5703125" style="364" hidden="1" customWidth="1"/>
    <col min="55" max="55" width="30.42578125" style="357" hidden="1" customWidth="1"/>
    <col min="56" max="56" width="22.5703125" style="357" hidden="1" customWidth="1"/>
    <col min="57" max="57" width="36" style="357" hidden="1" customWidth="1"/>
    <col min="58" max="58" width="45" style="365" hidden="1" customWidth="1"/>
    <col min="59" max="59" width="53.7109375" style="357" hidden="1" customWidth="1"/>
    <col min="60" max="60" width="26.7109375" style="357" customWidth="1"/>
    <col min="61" max="61" width="31" style="357" customWidth="1"/>
    <col min="62" max="62" width="40.7109375" style="363" customWidth="1"/>
    <col min="63" max="63" width="119.28515625" style="366" customWidth="1"/>
    <col min="64" max="64" width="57.140625" style="367" customWidth="1"/>
    <col min="65" max="65" width="69.42578125" style="368" customWidth="1"/>
    <col min="66" max="67" width="45.42578125" style="368" customWidth="1"/>
    <col min="68" max="68" width="69.42578125" style="367" customWidth="1"/>
    <col min="69" max="69" width="54.5703125" style="354" customWidth="1"/>
    <col min="70" max="16384" width="54.5703125" style="354"/>
  </cols>
  <sheetData>
    <row r="1" spans="1:216" ht="179.25" customHeight="1" thickBot="1" x14ac:dyDescent="0.25">
      <c r="A1" s="16"/>
      <c r="B1" s="547" t="s">
        <v>573</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8"/>
      <c r="BK1" s="548"/>
      <c r="BL1" s="548"/>
      <c r="BM1" s="548"/>
      <c r="BN1" s="548"/>
      <c r="BO1" s="548"/>
      <c r="BP1" s="548"/>
    </row>
    <row r="2" spans="1:216" ht="82.5" customHeight="1" thickBot="1" x14ac:dyDescent="0.25">
      <c r="A2" s="16"/>
      <c r="B2" s="587" t="s">
        <v>313</v>
      </c>
      <c r="C2" s="588"/>
      <c r="D2" s="588"/>
      <c r="E2" s="588"/>
      <c r="F2" s="588"/>
      <c r="G2" s="588"/>
      <c r="H2" s="588"/>
      <c r="I2" s="588"/>
      <c r="J2" s="588"/>
      <c r="K2" s="588"/>
      <c r="L2" s="589"/>
      <c r="M2" s="576" t="s">
        <v>435</v>
      </c>
      <c r="N2" s="577"/>
      <c r="O2" s="577"/>
      <c r="P2" s="577"/>
      <c r="Q2" s="577"/>
      <c r="R2" s="577"/>
      <c r="S2" s="577"/>
      <c r="T2" s="577"/>
      <c r="U2" s="577"/>
      <c r="V2" s="577"/>
      <c r="W2" s="577"/>
      <c r="X2" s="577"/>
      <c r="Y2" s="577"/>
      <c r="Z2" s="577"/>
      <c r="AA2" s="577"/>
      <c r="AB2" s="577"/>
      <c r="AC2" s="577"/>
      <c r="AD2" s="577"/>
      <c r="AE2" s="577"/>
      <c r="AF2" s="577"/>
      <c r="AG2" s="577"/>
      <c r="AH2" s="577"/>
      <c r="AI2" s="577"/>
      <c r="AJ2" s="578"/>
      <c r="AK2" s="575" t="s">
        <v>0</v>
      </c>
      <c r="AL2" s="575"/>
      <c r="AM2" s="572" t="s">
        <v>436</v>
      </c>
      <c r="AN2" s="573"/>
      <c r="AO2" s="573"/>
      <c r="AP2" s="573"/>
      <c r="AQ2" s="573"/>
      <c r="AR2" s="573"/>
      <c r="AS2" s="573"/>
      <c r="AT2" s="573"/>
      <c r="AU2" s="573"/>
      <c r="AV2" s="573"/>
      <c r="AW2" s="573"/>
      <c r="AX2" s="573"/>
      <c r="AY2" s="573"/>
      <c r="AZ2" s="573"/>
      <c r="BA2" s="573"/>
      <c r="BB2" s="573"/>
      <c r="BC2" s="573"/>
      <c r="BD2" s="573"/>
      <c r="BE2" s="574"/>
      <c r="BF2" s="579" t="s">
        <v>1</v>
      </c>
      <c r="BG2" s="579"/>
      <c r="BH2" s="579"/>
      <c r="BI2" s="580"/>
      <c r="BJ2" s="549" t="s">
        <v>2</v>
      </c>
      <c r="BK2" s="550"/>
      <c r="BL2" s="550"/>
      <c r="BM2" s="550"/>
      <c r="BN2" s="550"/>
      <c r="BO2" s="550"/>
      <c r="BP2" s="551"/>
    </row>
    <row r="3" spans="1:216" ht="53.25" customHeight="1" x14ac:dyDescent="0.2">
      <c r="A3" s="590" t="s">
        <v>3</v>
      </c>
      <c r="B3" s="592" t="s">
        <v>4</v>
      </c>
      <c r="C3" s="592" t="s">
        <v>5</v>
      </c>
      <c r="D3" s="592" t="s">
        <v>6</v>
      </c>
      <c r="E3" s="592" t="s">
        <v>7</v>
      </c>
      <c r="F3" s="594" t="s">
        <v>437</v>
      </c>
      <c r="G3" s="596" t="s">
        <v>8</v>
      </c>
      <c r="H3" s="597"/>
      <c r="I3" s="597"/>
      <c r="J3" s="598"/>
      <c r="K3" s="594" t="s">
        <v>9</v>
      </c>
      <c r="L3" s="592" t="s">
        <v>10</v>
      </c>
      <c r="M3" s="524" t="s">
        <v>11</v>
      </c>
      <c r="N3" s="524"/>
      <c r="O3" s="146" t="s">
        <v>12</v>
      </c>
      <c r="P3" s="147"/>
      <c r="Q3" s="147"/>
      <c r="R3" s="147"/>
      <c r="S3" s="148"/>
      <c r="T3" s="148"/>
      <c r="U3" s="148"/>
      <c r="V3" s="148"/>
      <c r="W3" s="148"/>
      <c r="X3" s="148"/>
      <c r="Y3" s="148"/>
      <c r="Z3" s="148"/>
      <c r="AA3" s="148"/>
      <c r="AB3" s="148"/>
      <c r="AC3" s="148"/>
      <c r="AD3" s="148"/>
      <c r="AE3" s="148"/>
      <c r="AF3" s="148"/>
      <c r="AG3" s="149"/>
      <c r="AH3" s="524" t="s">
        <v>13</v>
      </c>
      <c r="AI3" s="524"/>
      <c r="AJ3" s="524"/>
      <c r="AK3" s="560" t="s">
        <v>14</v>
      </c>
      <c r="AL3" s="561"/>
      <c r="AM3" s="558" t="s">
        <v>15</v>
      </c>
      <c r="AN3" s="559"/>
      <c r="AO3" s="150"/>
      <c r="AP3" s="517" t="s">
        <v>16</v>
      </c>
      <c r="AQ3" s="518"/>
      <c r="AR3" s="518"/>
      <c r="AS3" s="518"/>
      <c r="AT3" s="518"/>
      <c r="AU3" s="518"/>
      <c r="AV3" s="518"/>
      <c r="AW3" s="518"/>
      <c r="AX3" s="519"/>
      <c r="AY3" s="511" t="s">
        <v>438</v>
      </c>
      <c r="AZ3" s="512"/>
      <c r="BA3" s="511" t="s">
        <v>17</v>
      </c>
      <c r="BB3" s="536" t="s">
        <v>439</v>
      </c>
      <c r="BC3" s="537"/>
      <c r="BD3" s="511" t="s">
        <v>18</v>
      </c>
      <c r="BE3" s="512"/>
      <c r="BF3" s="515" t="s">
        <v>19</v>
      </c>
      <c r="BG3" s="515" t="s">
        <v>440</v>
      </c>
      <c r="BH3" s="554" t="s">
        <v>20</v>
      </c>
      <c r="BI3" s="555"/>
      <c r="BJ3" s="509" t="s">
        <v>21</v>
      </c>
      <c r="BK3" s="495" t="s">
        <v>22</v>
      </c>
      <c r="BL3" s="495" t="s">
        <v>23</v>
      </c>
      <c r="BM3" s="495" t="s">
        <v>24</v>
      </c>
      <c r="BN3" s="552" t="s">
        <v>441</v>
      </c>
      <c r="BO3" s="553"/>
      <c r="BP3" s="493" t="s">
        <v>25</v>
      </c>
    </row>
    <row r="4" spans="1:216" s="356" customFormat="1" ht="74.25" customHeight="1" thickBot="1" x14ac:dyDescent="0.25">
      <c r="A4" s="591"/>
      <c r="B4" s="593"/>
      <c r="C4" s="593"/>
      <c r="D4" s="593"/>
      <c r="E4" s="593"/>
      <c r="F4" s="595"/>
      <c r="G4" s="265" t="s">
        <v>26</v>
      </c>
      <c r="H4" s="333" t="s">
        <v>27</v>
      </c>
      <c r="I4" s="333" t="s">
        <v>28</v>
      </c>
      <c r="J4" s="333" t="s">
        <v>29</v>
      </c>
      <c r="K4" s="595"/>
      <c r="L4" s="593"/>
      <c r="M4" s="266" t="s">
        <v>30</v>
      </c>
      <c r="N4" s="266" t="s">
        <v>31</v>
      </c>
      <c r="O4" s="266" t="s">
        <v>32</v>
      </c>
      <c r="P4" s="266" t="s">
        <v>33</v>
      </c>
      <c r="Q4" s="266" t="s">
        <v>34</v>
      </c>
      <c r="R4" s="266" t="s">
        <v>35</v>
      </c>
      <c r="S4" s="266" t="s">
        <v>36</v>
      </c>
      <c r="T4" s="266" t="s">
        <v>37</v>
      </c>
      <c r="U4" s="266" t="s">
        <v>38</v>
      </c>
      <c r="V4" s="266" t="s">
        <v>39</v>
      </c>
      <c r="W4" s="266" t="s">
        <v>40</v>
      </c>
      <c r="X4" s="266" t="s">
        <v>41</v>
      </c>
      <c r="Y4" s="266" t="s">
        <v>42</v>
      </c>
      <c r="Z4" s="266" t="s">
        <v>43</v>
      </c>
      <c r="AA4" s="266" t="s">
        <v>44</v>
      </c>
      <c r="AB4" s="266" t="s">
        <v>45</v>
      </c>
      <c r="AC4" s="266" t="s">
        <v>46</v>
      </c>
      <c r="AD4" s="266" t="s">
        <v>47</v>
      </c>
      <c r="AE4" s="266" t="s">
        <v>48</v>
      </c>
      <c r="AF4" s="266" t="s">
        <v>49</v>
      </c>
      <c r="AG4" s="266" t="s">
        <v>50</v>
      </c>
      <c r="AH4" s="266" t="s">
        <v>51</v>
      </c>
      <c r="AI4" s="266" t="s">
        <v>52</v>
      </c>
      <c r="AJ4" s="266" t="s">
        <v>31</v>
      </c>
      <c r="AK4" s="562"/>
      <c r="AL4" s="563"/>
      <c r="AM4" s="267" t="s">
        <v>53</v>
      </c>
      <c r="AN4" s="267" t="s">
        <v>442</v>
      </c>
      <c r="AO4" s="267" t="s">
        <v>54</v>
      </c>
      <c r="AP4" s="268" t="s">
        <v>55</v>
      </c>
      <c r="AQ4" s="268" t="s">
        <v>56</v>
      </c>
      <c r="AR4" s="268" t="s">
        <v>57</v>
      </c>
      <c r="AS4" s="268" t="s">
        <v>58</v>
      </c>
      <c r="AT4" s="268" t="s">
        <v>59</v>
      </c>
      <c r="AU4" s="268" t="s">
        <v>60</v>
      </c>
      <c r="AV4" s="268" t="s">
        <v>61</v>
      </c>
      <c r="AW4" s="564" t="s">
        <v>62</v>
      </c>
      <c r="AX4" s="565"/>
      <c r="AY4" s="513"/>
      <c r="AZ4" s="514"/>
      <c r="BA4" s="513"/>
      <c r="BB4" s="538"/>
      <c r="BC4" s="539"/>
      <c r="BD4" s="513"/>
      <c r="BE4" s="514"/>
      <c r="BF4" s="516"/>
      <c r="BG4" s="516"/>
      <c r="BH4" s="556"/>
      <c r="BI4" s="557"/>
      <c r="BJ4" s="510"/>
      <c r="BK4" s="496"/>
      <c r="BL4" s="496"/>
      <c r="BM4" s="496"/>
      <c r="BN4" s="335" t="s">
        <v>63</v>
      </c>
      <c r="BO4" s="335" t="s">
        <v>443</v>
      </c>
      <c r="BP4" s="494"/>
      <c r="BQ4" s="354"/>
      <c r="BR4" s="355"/>
      <c r="BS4" s="355"/>
      <c r="BT4" s="355"/>
      <c r="BU4" s="355"/>
      <c r="BV4" s="355"/>
      <c r="BW4" s="355"/>
      <c r="BX4" s="355"/>
      <c r="BY4" s="355"/>
      <c r="BZ4" s="355"/>
      <c r="CA4" s="355"/>
      <c r="CB4" s="355"/>
      <c r="CC4" s="355"/>
      <c r="CD4" s="355"/>
      <c r="CE4" s="355"/>
      <c r="CF4" s="355"/>
      <c r="CG4" s="355"/>
      <c r="CH4" s="355"/>
      <c r="CI4" s="355"/>
      <c r="CJ4" s="355"/>
      <c r="CK4" s="355"/>
      <c r="CL4" s="355"/>
      <c r="CM4" s="355"/>
      <c r="CN4" s="355"/>
      <c r="CO4" s="355"/>
      <c r="CP4" s="355"/>
      <c r="CQ4" s="355"/>
      <c r="CR4" s="355"/>
      <c r="CS4" s="355"/>
      <c r="CT4" s="355"/>
      <c r="CU4" s="355"/>
      <c r="CV4" s="355"/>
      <c r="CW4" s="355"/>
      <c r="CX4" s="355"/>
      <c r="CY4" s="355"/>
      <c r="CZ4" s="355"/>
      <c r="DA4" s="355"/>
      <c r="DB4" s="355"/>
      <c r="DC4" s="355"/>
      <c r="DD4" s="355"/>
      <c r="DE4" s="355"/>
      <c r="DF4" s="355"/>
      <c r="DG4" s="355"/>
      <c r="DH4" s="355"/>
      <c r="DI4" s="355"/>
      <c r="DJ4" s="355"/>
      <c r="DK4" s="355"/>
      <c r="DL4" s="355"/>
      <c r="DM4" s="355"/>
      <c r="DN4" s="355"/>
      <c r="DO4" s="355"/>
      <c r="DP4" s="355"/>
      <c r="DQ4" s="355"/>
      <c r="DR4" s="355"/>
      <c r="DS4" s="355"/>
      <c r="DT4" s="355"/>
      <c r="DU4" s="355"/>
      <c r="DV4" s="355"/>
      <c r="DW4" s="355"/>
      <c r="DX4" s="355"/>
      <c r="DY4" s="355"/>
      <c r="DZ4" s="355"/>
      <c r="EA4" s="355"/>
      <c r="EB4" s="355"/>
      <c r="EC4" s="355"/>
      <c r="ED4" s="355"/>
      <c r="EE4" s="355"/>
      <c r="EF4" s="355"/>
      <c r="EG4" s="355"/>
      <c r="EH4" s="355"/>
      <c r="EI4" s="355"/>
      <c r="EJ4" s="355"/>
      <c r="EK4" s="355"/>
      <c r="EL4" s="355"/>
      <c r="EM4" s="355"/>
      <c r="EN4" s="355"/>
      <c r="EO4" s="355"/>
      <c r="EP4" s="355"/>
      <c r="EQ4" s="355"/>
      <c r="ER4" s="355"/>
      <c r="ES4" s="355"/>
      <c r="ET4" s="355"/>
      <c r="EU4" s="355"/>
      <c r="EV4" s="355"/>
      <c r="EW4" s="355"/>
      <c r="EX4" s="355"/>
      <c r="EY4" s="355"/>
      <c r="EZ4" s="355"/>
      <c r="FA4" s="355"/>
      <c r="FB4" s="355"/>
      <c r="FC4" s="355"/>
      <c r="FD4" s="355"/>
      <c r="FE4" s="355"/>
      <c r="FF4" s="355"/>
      <c r="FG4" s="355"/>
      <c r="FH4" s="355"/>
      <c r="FI4" s="355"/>
      <c r="FJ4" s="355"/>
      <c r="FK4" s="355"/>
      <c r="FL4" s="355"/>
      <c r="FM4" s="355"/>
      <c r="FN4" s="355"/>
      <c r="FO4" s="355"/>
      <c r="FP4" s="355"/>
      <c r="FQ4" s="355"/>
      <c r="FR4" s="355"/>
      <c r="FS4" s="355"/>
      <c r="FT4" s="355"/>
      <c r="FU4" s="355"/>
      <c r="FV4" s="355"/>
      <c r="FW4" s="355"/>
      <c r="FX4" s="355"/>
      <c r="FY4" s="355"/>
      <c r="FZ4" s="355"/>
      <c r="GA4" s="355"/>
      <c r="GB4" s="355"/>
      <c r="GC4" s="355"/>
      <c r="GD4" s="355"/>
      <c r="GE4" s="355"/>
      <c r="GF4" s="355"/>
      <c r="GG4" s="355"/>
      <c r="GH4" s="355"/>
      <c r="GI4" s="355"/>
      <c r="GJ4" s="355"/>
      <c r="GK4" s="355"/>
      <c r="GL4" s="355"/>
      <c r="GM4" s="355"/>
      <c r="GN4" s="355"/>
      <c r="GO4" s="355"/>
      <c r="GP4" s="355"/>
      <c r="GQ4" s="355"/>
      <c r="GR4" s="355"/>
      <c r="GS4" s="355"/>
      <c r="GT4" s="355"/>
      <c r="GU4" s="355"/>
      <c r="GV4" s="355"/>
      <c r="GW4" s="355"/>
      <c r="GX4" s="355"/>
      <c r="GY4" s="355"/>
      <c r="GZ4" s="355"/>
      <c r="HA4" s="355"/>
      <c r="HB4" s="355"/>
      <c r="HC4" s="355"/>
      <c r="HD4" s="355"/>
      <c r="HE4" s="355"/>
      <c r="HF4" s="355"/>
      <c r="HG4" s="355"/>
      <c r="HH4" s="355"/>
    </row>
    <row r="5" spans="1:216" ht="262.5" customHeight="1" x14ac:dyDescent="0.2">
      <c r="A5" s="341" t="s">
        <v>64</v>
      </c>
      <c r="B5" s="269" t="s">
        <v>65</v>
      </c>
      <c r="C5" s="270" t="s">
        <v>66</v>
      </c>
      <c r="D5" s="271" t="s">
        <v>67</v>
      </c>
      <c r="E5" s="272" t="s">
        <v>68</v>
      </c>
      <c r="F5" s="273" t="s">
        <v>69</v>
      </c>
      <c r="G5" s="274" t="s">
        <v>70</v>
      </c>
      <c r="H5" s="274" t="s">
        <v>70</v>
      </c>
      <c r="I5" s="274" t="s">
        <v>70</v>
      </c>
      <c r="J5" s="274" t="s">
        <v>70</v>
      </c>
      <c r="K5" s="271" t="s">
        <v>71</v>
      </c>
      <c r="L5" s="275" t="s">
        <v>318</v>
      </c>
      <c r="M5" s="276">
        <v>2</v>
      </c>
      <c r="N5" s="277" t="s">
        <v>94</v>
      </c>
      <c r="O5" s="278" t="s">
        <v>70</v>
      </c>
      <c r="P5" s="278" t="s">
        <v>70</v>
      </c>
      <c r="Q5" s="278" t="s">
        <v>70</v>
      </c>
      <c r="R5" s="278"/>
      <c r="S5" s="278" t="s">
        <v>70</v>
      </c>
      <c r="T5" s="278" t="s">
        <v>70</v>
      </c>
      <c r="U5" s="278" t="s">
        <v>70</v>
      </c>
      <c r="V5" s="278" t="s">
        <v>70</v>
      </c>
      <c r="W5" s="278"/>
      <c r="X5" s="278" t="s">
        <v>70</v>
      </c>
      <c r="Y5" s="278" t="s">
        <v>70</v>
      </c>
      <c r="Z5" s="278" t="s">
        <v>70</v>
      </c>
      <c r="AA5" s="278" t="s">
        <v>70</v>
      </c>
      <c r="AB5" s="278"/>
      <c r="AC5" s="278"/>
      <c r="AD5" s="278"/>
      <c r="AE5" s="278"/>
      <c r="AF5" s="278"/>
      <c r="AG5" s="278"/>
      <c r="AH5" s="279">
        <v>11</v>
      </c>
      <c r="AI5" s="276">
        <v>4</v>
      </c>
      <c r="AJ5" s="280" t="s">
        <v>79</v>
      </c>
      <c r="AK5" s="281">
        <f>+AI5*M5</f>
        <v>8</v>
      </c>
      <c r="AL5" s="282" t="s">
        <v>79</v>
      </c>
      <c r="AM5" s="283" t="s">
        <v>493</v>
      </c>
      <c r="AN5" s="284" t="s">
        <v>494</v>
      </c>
      <c r="AO5" s="285" t="s">
        <v>75</v>
      </c>
      <c r="AP5" s="286">
        <v>15</v>
      </c>
      <c r="AQ5" s="286">
        <v>15</v>
      </c>
      <c r="AR5" s="286">
        <v>15</v>
      </c>
      <c r="AS5" s="286">
        <v>15</v>
      </c>
      <c r="AT5" s="286">
        <v>15</v>
      </c>
      <c r="AU5" s="286">
        <v>15</v>
      </c>
      <c r="AV5" s="286">
        <v>10</v>
      </c>
      <c r="AW5" s="285">
        <v>100</v>
      </c>
      <c r="AX5" s="285" t="s">
        <v>76</v>
      </c>
      <c r="AY5" s="285" t="s">
        <v>77</v>
      </c>
      <c r="AZ5" s="285" t="s">
        <v>76</v>
      </c>
      <c r="BA5" s="285" t="s">
        <v>76</v>
      </c>
      <c r="BB5" s="287">
        <v>100</v>
      </c>
      <c r="BC5" s="288" t="s">
        <v>78</v>
      </c>
      <c r="BD5" s="289">
        <v>100</v>
      </c>
      <c r="BE5" s="289" t="s">
        <v>78</v>
      </c>
      <c r="BF5" s="290">
        <v>1</v>
      </c>
      <c r="BG5" s="290">
        <v>4</v>
      </c>
      <c r="BH5" s="291">
        <v>4</v>
      </c>
      <c r="BI5" s="292" t="s">
        <v>79</v>
      </c>
      <c r="BJ5" s="293" t="s">
        <v>80</v>
      </c>
      <c r="BK5" s="369" t="s">
        <v>551</v>
      </c>
      <c r="BL5" s="369" t="s">
        <v>550</v>
      </c>
      <c r="BM5" s="369" t="s">
        <v>531</v>
      </c>
      <c r="BN5" s="370">
        <v>45292</v>
      </c>
      <c r="BO5" s="370">
        <v>45646</v>
      </c>
      <c r="BP5" s="371" t="s">
        <v>532</v>
      </c>
    </row>
    <row r="6" spans="1:216" ht="225" customHeight="1" x14ac:dyDescent="0.2">
      <c r="A6" s="342" t="s">
        <v>81</v>
      </c>
      <c r="B6" s="128" t="s">
        <v>65</v>
      </c>
      <c r="C6" s="123" t="s">
        <v>66</v>
      </c>
      <c r="D6" s="124" t="s">
        <v>82</v>
      </c>
      <c r="E6" s="311" t="s">
        <v>83</v>
      </c>
      <c r="F6" s="126" t="s">
        <v>84</v>
      </c>
      <c r="G6" s="129" t="s">
        <v>70</v>
      </c>
      <c r="H6" s="129" t="s">
        <v>70</v>
      </c>
      <c r="I6" s="129" t="s">
        <v>70</v>
      </c>
      <c r="J6" s="129" t="s">
        <v>70</v>
      </c>
      <c r="K6" s="124" t="s">
        <v>385</v>
      </c>
      <c r="L6" s="130" t="s">
        <v>318</v>
      </c>
      <c r="M6" s="75">
        <v>3</v>
      </c>
      <c r="N6" s="76" t="s">
        <v>72</v>
      </c>
      <c r="O6" s="120" t="s">
        <v>70</v>
      </c>
      <c r="P6" s="120" t="s">
        <v>70</v>
      </c>
      <c r="Q6" s="120" t="s">
        <v>70</v>
      </c>
      <c r="R6" s="120" t="s">
        <v>70</v>
      </c>
      <c r="S6" s="120" t="s">
        <v>70</v>
      </c>
      <c r="T6" s="120" t="s">
        <v>70</v>
      </c>
      <c r="U6" s="120" t="s">
        <v>70</v>
      </c>
      <c r="V6" s="120" t="s">
        <v>70</v>
      </c>
      <c r="W6" s="120"/>
      <c r="X6" s="120" t="s">
        <v>70</v>
      </c>
      <c r="Y6" s="120" t="s">
        <v>70</v>
      </c>
      <c r="Z6" s="120" t="s">
        <v>70</v>
      </c>
      <c r="AA6" s="120" t="s">
        <v>70</v>
      </c>
      <c r="AB6" s="120"/>
      <c r="AC6" s="121" t="s">
        <v>70</v>
      </c>
      <c r="AD6" s="120"/>
      <c r="AE6" s="120" t="s">
        <v>70</v>
      </c>
      <c r="AF6" s="120"/>
      <c r="AG6" s="120" t="s">
        <v>70</v>
      </c>
      <c r="AH6" s="121">
        <f t="shared" ref="AH6:AH7" si="0">COUNTIF(O6:AG6,"X")</f>
        <v>15</v>
      </c>
      <c r="AI6" s="106">
        <v>5</v>
      </c>
      <c r="AJ6" s="106" t="s">
        <v>315</v>
      </c>
      <c r="AK6" s="85">
        <f>+AI6*M6</f>
        <v>15</v>
      </c>
      <c r="AL6" s="77" t="s">
        <v>74</v>
      </c>
      <c r="AM6" s="116" t="s">
        <v>86</v>
      </c>
      <c r="AN6" s="117" t="s">
        <v>386</v>
      </c>
      <c r="AO6" s="78" t="s">
        <v>75</v>
      </c>
      <c r="AP6" s="79">
        <v>15</v>
      </c>
      <c r="AQ6" s="79">
        <v>15</v>
      </c>
      <c r="AR6" s="79">
        <v>15</v>
      </c>
      <c r="AS6" s="79">
        <v>15</v>
      </c>
      <c r="AT6" s="79">
        <v>15</v>
      </c>
      <c r="AU6" s="79">
        <v>15</v>
      </c>
      <c r="AV6" s="79">
        <v>10</v>
      </c>
      <c r="AW6" s="78">
        <f>SUM(AP6:AV6)</f>
        <v>100</v>
      </c>
      <c r="AX6" s="78" t="s">
        <v>76</v>
      </c>
      <c r="AY6" s="78" t="s">
        <v>77</v>
      </c>
      <c r="AZ6" s="78" t="s">
        <v>76</v>
      </c>
      <c r="BA6" s="78" t="s">
        <v>76</v>
      </c>
      <c r="BB6" s="80">
        <v>100</v>
      </c>
      <c r="BC6" s="81" t="str">
        <f>VLOOKUP(BB6,CLASIFICACIÓNCONTROLES,2)</f>
        <v>FUERTE</v>
      </c>
      <c r="BD6" s="82">
        <f>ROUND(AVERAGE(BB6:BB6),0)</f>
        <v>100</v>
      </c>
      <c r="BE6" s="82" t="s">
        <v>78</v>
      </c>
      <c r="BF6" s="83">
        <v>1</v>
      </c>
      <c r="BG6" s="83">
        <f>+AI6</f>
        <v>5</v>
      </c>
      <c r="BH6" s="108">
        <f>+BF6*BG6</f>
        <v>5</v>
      </c>
      <c r="BI6" s="223" t="s">
        <v>74</v>
      </c>
      <c r="BJ6" s="227" t="s">
        <v>80</v>
      </c>
      <c r="BK6" s="137" t="s">
        <v>390</v>
      </c>
      <c r="BL6" s="137" t="s">
        <v>565</v>
      </c>
      <c r="BM6" s="137" t="s">
        <v>391</v>
      </c>
      <c r="BN6" s="372">
        <v>45444</v>
      </c>
      <c r="BO6" s="372">
        <v>45473</v>
      </c>
      <c r="BP6" s="373" t="s">
        <v>392</v>
      </c>
    </row>
    <row r="7" spans="1:216" ht="264" customHeight="1" x14ac:dyDescent="0.2">
      <c r="A7" s="342" t="s">
        <v>87</v>
      </c>
      <c r="B7" s="128" t="s">
        <v>88</v>
      </c>
      <c r="C7" s="204" t="s">
        <v>89</v>
      </c>
      <c r="D7" s="151" t="s">
        <v>90</v>
      </c>
      <c r="E7" s="131" t="s">
        <v>91</v>
      </c>
      <c r="F7" s="126" t="s">
        <v>92</v>
      </c>
      <c r="G7" s="132" t="s">
        <v>70</v>
      </c>
      <c r="H7" s="132" t="s">
        <v>70</v>
      </c>
      <c r="I7" s="132" t="s">
        <v>70</v>
      </c>
      <c r="J7" s="132" t="s">
        <v>70</v>
      </c>
      <c r="K7" s="132" t="s">
        <v>93</v>
      </c>
      <c r="L7" s="127" t="s">
        <v>314</v>
      </c>
      <c r="M7" s="86">
        <v>2</v>
      </c>
      <c r="N7" s="86" t="s">
        <v>94</v>
      </c>
      <c r="O7" s="152" t="s">
        <v>70</v>
      </c>
      <c r="P7" s="152" t="s">
        <v>70</v>
      </c>
      <c r="Q7" s="152" t="s">
        <v>70</v>
      </c>
      <c r="R7" s="152" t="s">
        <v>70</v>
      </c>
      <c r="S7" s="152" t="s">
        <v>95</v>
      </c>
      <c r="T7" s="152" t="s">
        <v>70</v>
      </c>
      <c r="U7" s="152" t="s">
        <v>70</v>
      </c>
      <c r="V7" s="152" t="s">
        <v>70</v>
      </c>
      <c r="W7" s="152" t="s">
        <v>70</v>
      </c>
      <c r="X7" s="152" t="s">
        <v>70</v>
      </c>
      <c r="Y7" s="152" t="s">
        <v>70</v>
      </c>
      <c r="Z7" s="152" t="s">
        <v>70</v>
      </c>
      <c r="AA7" s="152"/>
      <c r="AB7" s="152" t="s">
        <v>70</v>
      </c>
      <c r="AC7" s="152"/>
      <c r="AD7" s="152"/>
      <c r="AE7" s="152"/>
      <c r="AF7" s="152"/>
      <c r="AG7" s="152"/>
      <c r="AH7" s="156">
        <f t="shared" si="0"/>
        <v>12</v>
      </c>
      <c r="AI7" s="106">
        <v>5</v>
      </c>
      <c r="AJ7" s="106" t="s">
        <v>315</v>
      </c>
      <c r="AK7" s="107">
        <f>+M7*AI7</f>
        <v>10</v>
      </c>
      <c r="AL7" s="77" t="s">
        <v>74</v>
      </c>
      <c r="AM7" s="137" t="s">
        <v>444</v>
      </c>
      <c r="AN7" s="154" t="s">
        <v>445</v>
      </c>
      <c r="AO7" s="155" t="s">
        <v>75</v>
      </c>
      <c r="AP7" s="156">
        <v>15</v>
      </c>
      <c r="AQ7" s="156">
        <v>15</v>
      </c>
      <c r="AR7" s="156">
        <v>15</v>
      </c>
      <c r="AS7" s="156">
        <v>15</v>
      </c>
      <c r="AT7" s="156">
        <v>15</v>
      </c>
      <c r="AU7" s="156">
        <v>15</v>
      </c>
      <c r="AV7" s="156">
        <v>10</v>
      </c>
      <c r="AW7" s="156">
        <f>SUM(AP7:AV7)</f>
        <v>100</v>
      </c>
      <c r="AX7" s="156" t="s">
        <v>76</v>
      </c>
      <c r="AY7" s="156" t="s">
        <v>77</v>
      </c>
      <c r="AZ7" s="156" t="s">
        <v>76</v>
      </c>
      <c r="BA7" s="156" t="s">
        <v>76</v>
      </c>
      <c r="BB7" s="157">
        <v>100</v>
      </c>
      <c r="BC7" s="87" t="s">
        <v>78</v>
      </c>
      <c r="BD7" s="318">
        <v>100</v>
      </c>
      <c r="BE7" s="299" t="s">
        <v>78</v>
      </c>
      <c r="BF7" s="300">
        <v>1</v>
      </c>
      <c r="BG7" s="108">
        <v>5</v>
      </c>
      <c r="BH7" s="108">
        <f>+BF7*BG7</f>
        <v>5</v>
      </c>
      <c r="BI7" s="223" t="s">
        <v>74</v>
      </c>
      <c r="BJ7" s="228" t="s">
        <v>80</v>
      </c>
      <c r="BK7" s="374" t="s">
        <v>552</v>
      </c>
      <c r="BL7" s="350" t="s">
        <v>572</v>
      </c>
      <c r="BM7" s="350" t="s">
        <v>316</v>
      </c>
      <c r="BN7" s="372">
        <v>45474</v>
      </c>
      <c r="BO7" s="372">
        <v>45656</v>
      </c>
      <c r="BP7" s="375" t="s">
        <v>536</v>
      </c>
    </row>
    <row r="8" spans="1:216" ht="332.25" customHeight="1" x14ac:dyDescent="0.2">
      <c r="A8" s="343" t="s">
        <v>96</v>
      </c>
      <c r="B8" s="304" t="s">
        <v>97</v>
      </c>
      <c r="C8" s="305" t="s">
        <v>89</v>
      </c>
      <c r="D8" s="139" t="s">
        <v>98</v>
      </c>
      <c r="E8" s="133" t="s">
        <v>525</v>
      </c>
      <c r="F8" s="126" t="s">
        <v>317</v>
      </c>
      <c r="G8" s="305" t="s">
        <v>70</v>
      </c>
      <c r="H8" s="305" t="s">
        <v>70</v>
      </c>
      <c r="I8" s="305" t="s">
        <v>70</v>
      </c>
      <c r="J8" s="305" t="s">
        <v>70</v>
      </c>
      <c r="K8" s="124" t="s">
        <v>99</v>
      </c>
      <c r="L8" s="127" t="s">
        <v>314</v>
      </c>
      <c r="M8" s="296">
        <v>3</v>
      </c>
      <c r="N8" s="88" t="s">
        <v>72</v>
      </c>
      <c r="O8" s="294" t="s">
        <v>70</v>
      </c>
      <c r="P8" s="294" t="s">
        <v>70</v>
      </c>
      <c r="Q8" s="294" t="s">
        <v>70</v>
      </c>
      <c r="R8" s="294" t="s">
        <v>70</v>
      </c>
      <c r="S8" s="294" t="s">
        <v>70</v>
      </c>
      <c r="T8" s="294"/>
      <c r="U8" s="294" t="s">
        <v>70</v>
      </c>
      <c r="V8" s="294" t="s">
        <v>70</v>
      </c>
      <c r="W8" s="294" t="s">
        <v>70</v>
      </c>
      <c r="X8" s="294" t="s">
        <v>70</v>
      </c>
      <c r="Y8" s="294" t="s">
        <v>70</v>
      </c>
      <c r="Z8" s="294" t="s">
        <v>70</v>
      </c>
      <c r="AA8" s="294"/>
      <c r="AB8" s="294"/>
      <c r="AC8" s="294" t="s">
        <v>70</v>
      </c>
      <c r="AD8" s="294"/>
      <c r="AE8" s="294" t="s">
        <v>70</v>
      </c>
      <c r="AF8" s="294"/>
      <c r="AG8" s="294"/>
      <c r="AH8" s="156">
        <f>COUNTIF(O8:AG8,"X")</f>
        <v>13</v>
      </c>
      <c r="AI8" s="296">
        <v>5</v>
      </c>
      <c r="AJ8" s="298" t="s">
        <v>315</v>
      </c>
      <c r="AK8" s="331">
        <f>+AI8*M8</f>
        <v>15</v>
      </c>
      <c r="AL8" s="313" t="s">
        <v>74</v>
      </c>
      <c r="AM8" s="158" t="s">
        <v>100</v>
      </c>
      <c r="AN8" s="159" t="s">
        <v>522</v>
      </c>
      <c r="AO8" s="153" t="s">
        <v>75</v>
      </c>
      <c r="AP8" s="156">
        <v>15</v>
      </c>
      <c r="AQ8" s="156">
        <v>15</v>
      </c>
      <c r="AR8" s="156">
        <v>15</v>
      </c>
      <c r="AS8" s="156">
        <v>15</v>
      </c>
      <c r="AT8" s="156">
        <v>15</v>
      </c>
      <c r="AU8" s="156">
        <v>15</v>
      </c>
      <c r="AV8" s="156">
        <v>10</v>
      </c>
      <c r="AW8" s="160">
        <v>100</v>
      </c>
      <c r="AX8" s="161" t="s">
        <v>76</v>
      </c>
      <c r="AY8" s="156" t="s">
        <v>77</v>
      </c>
      <c r="AZ8" s="156" t="s">
        <v>76</v>
      </c>
      <c r="BA8" s="156" t="s">
        <v>76</v>
      </c>
      <c r="BB8" s="162">
        <v>100</v>
      </c>
      <c r="BC8" s="81" t="str">
        <f t="shared" ref="BC8" si="1">VLOOKUP(BB8,CLASIFICACIÓNCONTROLES,2)</f>
        <v>FUERTE</v>
      </c>
      <c r="BD8" s="318">
        <f>ROUND(AVERAGE(BB8:BB8),0)</f>
        <v>100</v>
      </c>
      <c r="BE8" s="299" t="s">
        <v>78</v>
      </c>
      <c r="BF8" s="91">
        <v>1</v>
      </c>
      <c r="BG8" s="91">
        <v>5</v>
      </c>
      <c r="BH8" s="108">
        <f>+BF8*BG8</f>
        <v>5</v>
      </c>
      <c r="BI8" s="224" t="s">
        <v>74</v>
      </c>
      <c r="BJ8" s="329" t="s">
        <v>80</v>
      </c>
      <c r="BK8" s="161" t="s">
        <v>541</v>
      </c>
      <c r="BL8" s="161" t="s">
        <v>564</v>
      </c>
      <c r="BM8" s="161" t="s">
        <v>523</v>
      </c>
      <c r="BN8" s="372">
        <v>45383</v>
      </c>
      <c r="BO8" s="372">
        <v>45443</v>
      </c>
      <c r="BP8" s="376" t="s">
        <v>524</v>
      </c>
    </row>
    <row r="9" spans="1:216" s="357" customFormat="1" ht="168" customHeight="1" x14ac:dyDescent="0.2">
      <c r="A9" s="584" t="s">
        <v>101</v>
      </c>
      <c r="B9" s="430" t="s">
        <v>97</v>
      </c>
      <c r="C9" s="440" t="s">
        <v>89</v>
      </c>
      <c r="D9" s="440" t="s">
        <v>102</v>
      </c>
      <c r="E9" s="432" t="s">
        <v>103</v>
      </c>
      <c r="F9" s="434" t="s">
        <v>468</v>
      </c>
      <c r="G9" s="440" t="s">
        <v>70</v>
      </c>
      <c r="H9" s="440" t="s">
        <v>70</v>
      </c>
      <c r="I9" s="440" t="s">
        <v>70</v>
      </c>
      <c r="J9" s="440" t="s">
        <v>70</v>
      </c>
      <c r="K9" s="440" t="s">
        <v>104</v>
      </c>
      <c r="L9" s="442" t="s">
        <v>318</v>
      </c>
      <c r="M9" s="436">
        <v>3</v>
      </c>
      <c r="N9" s="543" t="s">
        <v>72</v>
      </c>
      <c r="O9" s="444" t="s">
        <v>70</v>
      </c>
      <c r="P9" s="444" t="s">
        <v>70</v>
      </c>
      <c r="Q9" s="489"/>
      <c r="R9" s="489"/>
      <c r="S9" s="489" t="s">
        <v>70</v>
      </c>
      <c r="T9" s="489"/>
      <c r="U9" s="489"/>
      <c r="V9" s="489"/>
      <c r="W9" s="489" t="s">
        <v>70</v>
      </c>
      <c r="X9" s="489" t="s">
        <v>70</v>
      </c>
      <c r="Y9" s="489" t="s">
        <v>70</v>
      </c>
      <c r="Z9" s="489" t="s">
        <v>70</v>
      </c>
      <c r="AA9" s="489"/>
      <c r="AB9" s="489"/>
      <c r="AC9" s="489" t="s">
        <v>70</v>
      </c>
      <c r="AD9" s="489"/>
      <c r="AE9" s="489" t="s">
        <v>70</v>
      </c>
      <c r="AF9" s="489"/>
      <c r="AG9" s="489"/>
      <c r="AH9" s="609">
        <f>COUNTIF(O9:AG9,"X")</f>
        <v>9</v>
      </c>
      <c r="AI9" s="436">
        <f>IF(AH9&lt;=5,3,IF(AND(AH9&gt;=6,AH9&lt;=11),4,5))</f>
        <v>4</v>
      </c>
      <c r="AJ9" s="532" t="s">
        <v>73</v>
      </c>
      <c r="AK9" s="467">
        <f>+M9*AI9</f>
        <v>12</v>
      </c>
      <c r="AL9" s="545" t="s">
        <v>74</v>
      </c>
      <c r="AM9" s="599" t="s">
        <v>473</v>
      </c>
      <c r="AN9" s="622" t="s">
        <v>367</v>
      </c>
      <c r="AO9" s="624" t="s">
        <v>75</v>
      </c>
      <c r="AP9" s="458">
        <v>15</v>
      </c>
      <c r="AQ9" s="458">
        <v>15</v>
      </c>
      <c r="AR9" s="458">
        <v>15</v>
      </c>
      <c r="AS9" s="458">
        <v>15</v>
      </c>
      <c r="AT9" s="458">
        <v>15</v>
      </c>
      <c r="AU9" s="458">
        <v>15</v>
      </c>
      <c r="AV9" s="458">
        <v>10</v>
      </c>
      <c r="AW9" s="458">
        <f>SUM(AP9:AV10)</f>
        <v>100</v>
      </c>
      <c r="AX9" s="458" t="s">
        <v>76</v>
      </c>
      <c r="AY9" s="458" t="s">
        <v>77</v>
      </c>
      <c r="AZ9" s="458" t="s">
        <v>76</v>
      </c>
      <c r="BA9" s="458" t="s">
        <v>76</v>
      </c>
      <c r="BB9" s="603">
        <v>100</v>
      </c>
      <c r="BC9" s="605" t="str">
        <f t="shared" ref="BC9" si="2">VLOOKUP(BB9,CLASIFICACIÓNCONTROLES,2)</f>
        <v>FUERTE</v>
      </c>
      <c r="BD9" s="607">
        <f>ROUND(AVERAGE(BB9:BB9),0)</f>
        <v>100</v>
      </c>
      <c r="BE9" s="471" t="s">
        <v>78</v>
      </c>
      <c r="BF9" s="448">
        <v>1</v>
      </c>
      <c r="BG9" s="448">
        <f>+AI9</f>
        <v>4</v>
      </c>
      <c r="BH9" s="540">
        <f>+BF9*BG9</f>
        <v>4</v>
      </c>
      <c r="BI9" s="620" t="s">
        <v>79</v>
      </c>
      <c r="BJ9" s="601" t="s">
        <v>80</v>
      </c>
      <c r="BK9" s="458" t="s">
        <v>553</v>
      </c>
      <c r="BL9" s="498" t="s">
        <v>469</v>
      </c>
      <c r="BM9" s="609" t="s">
        <v>505</v>
      </c>
      <c r="BN9" s="446">
        <v>45442</v>
      </c>
      <c r="BO9" s="446">
        <v>45646</v>
      </c>
      <c r="BP9" s="507" t="s">
        <v>368</v>
      </c>
    </row>
    <row r="10" spans="1:216" s="357" customFormat="1" ht="168" customHeight="1" x14ac:dyDescent="0.2">
      <c r="A10" s="584"/>
      <c r="B10" s="431"/>
      <c r="C10" s="441"/>
      <c r="D10" s="441"/>
      <c r="E10" s="433"/>
      <c r="F10" s="435"/>
      <c r="G10" s="441"/>
      <c r="H10" s="441"/>
      <c r="I10" s="441"/>
      <c r="J10" s="441"/>
      <c r="K10" s="441"/>
      <c r="L10" s="443"/>
      <c r="M10" s="437"/>
      <c r="N10" s="544"/>
      <c r="O10" s="445"/>
      <c r="P10" s="445"/>
      <c r="Q10" s="491"/>
      <c r="R10" s="491"/>
      <c r="S10" s="491"/>
      <c r="T10" s="491"/>
      <c r="U10" s="491"/>
      <c r="V10" s="491"/>
      <c r="W10" s="491"/>
      <c r="X10" s="491"/>
      <c r="Y10" s="491"/>
      <c r="Z10" s="491"/>
      <c r="AA10" s="491"/>
      <c r="AB10" s="491"/>
      <c r="AC10" s="491"/>
      <c r="AD10" s="491"/>
      <c r="AE10" s="491"/>
      <c r="AF10" s="491"/>
      <c r="AG10" s="491"/>
      <c r="AH10" s="610"/>
      <c r="AI10" s="437"/>
      <c r="AJ10" s="534"/>
      <c r="AK10" s="468"/>
      <c r="AL10" s="546"/>
      <c r="AM10" s="600"/>
      <c r="AN10" s="623"/>
      <c r="AO10" s="625"/>
      <c r="AP10" s="459"/>
      <c r="AQ10" s="459"/>
      <c r="AR10" s="459"/>
      <c r="AS10" s="459"/>
      <c r="AT10" s="459"/>
      <c r="AU10" s="459"/>
      <c r="AV10" s="459"/>
      <c r="AW10" s="459"/>
      <c r="AX10" s="459"/>
      <c r="AY10" s="459"/>
      <c r="AZ10" s="459"/>
      <c r="BA10" s="459"/>
      <c r="BB10" s="604"/>
      <c r="BC10" s="606"/>
      <c r="BD10" s="608"/>
      <c r="BE10" s="472"/>
      <c r="BF10" s="449"/>
      <c r="BG10" s="449"/>
      <c r="BH10" s="542"/>
      <c r="BI10" s="621"/>
      <c r="BJ10" s="602"/>
      <c r="BK10" s="459"/>
      <c r="BL10" s="500"/>
      <c r="BM10" s="610"/>
      <c r="BN10" s="447"/>
      <c r="BO10" s="447"/>
      <c r="BP10" s="508"/>
    </row>
    <row r="11" spans="1:216" ht="241.5" customHeight="1" x14ac:dyDescent="0.2">
      <c r="A11" s="344" t="s">
        <v>105</v>
      </c>
      <c r="B11" s="304" t="s">
        <v>106</v>
      </c>
      <c r="C11" s="134" t="s">
        <v>66</v>
      </c>
      <c r="D11" s="305" t="s">
        <v>107</v>
      </c>
      <c r="E11" s="308" t="s">
        <v>108</v>
      </c>
      <c r="F11" s="309" t="s">
        <v>375</v>
      </c>
      <c r="G11" s="218" t="s">
        <v>70</v>
      </c>
      <c r="H11" s="218" t="s">
        <v>70</v>
      </c>
      <c r="I11" s="218" t="s">
        <v>70</v>
      </c>
      <c r="J11" s="218" t="s">
        <v>70</v>
      </c>
      <c r="K11" s="321" t="s">
        <v>109</v>
      </c>
      <c r="L11" s="310" t="s">
        <v>349</v>
      </c>
      <c r="M11" s="118">
        <v>3</v>
      </c>
      <c r="N11" s="119" t="s">
        <v>72</v>
      </c>
      <c r="O11" s="201" t="s">
        <v>70</v>
      </c>
      <c r="P11" s="201" t="s">
        <v>70</v>
      </c>
      <c r="Q11" s="201" t="s">
        <v>70</v>
      </c>
      <c r="R11" s="201"/>
      <c r="S11" s="201" t="s">
        <v>70</v>
      </c>
      <c r="T11" s="201" t="s">
        <v>70</v>
      </c>
      <c r="U11" s="201"/>
      <c r="V11" s="201"/>
      <c r="W11" s="201" t="s">
        <v>70</v>
      </c>
      <c r="X11" s="201" t="s">
        <v>70</v>
      </c>
      <c r="Y11" s="201" t="s">
        <v>70</v>
      </c>
      <c r="Z11" s="201" t="s">
        <v>70</v>
      </c>
      <c r="AA11" s="201" t="s">
        <v>70</v>
      </c>
      <c r="AB11" s="201" t="s">
        <v>70</v>
      </c>
      <c r="AC11" s="201"/>
      <c r="AD11" s="201"/>
      <c r="AE11" s="201"/>
      <c r="AF11" s="201"/>
      <c r="AG11" s="201"/>
      <c r="AH11" s="212">
        <f>COUNTIF(O11:AG11,"X")</f>
        <v>11</v>
      </c>
      <c r="AI11" s="296">
        <v>4</v>
      </c>
      <c r="AJ11" s="297" t="s">
        <v>73</v>
      </c>
      <c r="AK11" s="331">
        <f>+M11*AI11</f>
        <v>12</v>
      </c>
      <c r="AL11" s="203" t="s">
        <v>74</v>
      </c>
      <c r="AM11" s="219" t="s">
        <v>110</v>
      </c>
      <c r="AN11" s="220" t="s">
        <v>446</v>
      </c>
      <c r="AO11" s="212" t="s">
        <v>75</v>
      </c>
      <c r="AP11" s="295">
        <v>15</v>
      </c>
      <c r="AQ11" s="295">
        <v>15</v>
      </c>
      <c r="AR11" s="295">
        <v>15</v>
      </c>
      <c r="AS11" s="295">
        <v>15</v>
      </c>
      <c r="AT11" s="295">
        <v>15</v>
      </c>
      <c r="AU11" s="295">
        <v>15</v>
      </c>
      <c r="AV11" s="295">
        <v>10</v>
      </c>
      <c r="AW11" s="212">
        <f t="shared" ref="AW11:AW44" si="3">SUM(AP11:AV11)</f>
        <v>100</v>
      </c>
      <c r="AX11" s="212" t="s">
        <v>76</v>
      </c>
      <c r="AY11" s="212" t="s">
        <v>77</v>
      </c>
      <c r="AZ11" s="212" t="s">
        <v>76</v>
      </c>
      <c r="BA11" s="212" t="s">
        <v>76</v>
      </c>
      <c r="BB11" s="213">
        <v>100</v>
      </c>
      <c r="BC11" s="221" t="str">
        <f t="shared" ref="BC11" si="4">VLOOKUP(BB11,CLASIFICACIÓNCONTROLES,2)</f>
        <v>FUERTE</v>
      </c>
      <c r="BD11" s="214">
        <f>ROUND(AVERAGE(BB11:BB11),0)</f>
        <v>100</v>
      </c>
      <c r="BE11" s="214" t="s">
        <v>78</v>
      </c>
      <c r="BF11" s="300">
        <v>1</v>
      </c>
      <c r="BG11" s="300">
        <f>+AI11</f>
        <v>4</v>
      </c>
      <c r="BH11" s="301">
        <f>+BF11*BG11</f>
        <v>4</v>
      </c>
      <c r="BI11" s="302" t="s">
        <v>79</v>
      </c>
      <c r="BJ11" s="329" t="s">
        <v>80</v>
      </c>
      <c r="BK11" s="295" t="s">
        <v>376</v>
      </c>
      <c r="BL11" s="295" t="s">
        <v>377</v>
      </c>
      <c r="BM11" s="295" t="s">
        <v>378</v>
      </c>
      <c r="BN11" s="378">
        <v>45414</v>
      </c>
      <c r="BO11" s="378">
        <v>45473</v>
      </c>
      <c r="BP11" s="379" t="s">
        <v>379</v>
      </c>
    </row>
    <row r="12" spans="1:216" ht="216" customHeight="1" x14ac:dyDescent="0.2">
      <c r="A12" s="345" t="s">
        <v>111</v>
      </c>
      <c r="B12" s="304" t="s">
        <v>319</v>
      </c>
      <c r="C12" s="316" t="s">
        <v>89</v>
      </c>
      <c r="D12" s="316" t="s">
        <v>112</v>
      </c>
      <c r="E12" s="308" t="s">
        <v>113</v>
      </c>
      <c r="F12" s="309" t="s">
        <v>114</v>
      </c>
      <c r="G12" s="135" t="s">
        <v>70</v>
      </c>
      <c r="H12" s="135" t="s">
        <v>70</v>
      </c>
      <c r="I12" s="135" t="s">
        <v>70</v>
      </c>
      <c r="J12" s="135" t="s">
        <v>70</v>
      </c>
      <c r="K12" s="163" t="s">
        <v>115</v>
      </c>
      <c r="L12" s="164" t="s">
        <v>314</v>
      </c>
      <c r="M12" s="332">
        <v>3</v>
      </c>
      <c r="N12" s="332" t="s">
        <v>72</v>
      </c>
      <c r="O12" s="294" t="s">
        <v>70</v>
      </c>
      <c r="P12" s="304"/>
      <c r="Q12" s="294" t="s">
        <v>70</v>
      </c>
      <c r="R12" s="304"/>
      <c r="S12" s="294" t="s">
        <v>70</v>
      </c>
      <c r="T12" s="304"/>
      <c r="U12" s="294" t="s">
        <v>70</v>
      </c>
      <c r="V12" s="294"/>
      <c r="W12" s="294" t="s">
        <v>70</v>
      </c>
      <c r="X12" s="304"/>
      <c r="Y12" s="294" t="s">
        <v>70</v>
      </c>
      <c r="Z12" s="304"/>
      <c r="AA12" s="304"/>
      <c r="AB12" s="304"/>
      <c r="AC12" s="304"/>
      <c r="AD12" s="304"/>
      <c r="AE12" s="304"/>
      <c r="AF12" s="304"/>
      <c r="AG12" s="304"/>
      <c r="AH12" s="295">
        <f>COUNTIF(O12:AG12,"X")</f>
        <v>6</v>
      </c>
      <c r="AI12" s="297">
        <v>4</v>
      </c>
      <c r="AJ12" s="297" t="s">
        <v>73</v>
      </c>
      <c r="AK12" s="298">
        <f t="shared" ref="AK12:AK22" si="5">+M12*AI12</f>
        <v>12</v>
      </c>
      <c r="AL12" s="239" t="s">
        <v>74</v>
      </c>
      <c r="AM12" s="307" t="s">
        <v>116</v>
      </c>
      <c r="AN12" s="165" t="s">
        <v>320</v>
      </c>
      <c r="AO12" s="294" t="s">
        <v>75</v>
      </c>
      <c r="AP12" s="294">
        <v>15</v>
      </c>
      <c r="AQ12" s="294">
        <v>15</v>
      </c>
      <c r="AR12" s="294">
        <v>15</v>
      </c>
      <c r="AS12" s="294">
        <v>15</v>
      </c>
      <c r="AT12" s="294">
        <v>15</v>
      </c>
      <c r="AU12" s="294">
        <v>15</v>
      </c>
      <c r="AV12" s="294">
        <v>10</v>
      </c>
      <c r="AW12" s="295">
        <f>SUM(AP12:AV12)</f>
        <v>100</v>
      </c>
      <c r="AX12" s="295" t="s">
        <v>76</v>
      </c>
      <c r="AY12" s="295" t="s">
        <v>77</v>
      </c>
      <c r="AZ12" s="295" t="s">
        <v>76</v>
      </c>
      <c r="BA12" s="295" t="s">
        <v>76</v>
      </c>
      <c r="BB12" s="314">
        <v>100</v>
      </c>
      <c r="BC12" s="81" t="str">
        <f>VLOOKUP(BB12,CLASIFICACIÓNCONTROLES,2)</f>
        <v>FUERTE</v>
      </c>
      <c r="BD12" s="214">
        <f t="shared" ref="BD12:BD18" si="6">ROUND(AVERAGE(BB12:BB12),0)</f>
        <v>100</v>
      </c>
      <c r="BE12" s="214" t="str">
        <f>VLOOKUP(BD12,CLASIFICACIÓNCONTROLES,2)</f>
        <v>FUERTE</v>
      </c>
      <c r="BF12" s="215">
        <v>1</v>
      </c>
      <c r="BG12" s="301">
        <v>4</v>
      </c>
      <c r="BH12" s="301">
        <f>+BF12*BG12</f>
        <v>4</v>
      </c>
      <c r="BI12" s="302" t="s">
        <v>79</v>
      </c>
      <c r="BJ12" s="303" t="s">
        <v>80</v>
      </c>
      <c r="BK12" s="377" t="s">
        <v>504</v>
      </c>
      <c r="BL12" s="380" t="s">
        <v>459</v>
      </c>
      <c r="BM12" s="295" t="s">
        <v>460</v>
      </c>
      <c r="BN12" s="378">
        <v>45323</v>
      </c>
      <c r="BO12" s="378">
        <v>45381</v>
      </c>
      <c r="BP12" s="376" t="s">
        <v>506</v>
      </c>
    </row>
    <row r="13" spans="1:216" ht="280.5" customHeight="1" x14ac:dyDescent="0.2">
      <c r="A13" s="346" t="s">
        <v>117</v>
      </c>
      <c r="B13" s="202" t="s">
        <v>118</v>
      </c>
      <c r="C13" s="166" t="s">
        <v>66</v>
      </c>
      <c r="D13" s="177" t="s">
        <v>321</v>
      </c>
      <c r="E13" s="167" t="s">
        <v>119</v>
      </c>
      <c r="F13" s="205" t="s">
        <v>322</v>
      </c>
      <c r="G13" s="166" t="s">
        <v>70</v>
      </c>
      <c r="H13" s="166" t="s">
        <v>70</v>
      </c>
      <c r="I13" s="166" t="s">
        <v>70</v>
      </c>
      <c r="J13" s="166" t="s">
        <v>70</v>
      </c>
      <c r="K13" s="327" t="s">
        <v>120</v>
      </c>
      <c r="L13" s="325" t="s">
        <v>323</v>
      </c>
      <c r="M13" s="296">
        <v>3</v>
      </c>
      <c r="N13" s="312" t="s">
        <v>72</v>
      </c>
      <c r="O13" s="169" t="s">
        <v>70</v>
      </c>
      <c r="P13" s="169" t="s">
        <v>70</v>
      </c>
      <c r="Q13" s="169" t="s">
        <v>70</v>
      </c>
      <c r="R13" s="169"/>
      <c r="S13" s="169"/>
      <c r="T13" s="169" t="s">
        <v>70</v>
      </c>
      <c r="U13" s="169" t="s">
        <v>70</v>
      </c>
      <c r="V13" s="169"/>
      <c r="W13" s="169"/>
      <c r="X13" s="169" t="s">
        <v>70</v>
      </c>
      <c r="Y13" s="169" t="s">
        <v>70</v>
      </c>
      <c r="Z13" s="169" t="s">
        <v>70</v>
      </c>
      <c r="AA13" s="169"/>
      <c r="AB13" s="169" t="s">
        <v>95</v>
      </c>
      <c r="AC13" s="169"/>
      <c r="AD13" s="169"/>
      <c r="AE13" s="169"/>
      <c r="AF13" s="169"/>
      <c r="AG13" s="169"/>
      <c r="AH13" s="324">
        <f t="shared" ref="AH13:AH22" si="7">COUNTIF(O13:AG13,"X")</f>
        <v>8</v>
      </c>
      <c r="AI13" s="170">
        <f t="shared" ref="AI13" si="8">IF(AH13&lt;=5,3,IF(AND(AH13&gt;=6,AH13&lt;=11),4,5))</f>
        <v>4</v>
      </c>
      <c r="AJ13" s="297" t="s">
        <v>73</v>
      </c>
      <c r="AK13" s="171">
        <f>+M13*AI13</f>
        <v>12</v>
      </c>
      <c r="AL13" s="208" t="s">
        <v>74</v>
      </c>
      <c r="AM13" s="172" t="s">
        <v>412</v>
      </c>
      <c r="AN13" s="173" t="s">
        <v>447</v>
      </c>
      <c r="AO13" s="174" t="s">
        <v>75</v>
      </c>
      <c r="AP13" s="174">
        <v>15</v>
      </c>
      <c r="AQ13" s="174">
        <v>15</v>
      </c>
      <c r="AR13" s="174">
        <v>15</v>
      </c>
      <c r="AS13" s="174">
        <v>15</v>
      </c>
      <c r="AT13" s="174">
        <v>15</v>
      </c>
      <c r="AU13" s="174">
        <v>15</v>
      </c>
      <c r="AV13" s="174">
        <v>10</v>
      </c>
      <c r="AW13" s="174">
        <f t="shared" si="3"/>
        <v>100</v>
      </c>
      <c r="AX13" s="174" t="s">
        <v>76</v>
      </c>
      <c r="AY13" s="174" t="s">
        <v>77</v>
      </c>
      <c r="AZ13" s="174" t="s">
        <v>76</v>
      </c>
      <c r="BA13" s="174" t="s">
        <v>76</v>
      </c>
      <c r="BB13" s="175">
        <v>100</v>
      </c>
      <c r="BC13" s="81" t="str">
        <f t="shared" ref="BC13" si="9">VLOOKUP(BB13,CLASIFICACIÓNCONTROLES,2)</f>
        <v>FUERTE</v>
      </c>
      <c r="BD13" s="337">
        <f t="shared" si="6"/>
        <v>100</v>
      </c>
      <c r="BE13" s="338" t="s">
        <v>78</v>
      </c>
      <c r="BF13" s="215">
        <v>1</v>
      </c>
      <c r="BG13" s="301">
        <f t="shared" ref="BG13" si="10">+AI13</f>
        <v>4</v>
      </c>
      <c r="BH13" s="301">
        <f>+BF13*BG13</f>
        <v>4</v>
      </c>
      <c r="BI13" s="302" t="s">
        <v>79</v>
      </c>
      <c r="BJ13" s="229" t="s">
        <v>80</v>
      </c>
      <c r="BK13" s="381" t="s">
        <v>454</v>
      </c>
      <c r="BL13" s="381" t="s">
        <v>416</v>
      </c>
      <c r="BM13" s="174" t="s">
        <v>403</v>
      </c>
      <c r="BN13" s="378">
        <v>45306</v>
      </c>
      <c r="BO13" s="378">
        <v>45366</v>
      </c>
      <c r="BP13" s="382" t="s">
        <v>421</v>
      </c>
    </row>
    <row r="14" spans="1:216" ht="280.5" customHeight="1" x14ac:dyDescent="0.2">
      <c r="A14" s="343" t="s">
        <v>121</v>
      </c>
      <c r="B14" s="202" t="s">
        <v>118</v>
      </c>
      <c r="C14" s="326" t="s">
        <v>66</v>
      </c>
      <c r="D14" s="305" t="s">
        <v>369</v>
      </c>
      <c r="E14" s="328" t="s">
        <v>413</v>
      </c>
      <c r="F14" s="205" t="s">
        <v>414</v>
      </c>
      <c r="G14" s="166" t="s">
        <v>70</v>
      </c>
      <c r="H14" s="166" t="s">
        <v>70</v>
      </c>
      <c r="I14" s="166" t="s">
        <v>70</v>
      </c>
      <c r="J14" s="166" t="s">
        <v>70</v>
      </c>
      <c r="K14" s="327" t="s">
        <v>120</v>
      </c>
      <c r="L14" s="325" t="s">
        <v>323</v>
      </c>
      <c r="M14" s="168">
        <v>2</v>
      </c>
      <c r="N14" s="84" t="s">
        <v>94</v>
      </c>
      <c r="O14" s="178" t="s">
        <v>70</v>
      </c>
      <c r="P14" s="178" t="s">
        <v>70</v>
      </c>
      <c r="Q14" s="178"/>
      <c r="R14" s="178"/>
      <c r="S14" s="178" t="s">
        <v>70</v>
      </c>
      <c r="T14" s="178" t="s">
        <v>70</v>
      </c>
      <c r="U14" s="178"/>
      <c r="V14" s="178"/>
      <c r="W14" s="178"/>
      <c r="X14" s="178" t="s">
        <v>70</v>
      </c>
      <c r="Y14" s="178" t="s">
        <v>70</v>
      </c>
      <c r="Z14" s="178" t="s">
        <v>70</v>
      </c>
      <c r="AA14" s="178" t="s">
        <v>70</v>
      </c>
      <c r="AB14" s="178" t="s">
        <v>70</v>
      </c>
      <c r="AC14" s="178" t="s">
        <v>70</v>
      </c>
      <c r="AD14" s="178"/>
      <c r="AE14" s="178" t="s">
        <v>70</v>
      </c>
      <c r="AF14" s="178"/>
      <c r="AG14" s="178"/>
      <c r="AH14" s="324">
        <f t="shared" si="7"/>
        <v>11</v>
      </c>
      <c r="AI14" s="170">
        <f t="shared" ref="AI14:AI18" si="11">IF(AH14&lt;=5,3,IF(AND(AH14&gt;=6,AH14&lt;=11),4,5))</f>
        <v>4</v>
      </c>
      <c r="AJ14" s="297" t="s">
        <v>73</v>
      </c>
      <c r="AK14" s="171">
        <f>+M14*AI14</f>
        <v>8</v>
      </c>
      <c r="AL14" s="93" t="s">
        <v>79</v>
      </c>
      <c r="AM14" s="172" t="s">
        <v>324</v>
      </c>
      <c r="AN14" s="173" t="s">
        <v>415</v>
      </c>
      <c r="AO14" s="179" t="s">
        <v>75</v>
      </c>
      <c r="AP14" s="323">
        <v>15</v>
      </c>
      <c r="AQ14" s="323">
        <v>15</v>
      </c>
      <c r="AR14" s="323">
        <v>15</v>
      </c>
      <c r="AS14" s="323">
        <v>15</v>
      </c>
      <c r="AT14" s="323">
        <v>15</v>
      </c>
      <c r="AU14" s="323">
        <v>15</v>
      </c>
      <c r="AV14" s="323">
        <v>10</v>
      </c>
      <c r="AW14" s="180">
        <f>SUM(AP14:AV14)</f>
        <v>100</v>
      </c>
      <c r="AX14" s="180" t="s">
        <v>76</v>
      </c>
      <c r="AY14" s="180" t="s">
        <v>77</v>
      </c>
      <c r="AZ14" s="180" t="s">
        <v>76</v>
      </c>
      <c r="BA14" s="180" t="s">
        <v>76</v>
      </c>
      <c r="BB14" s="175">
        <v>100</v>
      </c>
      <c r="BC14" s="81" t="str">
        <f t="shared" ref="BC14" si="12">VLOOKUP(BB14,CLASIFICACIÓNCONTROLES,2)</f>
        <v>FUERTE</v>
      </c>
      <c r="BD14" s="337">
        <f t="shared" si="6"/>
        <v>100</v>
      </c>
      <c r="BE14" s="338" t="s">
        <v>78</v>
      </c>
      <c r="BF14" s="215">
        <v>1</v>
      </c>
      <c r="BG14" s="176">
        <f>+AI14</f>
        <v>4</v>
      </c>
      <c r="BH14" s="301">
        <f>+BF14*BG14</f>
        <v>4</v>
      </c>
      <c r="BI14" s="222" t="str">
        <f>+AL14</f>
        <v>ALTO</v>
      </c>
      <c r="BJ14" s="229" t="s">
        <v>80</v>
      </c>
      <c r="BK14" s="381" t="s">
        <v>417</v>
      </c>
      <c r="BL14" s="383" t="s">
        <v>418</v>
      </c>
      <c r="BM14" s="381" t="s">
        <v>419</v>
      </c>
      <c r="BN14" s="378">
        <v>45323</v>
      </c>
      <c r="BO14" s="378">
        <v>45402</v>
      </c>
      <c r="BP14" s="384" t="s">
        <v>420</v>
      </c>
    </row>
    <row r="15" spans="1:216" ht="168" customHeight="1" x14ac:dyDescent="0.2">
      <c r="A15" s="347" t="s">
        <v>126</v>
      </c>
      <c r="B15" s="140" t="s">
        <v>118</v>
      </c>
      <c r="C15" s="139" t="s">
        <v>66</v>
      </c>
      <c r="D15" s="136" t="s">
        <v>408</v>
      </c>
      <c r="E15" s="133" t="s">
        <v>409</v>
      </c>
      <c r="F15" s="126" t="s">
        <v>492</v>
      </c>
      <c r="G15" s="139" t="s">
        <v>70</v>
      </c>
      <c r="H15" s="139" t="s">
        <v>70</v>
      </c>
      <c r="I15" s="139" t="s">
        <v>70</v>
      </c>
      <c r="J15" s="139" t="s">
        <v>70</v>
      </c>
      <c r="K15" s="306" t="s">
        <v>410</v>
      </c>
      <c r="L15" s="125" t="s">
        <v>314</v>
      </c>
      <c r="M15" s="88">
        <v>3</v>
      </c>
      <c r="N15" s="76" t="s">
        <v>72</v>
      </c>
      <c r="O15" s="143" t="s">
        <v>70</v>
      </c>
      <c r="P15" s="143" t="s">
        <v>70</v>
      </c>
      <c r="Q15" s="143" t="s">
        <v>70</v>
      </c>
      <c r="R15" s="143"/>
      <c r="S15" s="143" t="s">
        <v>70</v>
      </c>
      <c r="T15" s="143" t="s">
        <v>70</v>
      </c>
      <c r="U15" s="143"/>
      <c r="V15" s="143"/>
      <c r="W15" s="143"/>
      <c r="X15" s="143" t="s">
        <v>70</v>
      </c>
      <c r="Y15" s="143" t="s">
        <v>70</v>
      </c>
      <c r="Z15" s="143" t="s">
        <v>70</v>
      </c>
      <c r="AA15" s="143" t="s">
        <v>70</v>
      </c>
      <c r="AB15" s="143" t="s">
        <v>70</v>
      </c>
      <c r="AC15" s="143"/>
      <c r="AD15" s="143"/>
      <c r="AE15" s="143"/>
      <c r="AF15" s="143"/>
      <c r="AG15" s="143"/>
      <c r="AH15" s="143">
        <f t="shared" si="7"/>
        <v>10</v>
      </c>
      <c r="AI15" s="95">
        <v>4</v>
      </c>
      <c r="AJ15" s="95" t="s">
        <v>73</v>
      </c>
      <c r="AK15" s="200">
        <f>+M15*AI15</f>
        <v>12</v>
      </c>
      <c r="AL15" s="109" t="s">
        <v>74</v>
      </c>
      <c r="AM15" s="124" t="s">
        <v>411</v>
      </c>
      <c r="AN15" s="206" t="s">
        <v>576</v>
      </c>
      <c r="AO15" s="161" t="s">
        <v>75</v>
      </c>
      <c r="AP15" s="161">
        <v>15</v>
      </c>
      <c r="AQ15" s="161">
        <v>15</v>
      </c>
      <c r="AR15" s="161">
        <v>15</v>
      </c>
      <c r="AS15" s="161">
        <v>15</v>
      </c>
      <c r="AT15" s="161">
        <v>15</v>
      </c>
      <c r="AU15" s="161">
        <v>15</v>
      </c>
      <c r="AV15" s="161">
        <v>10</v>
      </c>
      <c r="AW15" s="161">
        <f t="shared" ref="AW15" si="13">SUM(AP15:AV15)</f>
        <v>100</v>
      </c>
      <c r="AX15" s="161" t="s">
        <v>76</v>
      </c>
      <c r="AY15" s="161" t="s">
        <v>77</v>
      </c>
      <c r="AZ15" s="161" t="s">
        <v>76</v>
      </c>
      <c r="BA15" s="161" t="s">
        <v>76</v>
      </c>
      <c r="BB15" s="162">
        <v>100</v>
      </c>
      <c r="BC15" s="81" t="str">
        <f t="shared" ref="BC15" si="14">VLOOKUP(BB15,CLASIFICACIÓNCONTROLES,2)</f>
        <v>FUERTE</v>
      </c>
      <c r="BD15" s="299">
        <f t="shared" si="6"/>
        <v>100</v>
      </c>
      <c r="BE15" s="299" t="s">
        <v>78</v>
      </c>
      <c r="BF15" s="91">
        <v>1</v>
      </c>
      <c r="BG15" s="91">
        <f>+AI15</f>
        <v>4</v>
      </c>
      <c r="BH15" s="92">
        <f>+BF15*BG15</f>
        <v>4</v>
      </c>
      <c r="BI15" s="222" t="s">
        <v>79</v>
      </c>
      <c r="BJ15" s="317" t="s">
        <v>80</v>
      </c>
      <c r="BK15" s="161" t="s">
        <v>575</v>
      </c>
      <c r="BL15" s="380" t="s">
        <v>542</v>
      </c>
      <c r="BM15" s="161" t="s">
        <v>458</v>
      </c>
      <c r="BN15" s="378">
        <v>45337</v>
      </c>
      <c r="BO15" s="378">
        <v>45473</v>
      </c>
      <c r="BP15" s="376" t="s">
        <v>488</v>
      </c>
    </row>
    <row r="16" spans="1:216" ht="181.5" customHeight="1" x14ac:dyDescent="0.2">
      <c r="A16" s="348" t="s">
        <v>519</v>
      </c>
      <c r="B16" s="304" t="s">
        <v>122</v>
      </c>
      <c r="C16" s="305" t="s">
        <v>89</v>
      </c>
      <c r="D16" s="305" t="s">
        <v>369</v>
      </c>
      <c r="E16" s="308" t="s">
        <v>370</v>
      </c>
      <c r="F16" s="309" t="s">
        <v>373</v>
      </c>
      <c r="G16" s="305" t="s">
        <v>70</v>
      </c>
      <c r="H16" s="305" t="s">
        <v>70</v>
      </c>
      <c r="I16" s="305" t="s">
        <v>70</v>
      </c>
      <c r="J16" s="305" t="s">
        <v>70</v>
      </c>
      <c r="K16" s="305" t="s">
        <v>123</v>
      </c>
      <c r="L16" s="310" t="s">
        <v>314</v>
      </c>
      <c r="M16" s="296">
        <v>3</v>
      </c>
      <c r="N16" s="312" t="s">
        <v>72</v>
      </c>
      <c r="O16" s="316" t="s">
        <v>70</v>
      </c>
      <c r="P16" s="316" t="s">
        <v>70</v>
      </c>
      <c r="Q16" s="316" t="s">
        <v>70</v>
      </c>
      <c r="R16" s="316" t="s">
        <v>70</v>
      </c>
      <c r="S16" s="316" t="s">
        <v>70</v>
      </c>
      <c r="T16" s="316" t="s">
        <v>70</v>
      </c>
      <c r="U16" s="316" t="s">
        <v>70</v>
      </c>
      <c r="V16" s="316" t="s">
        <v>70</v>
      </c>
      <c r="W16" s="316"/>
      <c r="X16" s="316" t="s">
        <v>70</v>
      </c>
      <c r="Y16" s="316" t="s">
        <v>70</v>
      </c>
      <c r="Z16" s="316" t="s">
        <v>70</v>
      </c>
      <c r="AA16" s="316" t="s">
        <v>70</v>
      </c>
      <c r="AB16" s="316"/>
      <c r="AC16" s="316" t="s">
        <v>70</v>
      </c>
      <c r="AD16" s="316"/>
      <c r="AE16" s="316" t="s">
        <v>70</v>
      </c>
      <c r="AF16" s="316"/>
      <c r="AG16" s="316"/>
      <c r="AH16" s="295">
        <f t="shared" si="7"/>
        <v>14</v>
      </c>
      <c r="AI16" s="296">
        <f t="shared" si="11"/>
        <v>5</v>
      </c>
      <c r="AJ16" s="298" t="s">
        <v>315</v>
      </c>
      <c r="AK16" s="331">
        <f t="shared" ref="AK16:AK18" si="15">+M16*AI16</f>
        <v>15</v>
      </c>
      <c r="AL16" s="208" t="s">
        <v>74</v>
      </c>
      <c r="AM16" s="137" t="s">
        <v>124</v>
      </c>
      <c r="AN16" s="194" t="s">
        <v>399</v>
      </c>
      <c r="AO16" s="137" t="s">
        <v>75</v>
      </c>
      <c r="AP16" s="163">
        <v>15</v>
      </c>
      <c r="AQ16" s="163">
        <v>15</v>
      </c>
      <c r="AR16" s="163">
        <v>15</v>
      </c>
      <c r="AS16" s="163">
        <v>15</v>
      </c>
      <c r="AT16" s="163">
        <v>15</v>
      </c>
      <c r="AU16" s="163">
        <v>15</v>
      </c>
      <c r="AV16" s="163">
        <v>10</v>
      </c>
      <c r="AW16" s="163">
        <f t="shared" ref="AW16:AW18" si="16">SUM(AP16:AV16)</f>
        <v>100</v>
      </c>
      <c r="AX16" s="161" t="s">
        <v>76</v>
      </c>
      <c r="AY16" s="161" t="s">
        <v>77</v>
      </c>
      <c r="AZ16" s="161" t="s">
        <v>76</v>
      </c>
      <c r="BA16" s="161" t="s">
        <v>76</v>
      </c>
      <c r="BB16" s="162">
        <v>100</v>
      </c>
      <c r="BC16" s="81" t="str">
        <f t="shared" ref="BC16:BC18" si="17">VLOOKUP(BB16,CLASIFICACIÓNCONTROLES,2)</f>
        <v>FUERTE</v>
      </c>
      <c r="BD16" s="299">
        <f t="shared" si="6"/>
        <v>100</v>
      </c>
      <c r="BE16" s="299" t="s">
        <v>125</v>
      </c>
      <c r="BF16" s="334">
        <v>1</v>
      </c>
      <c r="BG16" s="300">
        <f t="shared" ref="BG16:BG17" si="18">+AI16</f>
        <v>5</v>
      </c>
      <c r="BH16" s="336">
        <f t="shared" ref="BH16:BH17" si="19">+BF16*BG16</f>
        <v>5</v>
      </c>
      <c r="BI16" s="319" t="s">
        <v>74</v>
      </c>
      <c r="BJ16" s="303" t="s">
        <v>80</v>
      </c>
      <c r="BK16" s="383" t="s">
        <v>404</v>
      </c>
      <c r="BL16" s="383" t="s">
        <v>363</v>
      </c>
      <c r="BM16" s="383" t="s">
        <v>403</v>
      </c>
      <c r="BN16" s="378">
        <v>45444</v>
      </c>
      <c r="BO16" s="378">
        <v>45596</v>
      </c>
      <c r="BP16" s="385" t="s">
        <v>405</v>
      </c>
    </row>
    <row r="17" spans="1:69" ht="284.25" customHeight="1" x14ac:dyDescent="0.2">
      <c r="A17" s="348" t="s">
        <v>127</v>
      </c>
      <c r="B17" s="304" t="s">
        <v>122</v>
      </c>
      <c r="C17" s="305" t="s">
        <v>89</v>
      </c>
      <c r="D17" s="305" t="s">
        <v>400</v>
      </c>
      <c r="E17" s="133" t="s">
        <v>374</v>
      </c>
      <c r="F17" s="309" t="s">
        <v>455</v>
      </c>
      <c r="G17" s="305" t="s">
        <v>70</v>
      </c>
      <c r="H17" s="305" t="s">
        <v>70</v>
      </c>
      <c r="I17" s="305" t="s">
        <v>70</v>
      </c>
      <c r="J17" s="305" t="s">
        <v>70</v>
      </c>
      <c r="K17" s="305" t="s">
        <v>123</v>
      </c>
      <c r="L17" s="125" t="s">
        <v>323</v>
      </c>
      <c r="M17" s="296">
        <v>3</v>
      </c>
      <c r="N17" s="312" t="s">
        <v>72</v>
      </c>
      <c r="O17" s="316" t="s">
        <v>70</v>
      </c>
      <c r="P17" s="316" t="s">
        <v>70</v>
      </c>
      <c r="Q17" s="316" t="s">
        <v>70</v>
      </c>
      <c r="R17" s="316" t="s">
        <v>70</v>
      </c>
      <c r="S17" s="316" t="s">
        <v>70</v>
      </c>
      <c r="T17" s="316" t="s">
        <v>70</v>
      </c>
      <c r="U17" s="316" t="s">
        <v>70</v>
      </c>
      <c r="V17" s="316" t="s">
        <v>95</v>
      </c>
      <c r="W17" s="316" t="s">
        <v>70</v>
      </c>
      <c r="X17" s="316" t="s">
        <v>70</v>
      </c>
      <c r="Y17" s="316" t="s">
        <v>70</v>
      </c>
      <c r="Z17" s="316" t="s">
        <v>70</v>
      </c>
      <c r="AA17" s="316"/>
      <c r="AB17" s="316"/>
      <c r="AC17" s="316" t="s">
        <v>70</v>
      </c>
      <c r="AD17" s="316"/>
      <c r="AE17" s="316" t="s">
        <v>70</v>
      </c>
      <c r="AF17" s="316"/>
      <c r="AG17" s="316"/>
      <c r="AH17" s="295">
        <f t="shared" si="7"/>
        <v>13</v>
      </c>
      <c r="AI17" s="296">
        <f t="shared" si="11"/>
        <v>5</v>
      </c>
      <c r="AJ17" s="298" t="s">
        <v>315</v>
      </c>
      <c r="AK17" s="111">
        <f t="shared" si="15"/>
        <v>15</v>
      </c>
      <c r="AL17" s="313" t="str">
        <f>IF(AK17&lt;=2,"BAJO",IF(AND(AK17&gt;=2.1,AK17&lt;=6),"MODERADO",IF(AND(AK17&gt;=6.1,AK17&lt;=12),"ALTO", "EXTREMO")))</f>
        <v>EXTREMO</v>
      </c>
      <c r="AM17" s="137" t="s">
        <v>364</v>
      </c>
      <c r="AN17" s="209" t="s">
        <v>540</v>
      </c>
      <c r="AO17" s="163" t="s">
        <v>75</v>
      </c>
      <c r="AP17" s="163">
        <v>15</v>
      </c>
      <c r="AQ17" s="163">
        <v>15</v>
      </c>
      <c r="AR17" s="163">
        <v>15</v>
      </c>
      <c r="AS17" s="163">
        <v>15</v>
      </c>
      <c r="AT17" s="163">
        <v>15</v>
      </c>
      <c r="AU17" s="163">
        <v>15</v>
      </c>
      <c r="AV17" s="163">
        <v>10</v>
      </c>
      <c r="AW17" s="161">
        <f t="shared" si="16"/>
        <v>100</v>
      </c>
      <c r="AX17" s="161" t="s">
        <v>76</v>
      </c>
      <c r="AY17" s="161" t="s">
        <v>77</v>
      </c>
      <c r="AZ17" s="161" t="s">
        <v>76</v>
      </c>
      <c r="BA17" s="161" t="s">
        <v>76</v>
      </c>
      <c r="BB17" s="162">
        <v>100</v>
      </c>
      <c r="BC17" s="81" t="str">
        <f t="shared" si="17"/>
        <v>FUERTE</v>
      </c>
      <c r="BD17" s="299">
        <f t="shared" si="6"/>
        <v>100</v>
      </c>
      <c r="BE17" s="299" t="s">
        <v>78</v>
      </c>
      <c r="BF17" s="300">
        <v>1</v>
      </c>
      <c r="BG17" s="300">
        <f t="shared" si="18"/>
        <v>5</v>
      </c>
      <c r="BH17" s="336">
        <f t="shared" si="19"/>
        <v>5</v>
      </c>
      <c r="BI17" s="319" t="s">
        <v>74</v>
      </c>
      <c r="BJ17" s="303" t="s">
        <v>80</v>
      </c>
      <c r="BK17" s="383" t="s">
        <v>406</v>
      </c>
      <c r="BL17" s="383" t="s">
        <v>566</v>
      </c>
      <c r="BM17" s="383" t="s">
        <v>403</v>
      </c>
      <c r="BN17" s="378">
        <v>45444</v>
      </c>
      <c r="BO17" s="378">
        <v>45535</v>
      </c>
      <c r="BP17" s="385" t="s">
        <v>407</v>
      </c>
    </row>
    <row r="18" spans="1:69" ht="349.5" customHeight="1" x14ac:dyDescent="0.2">
      <c r="A18" s="428" t="s">
        <v>130</v>
      </c>
      <c r="B18" s="430" t="s">
        <v>122</v>
      </c>
      <c r="C18" s="305" t="s">
        <v>89</v>
      </c>
      <c r="D18" s="305" t="s">
        <v>128</v>
      </c>
      <c r="E18" s="432" t="s">
        <v>371</v>
      </c>
      <c r="F18" s="434" t="s">
        <v>448</v>
      </c>
      <c r="G18" s="440" t="s">
        <v>70</v>
      </c>
      <c r="H18" s="440" t="s">
        <v>70</v>
      </c>
      <c r="I18" s="440" t="s">
        <v>70</v>
      </c>
      <c r="J18" s="440" t="s">
        <v>70</v>
      </c>
      <c r="K18" s="440" t="s">
        <v>129</v>
      </c>
      <c r="L18" s="442" t="s">
        <v>314</v>
      </c>
      <c r="M18" s="436">
        <v>2</v>
      </c>
      <c r="N18" s="438" t="s">
        <v>94</v>
      </c>
      <c r="O18" s="444" t="s">
        <v>70</v>
      </c>
      <c r="P18" s="444" t="s">
        <v>70</v>
      </c>
      <c r="Q18" s="444" t="s">
        <v>70</v>
      </c>
      <c r="R18" s="444" t="s">
        <v>70</v>
      </c>
      <c r="S18" s="444" t="s">
        <v>70</v>
      </c>
      <c r="T18" s="444" t="s">
        <v>70</v>
      </c>
      <c r="U18" s="444" t="s">
        <v>95</v>
      </c>
      <c r="V18" s="444"/>
      <c r="W18" s="444" t="s">
        <v>70</v>
      </c>
      <c r="X18" s="444" t="s">
        <v>70</v>
      </c>
      <c r="Y18" s="444" t="s">
        <v>70</v>
      </c>
      <c r="Z18" s="444" t="s">
        <v>70</v>
      </c>
      <c r="AA18" s="444" t="s">
        <v>70</v>
      </c>
      <c r="AB18" s="444" t="s">
        <v>70</v>
      </c>
      <c r="AC18" s="444" t="s">
        <v>70</v>
      </c>
      <c r="AD18" s="444"/>
      <c r="AE18" s="444" t="s">
        <v>70</v>
      </c>
      <c r="AF18" s="444"/>
      <c r="AG18" s="444"/>
      <c r="AH18" s="458">
        <f t="shared" si="7"/>
        <v>14</v>
      </c>
      <c r="AI18" s="436">
        <f t="shared" si="11"/>
        <v>5</v>
      </c>
      <c r="AJ18" s="465" t="s">
        <v>315</v>
      </c>
      <c r="AK18" s="467">
        <f t="shared" si="15"/>
        <v>10</v>
      </c>
      <c r="AL18" s="469" t="s">
        <v>74</v>
      </c>
      <c r="AM18" s="137" t="s">
        <v>470</v>
      </c>
      <c r="AN18" s="194" t="s">
        <v>543</v>
      </c>
      <c r="AO18" s="163" t="s">
        <v>75</v>
      </c>
      <c r="AP18" s="161">
        <v>15</v>
      </c>
      <c r="AQ18" s="161">
        <v>15</v>
      </c>
      <c r="AR18" s="161">
        <v>15</v>
      </c>
      <c r="AS18" s="161">
        <v>15</v>
      </c>
      <c r="AT18" s="161">
        <v>15</v>
      </c>
      <c r="AU18" s="161">
        <v>15</v>
      </c>
      <c r="AV18" s="161">
        <v>10</v>
      </c>
      <c r="AW18" s="161">
        <f t="shared" si="16"/>
        <v>100</v>
      </c>
      <c r="AX18" s="161" t="s">
        <v>76</v>
      </c>
      <c r="AY18" s="161" t="s">
        <v>77</v>
      </c>
      <c r="AZ18" s="161" t="s">
        <v>76</v>
      </c>
      <c r="BA18" s="161" t="s">
        <v>76</v>
      </c>
      <c r="BB18" s="162">
        <v>100</v>
      </c>
      <c r="BC18" s="81" t="str">
        <f t="shared" si="17"/>
        <v>FUERTE</v>
      </c>
      <c r="BD18" s="318">
        <f t="shared" si="6"/>
        <v>100</v>
      </c>
      <c r="BE18" s="299" t="s">
        <v>78</v>
      </c>
      <c r="BF18" s="448">
        <v>1</v>
      </c>
      <c r="BG18" s="448">
        <f t="shared" ref="BG18" si="20">+AI18</f>
        <v>5</v>
      </c>
      <c r="BH18" s="450">
        <f t="shared" ref="BH18" si="21">+BF18*BG18</f>
        <v>5</v>
      </c>
      <c r="BI18" s="452" t="s">
        <v>74</v>
      </c>
      <c r="BJ18" s="454" t="s">
        <v>80</v>
      </c>
      <c r="BK18" s="456" t="s">
        <v>556</v>
      </c>
      <c r="BL18" s="456" t="s">
        <v>563</v>
      </c>
      <c r="BM18" s="456" t="s">
        <v>449</v>
      </c>
      <c r="BN18" s="446">
        <v>45444</v>
      </c>
      <c r="BO18" s="446">
        <v>45626</v>
      </c>
      <c r="BP18" s="427" t="s">
        <v>471</v>
      </c>
    </row>
    <row r="19" spans="1:69" ht="331.5" customHeight="1" x14ac:dyDescent="0.2">
      <c r="A19" s="429"/>
      <c r="B19" s="431"/>
      <c r="C19" s="305" t="s">
        <v>89</v>
      </c>
      <c r="D19" s="305" t="s">
        <v>544</v>
      </c>
      <c r="E19" s="433"/>
      <c r="F19" s="435"/>
      <c r="G19" s="441"/>
      <c r="H19" s="441"/>
      <c r="I19" s="441"/>
      <c r="J19" s="441"/>
      <c r="K19" s="441"/>
      <c r="L19" s="443"/>
      <c r="M19" s="437"/>
      <c r="N19" s="439"/>
      <c r="O19" s="445"/>
      <c r="P19" s="445"/>
      <c r="Q19" s="445"/>
      <c r="R19" s="445"/>
      <c r="S19" s="445"/>
      <c r="T19" s="445"/>
      <c r="U19" s="445"/>
      <c r="V19" s="445"/>
      <c r="W19" s="445"/>
      <c r="X19" s="445"/>
      <c r="Y19" s="445"/>
      <c r="Z19" s="445"/>
      <c r="AA19" s="445"/>
      <c r="AB19" s="445"/>
      <c r="AC19" s="445"/>
      <c r="AD19" s="445"/>
      <c r="AE19" s="445"/>
      <c r="AF19" s="445"/>
      <c r="AG19" s="445"/>
      <c r="AH19" s="459"/>
      <c r="AI19" s="437"/>
      <c r="AJ19" s="466"/>
      <c r="AK19" s="468"/>
      <c r="AL19" s="470"/>
      <c r="AM19" s="137" t="s">
        <v>472</v>
      </c>
      <c r="AN19" s="194" t="s">
        <v>577</v>
      </c>
      <c r="AO19" s="163" t="s">
        <v>75</v>
      </c>
      <c r="AP19" s="161">
        <v>15</v>
      </c>
      <c r="AQ19" s="161">
        <v>15</v>
      </c>
      <c r="AR19" s="161">
        <v>15</v>
      </c>
      <c r="AS19" s="161">
        <v>15</v>
      </c>
      <c r="AT19" s="161">
        <v>15</v>
      </c>
      <c r="AU19" s="161">
        <v>15</v>
      </c>
      <c r="AV19" s="161">
        <v>10</v>
      </c>
      <c r="AW19" s="161">
        <f t="shared" ref="AW19" si="22">SUM(AP19:AV19)</f>
        <v>100</v>
      </c>
      <c r="AX19" s="161" t="s">
        <v>76</v>
      </c>
      <c r="AY19" s="161" t="s">
        <v>77</v>
      </c>
      <c r="AZ19" s="161" t="s">
        <v>76</v>
      </c>
      <c r="BA19" s="161" t="s">
        <v>76</v>
      </c>
      <c r="BB19" s="162">
        <v>100</v>
      </c>
      <c r="BC19" s="81" t="str">
        <f t="shared" ref="BC19" si="23">VLOOKUP(BB19,CLASIFICACIÓNCONTROLES,2)</f>
        <v>FUERTE</v>
      </c>
      <c r="BD19" s="318">
        <f t="shared" ref="BD19" si="24">ROUND(AVERAGE(BB19:BB19),0)</f>
        <v>100</v>
      </c>
      <c r="BE19" s="299" t="s">
        <v>78</v>
      </c>
      <c r="BF19" s="449"/>
      <c r="BG19" s="449"/>
      <c r="BH19" s="451"/>
      <c r="BI19" s="453"/>
      <c r="BJ19" s="455"/>
      <c r="BK19" s="457"/>
      <c r="BL19" s="457"/>
      <c r="BM19" s="457"/>
      <c r="BN19" s="447"/>
      <c r="BO19" s="447"/>
      <c r="BP19" s="427"/>
    </row>
    <row r="20" spans="1:69" s="358" customFormat="1" ht="209.25" customHeight="1" x14ac:dyDescent="0.2">
      <c r="A20" s="343" t="s">
        <v>132</v>
      </c>
      <c r="B20" s="308" t="s">
        <v>122</v>
      </c>
      <c r="C20" s="139" t="s">
        <v>89</v>
      </c>
      <c r="D20" s="137" t="s">
        <v>330</v>
      </c>
      <c r="E20" s="133" t="s">
        <v>434</v>
      </c>
      <c r="F20" s="126" t="s">
        <v>393</v>
      </c>
      <c r="G20" s="139" t="s">
        <v>70</v>
      </c>
      <c r="H20" s="139" t="s">
        <v>70</v>
      </c>
      <c r="I20" s="139" t="s">
        <v>70</v>
      </c>
      <c r="J20" s="141" t="s">
        <v>70</v>
      </c>
      <c r="K20" s="139" t="s">
        <v>331</v>
      </c>
      <c r="L20" s="125" t="s">
        <v>314</v>
      </c>
      <c r="M20" s="101">
        <v>3</v>
      </c>
      <c r="N20" s="183" t="s">
        <v>72</v>
      </c>
      <c r="O20" s="316" t="s">
        <v>70</v>
      </c>
      <c r="P20" s="316" t="s">
        <v>70</v>
      </c>
      <c r="Q20" s="316" t="s">
        <v>70</v>
      </c>
      <c r="R20" s="316"/>
      <c r="S20" s="316" t="s">
        <v>70</v>
      </c>
      <c r="T20" s="316"/>
      <c r="U20" s="316" t="s">
        <v>70</v>
      </c>
      <c r="V20" s="316"/>
      <c r="W20" s="316"/>
      <c r="X20" s="316" t="s">
        <v>70</v>
      </c>
      <c r="Y20" s="316" t="s">
        <v>70</v>
      </c>
      <c r="Z20" s="316" t="s">
        <v>70</v>
      </c>
      <c r="AA20" s="316" t="s">
        <v>70</v>
      </c>
      <c r="AB20" s="316"/>
      <c r="AC20" s="316" t="s">
        <v>70</v>
      </c>
      <c r="AD20" s="316"/>
      <c r="AE20" s="316" t="s">
        <v>70</v>
      </c>
      <c r="AF20" s="316"/>
      <c r="AG20" s="316"/>
      <c r="AH20" s="163">
        <f t="shared" si="7"/>
        <v>11</v>
      </c>
      <c r="AI20" s="322">
        <f t="shared" ref="AI20:AI22" si="25">IF(AH20&lt;=5,3,IF(AND(AH20&gt;=6,AH20&lt;=11),4,5))</f>
        <v>4</v>
      </c>
      <c r="AJ20" s="103" t="s">
        <v>73</v>
      </c>
      <c r="AK20" s="184">
        <f t="shared" si="5"/>
        <v>12</v>
      </c>
      <c r="AL20" s="185" t="s">
        <v>74</v>
      </c>
      <c r="AM20" s="137" t="s">
        <v>332</v>
      </c>
      <c r="AN20" s="186" t="s">
        <v>131</v>
      </c>
      <c r="AO20" s="163" t="s">
        <v>75</v>
      </c>
      <c r="AP20" s="163">
        <v>15</v>
      </c>
      <c r="AQ20" s="163">
        <v>15</v>
      </c>
      <c r="AR20" s="163">
        <v>15</v>
      </c>
      <c r="AS20" s="163">
        <v>15</v>
      </c>
      <c r="AT20" s="163">
        <v>15</v>
      </c>
      <c r="AU20" s="163">
        <v>15</v>
      </c>
      <c r="AV20" s="163">
        <v>10</v>
      </c>
      <c r="AW20" s="163">
        <f>SUM(AP20:AV20)</f>
        <v>100</v>
      </c>
      <c r="AX20" s="163" t="s">
        <v>76</v>
      </c>
      <c r="AY20" s="163" t="s">
        <v>77</v>
      </c>
      <c r="AZ20" s="163" t="s">
        <v>76</v>
      </c>
      <c r="BA20" s="163" t="s">
        <v>76</v>
      </c>
      <c r="BB20" s="162">
        <v>100</v>
      </c>
      <c r="BC20" s="81" t="str">
        <f>VLOOKUP(BB20,CLASIFICACIÓNCONTROLES,2)</f>
        <v>FUERTE</v>
      </c>
      <c r="BD20" s="299">
        <f>+BB20</f>
        <v>100</v>
      </c>
      <c r="BE20" s="299" t="s">
        <v>78</v>
      </c>
      <c r="BF20" s="187">
        <v>1</v>
      </c>
      <c r="BG20" s="187">
        <f>+AI20</f>
        <v>4</v>
      </c>
      <c r="BH20" s="188">
        <f>+BF20*BG20</f>
        <v>4</v>
      </c>
      <c r="BI20" s="222" t="s">
        <v>79</v>
      </c>
      <c r="BJ20" s="230" t="s">
        <v>80</v>
      </c>
      <c r="BK20" s="386" t="s">
        <v>394</v>
      </c>
      <c r="BL20" s="386" t="s">
        <v>333</v>
      </c>
      <c r="BM20" s="386" t="s">
        <v>450</v>
      </c>
      <c r="BN20" s="387">
        <v>45444</v>
      </c>
      <c r="BO20" s="387">
        <v>45535</v>
      </c>
      <c r="BP20" s="388" t="s">
        <v>398</v>
      </c>
    </row>
    <row r="21" spans="1:69" s="358" customFormat="1" ht="208.5" customHeight="1" x14ac:dyDescent="0.2">
      <c r="A21" s="343" t="s">
        <v>136</v>
      </c>
      <c r="B21" s="308" t="s">
        <v>122</v>
      </c>
      <c r="C21" s="139" t="s">
        <v>89</v>
      </c>
      <c r="D21" s="137" t="s">
        <v>451</v>
      </c>
      <c r="E21" s="133" t="s">
        <v>401</v>
      </c>
      <c r="F21" s="126" t="s">
        <v>402</v>
      </c>
      <c r="G21" s="139" t="s">
        <v>70</v>
      </c>
      <c r="H21" s="139" t="s">
        <v>70</v>
      </c>
      <c r="I21" s="139" t="s">
        <v>70</v>
      </c>
      <c r="J21" s="141" t="s">
        <v>70</v>
      </c>
      <c r="K21" s="137" t="s">
        <v>456</v>
      </c>
      <c r="L21" s="125" t="s">
        <v>314</v>
      </c>
      <c r="M21" s="101">
        <v>3</v>
      </c>
      <c r="N21" s="183" t="s">
        <v>72</v>
      </c>
      <c r="O21" s="316" t="s">
        <v>70</v>
      </c>
      <c r="P21" s="316" t="s">
        <v>70</v>
      </c>
      <c r="Q21" s="316" t="s">
        <v>70</v>
      </c>
      <c r="R21" s="316"/>
      <c r="S21" s="316" t="s">
        <v>70</v>
      </c>
      <c r="T21" s="316" t="s">
        <v>70</v>
      </c>
      <c r="U21" s="316" t="s">
        <v>70</v>
      </c>
      <c r="V21" s="316" t="s">
        <v>70</v>
      </c>
      <c r="W21" s="316" t="s">
        <v>70</v>
      </c>
      <c r="X21" s="316" t="s">
        <v>70</v>
      </c>
      <c r="Y21" s="316" t="s">
        <v>70</v>
      </c>
      <c r="Z21" s="316" t="s">
        <v>70</v>
      </c>
      <c r="AA21" s="316" t="s">
        <v>70</v>
      </c>
      <c r="AB21" s="316"/>
      <c r="AC21" s="316" t="s">
        <v>70</v>
      </c>
      <c r="AD21" s="316"/>
      <c r="AE21" s="316" t="s">
        <v>70</v>
      </c>
      <c r="AF21" s="316"/>
      <c r="AG21" s="316"/>
      <c r="AH21" s="163">
        <f t="shared" si="7"/>
        <v>14</v>
      </c>
      <c r="AI21" s="322">
        <f t="shared" si="25"/>
        <v>5</v>
      </c>
      <c r="AJ21" s="189" t="s">
        <v>315</v>
      </c>
      <c r="AK21" s="184">
        <v>15</v>
      </c>
      <c r="AL21" s="185" t="s">
        <v>74</v>
      </c>
      <c r="AM21" s="124" t="s">
        <v>334</v>
      </c>
      <c r="AN21" s="186" t="s">
        <v>457</v>
      </c>
      <c r="AO21" s="163" t="s">
        <v>75</v>
      </c>
      <c r="AP21" s="163">
        <v>15</v>
      </c>
      <c r="AQ21" s="163">
        <v>15</v>
      </c>
      <c r="AR21" s="163">
        <v>15</v>
      </c>
      <c r="AS21" s="163">
        <v>15</v>
      </c>
      <c r="AT21" s="163">
        <v>15</v>
      </c>
      <c r="AU21" s="163">
        <v>15</v>
      </c>
      <c r="AV21" s="163">
        <v>10</v>
      </c>
      <c r="AW21" s="163">
        <f>SUM(AP21:AV21)</f>
        <v>100</v>
      </c>
      <c r="AX21" s="163" t="s">
        <v>76</v>
      </c>
      <c r="AY21" s="163" t="s">
        <v>77</v>
      </c>
      <c r="AZ21" s="163" t="s">
        <v>76</v>
      </c>
      <c r="BA21" s="163" t="s">
        <v>76</v>
      </c>
      <c r="BB21" s="162">
        <v>100</v>
      </c>
      <c r="BC21" s="81" t="str">
        <f>VLOOKUP(BB21,CLASIFICACIÓNCONTROLES,2)</f>
        <v>FUERTE</v>
      </c>
      <c r="BD21" s="299">
        <f>+BB21</f>
        <v>100</v>
      </c>
      <c r="BE21" s="299" t="s">
        <v>78</v>
      </c>
      <c r="BF21" s="187">
        <v>1</v>
      </c>
      <c r="BG21" s="187">
        <f>+AI21</f>
        <v>5</v>
      </c>
      <c r="BH21" s="191">
        <f>+BF21*BG21</f>
        <v>5</v>
      </c>
      <c r="BI21" s="225" t="s">
        <v>74</v>
      </c>
      <c r="BJ21" s="230" t="s">
        <v>80</v>
      </c>
      <c r="BK21" s="386" t="s">
        <v>395</v>
      </c>
      <c r="BL21" s="386" t="s">
        <v>333</v>
      </c>
      <c r="BM21" s="386" t="s">
        <v>396</v>
      </c>
      <c r="BN21" s="387">
        <v>45444</v>
      </c>
      <c r="BO21" s="387">
        <v>45535</v>
      </c>
      <c r="BP21" s="388" t="s">
        <v>397</v>
      </c>
    </row>
    <row r="22" spans="1:69" s="358" customFormat="1" ht="263.25" customHeight="1" x14ac:dyDescent="0.2">
      <c r="A22" s="343" t="s">
        <v>141</v>
      </c>
      <c r="B22" s="308" t="s">
        <v>122</v>
      </c>
      <c r="C22" s="139" t="s">
        <v>66</v>
      </c>
      <c r="D22" s="137" t="s">
        <v>335</v>
      </c>
      <c r="E22" s="133" t="s">
        <v>133</v>
      </c>
      <c r="F22" s="126" t="s">
        <v>336</v>
      </c>
      <c r="G22" s="139" t="s">
        <v>70</v>
      </c>
      <c r="H22" s="139" t="s">
        <v>70</v>
      </c>
      <c r="I22" s="139" t="s">
        <v>70</v>
      </c>
      <c r="J22" s="141" t="s">
        <v>70</v>
      </c>
      <c r="K22" s="137" t="s">
        <v>134</v>
      </c>
      <c r="L22" s="125" t="s">
        <v>323</v>
      </c>
      <c r="M22" s="101">
        <v>3</v>
      </c>
      <c r="N22" s="183" t="s">
        <v>72</v>
      </c>
      <c r="O22" s="316" t="s">
        <v>70</v>
      </c>
      <c r="P22" s="316" t="s">
        <v>70</v>
      </c>
      <c r="Q22" s="316" t="s">
        <v>70</v>
      </c>
      <c r="R22" s="316" t="s">
        <v>70</v>
      </c>
      <c r="S22" s="316" t="s">
        <v>70</v>
      </c>
      <c r="T22" s="316" t="s">
        <v>70</v>
      </c>
      <c r="U22" s="316" t="s">
        <v>70</v>
      </c>
      <c r="V22" s="316" t="s">
        <v>70</v>
      </c>
      <c r="W22" s="316" t="s">
        <v>70</v>
      </c>
      <c r="X22" s="316" t="s">
        <v>70</v>
      </c>
      <c r="Y22" s="316" t="s">
        <v>70</v>
      </c>
      <c r="Z22" s="316" t="s">
        <v>70</v>
      </c>
      <c r="AA22" s="316"/>
      <c r="AB22" s="316"/>
      <c r="AC22" s="316" t="s">
        <v>70</v>
      </c>
      <c r="AD22" s="316" t="s">
        <v>70</v>
      </c>
      <c r="AE22" s="316" t="s">
        <v>70</v>
      </c>
      <c r="AF22" s="136"/>
      <c r="AG22" s="316" t="s">
        <v>70</v>
      </c>
      <c r="AH22" s="163">
        <f t="shared" si="7"/>
        <v>16</v>
      </c>
      <c r="AI22" s="322">
        <f t="shared" si="25"/>
        <v>5</v>
      </c>
      <c r="AJ22" s="189" t="s">
        <v>315</v>
      </c>
      <c r="AK22" s="190">
        <f t="shared" si="5"/>
        <v>15</v>
      </c>
      <c r="AL22" s="185" t="str">
        <f>IF(AK22&lt;=2,"BAJO",IF(AND(AK22&gt;=2.1,AK22&lt;=6),"MODERADO",IF(AND(AK22&gt;=6.1,AK22&lt;=12),"ALTO", "EXTREMO")))</f>
        <v>EXTREMO</v>
      </c>
      <c r="AM22" s="137" t="s">
        <v>135</v>
      </c>
      <c r="AN22" s="186" t="s">
        <v>337</v>
      </c>
      <c r="AO22" s="163" t="s">
        <v>75</v>
      </c>
      <c r="AP22" s="163">
        <v>15</v>
      </c>
      <c r="AQ22" s="163">
        <v>15</v>
      </c>
      <c r="AR22" s="163">
        <v>15</v>
      </c>
      <c r="AS22" s="163">
        <v>15</v>
      </c>
      <c r="AT22" s="163">
        <v>15</v>
      </c>
      <c r="AU22" s="163">
        <v>15</v>
      </c>
      <c r="AV22" s="163">
        <v>10</v>
      </c>
      <c r="AW22" s="163">
        <f>SUM(AP22:AV22)</f>
        <v>100</v>
      </c>
      <c r="AX22" s="163" t="s">
        <v>76</v>
      </c>
      <c r="AY22" s="163" t="s">
        <v>77</v>
      </c>
      <c r="AZ22" s="163" t="s">
        <v>76</v>
      </c>
      <c r="BA22" s="163" t="s">
        <v>76</v>
      </c>
      <c r="BB22" s="162">
        <v>100</v>
      </c>
      <c r="BC22" s="81" t="str">
        <f>VLOOKUP(BB22,CLASIFICACIÓNCONTROLES,2)</f>
        <v>FUERTE</v>
      </c>
      <c r="BD22" s="299">
        <f>+BB22</f>
        <v>100</v>
      </c>
      <c r="BE22" s="299" t="s">
        <v>78</v>
      </c>
      <c r="BF22" s="187">
        <v>1</v>
      </c>
      <c r="BG22" s="187">
        <f>+AI22</f>
        <v>5</v>
      </c>
      <c r="BH22" s="191">
        <f>+BF22*BG22</f>
        <v>5</v>
      </c>
      <c r="BI22" s="225" t="s">
        <v>74</v>
      </c>
      <c r="BJ22" s="230" t="s">
        <v>80</v>
      </c>
      <c r="BK22" s="163" t="s">
        <v>537</v>
      </c>
      <c r="BL22" s="163" t="s">
        <v>333</v>
      </c>
      <c r="BM22" s="163" t="s">
        <v>538</v>
      </c>
      <c r="BN22" s="389">
        <v>45444</v>
      </c>
      <c r="BO22" s="390">
        <v>45535</v>
      </c>
      <c r="BP22" s="391" t="s">
        <v>539</v>
      </c>
    </row>
    <row r="23" spans="1:69" ht="234.75" customHeight="1" x14ac:dyDescent="0.2">
      <c r="A23" s="584" t="s">
        <v>147</v>
      </c>
      <c r="B23" s="611" t="s">
        <v>122</v>
      </c>
      <c r="C23" s="614" t="s">
        <v>66</v>
      </c>
      <c r="D23" s="525" t="s">
        <v>428</v>
      </c>
      <c r="E23" s="617" t="s">
        <v>137</v>
      </c>
      <c r="F23" s="570" t="s">
        <v>452</v>
      </c>
      <c r="G23" s="525" t="s">
        <v>70</v>
      </c>
      <c r="H23" s="525" t="s">
        <v>70</v>
      </c>
      <c r="I23" s="525" t="s">
        <v>70</v>
      </c>
      <c r="J23" s="525" t="s">
        <v>70</v>
      </c>
      <c r="K23" s="525" t="s">
        <v>138</v>
      </c>
      <c r="L23" s="629" t="s">
        <v>314</v>
      </c>
      <c r="M23" s="632">
        <v>3</v>
      </c>
      <c r="N23" s="635" t="s">
        <v>72</v>
      </c>
      <c r="O23" s="626" t="s">
        <v>70</v>
      </c>
      <c r="P23" s="626" t="s">
        <v>70</v>
      </c>
      <c r="Q23" s="626" t="s">
        <v>70</v>
      </c>
      <c r="R23" s="626" t="s">
        <v>70</v>
      </c>
      <c r="S23" s="626" t="s">
        <v>70</v>
      </c>
      <c r="T23" s="626" t="s">
        <v>70</v>
      </c>
      <c r="U23" s="626" t="s">
        <v>70</v>
      </c>
      <c r="V23" s="626" t="s">
        <v>70</v>
      </c>
      <c r="W23" s="626" t="s">
        <v>70</v>
      </c>
      <c r="X23" s="626" t="s">
        <v>70</v>
      </c>
      <c r="Y23" s="626" t="s">
        <v>70</v>
      </c>
      <c r="Z23" s="626" t="s">
        <v>70</v>
      </c>
      <c r="AA23" s="626" t="s">
        <v>70</v>
      </c>
      <c r="AB23" s="626" t="s">
        <v>70</v>
      </c>
      <c r="AC23" s="626" t="s">
        <v>70</v>
      </c>
      <c r="AD23" s="626"/>
      <c r="AE23" s="626"/>
      <c r="AF23" s="626"/>
      <c r="AG23" s="626"/>
      <c r="AH23" s="638">
        <f>COUNTIF(O23:AG25,"X")</f>
        <v>15</v>
      </c>
      <c r="AI23" s="632">
        <v>5</v>
      </c>
      <c r="AJ23" s="465" t="s">
        <v>315</v>
      </c>
      <c r="AK23" s="467">
        <v>15</v>
      </c>
      <c r="AL23" s="486" t="s">
        <v>74</v>
      </c>
      <c r="AM23" s="181" t="s">
        <v>325</v>
      </c>
      <c r="AN23" s="182" t="s">
        <v>326</v>
      </c>
      <c r="AO23" s="174" t="s">
        <v>75</v>
      </c>
      <c r="AP23" s="174">
        <v>15</v>
      </c>
      <c r="AQ23" s="174">
        <v>15</v>
      </c>
      <c r="AR23" s="174">
        <v>15</v>
      </c>
      <c r="AS23" s="174">
        <v>15</v>
      </c>
      <c r="AT23" s="174">
        <v>15</v>
      </c>
      <c r="AU23" s="174">
        <v>15</v>
      </c>
      <c r="AV23" s="174">
        <v>10</v>
      </c>
      <c r="AW23" s="174">
        <f t="shared" si="3"/>
        <v>100</v>
      </c>
      <c r="AX23" s="174" t="s">
        <v>76</v>
      </c>
      <c r="AY23" s="174" t="s">
        <v>77</v>
      </c>
      <c r="AZ23" s="174" t="s">
        <v>76</v>
      </c>
      <c r="BA23" s="174" t="s">
        <v>76</v>
      </c>
      <c r="BB23" s="175">
        <v>100</v>
      </c>
      <c r="BC23" s="81" t="str">
        <f t="shared" ref="BC23" si="26">VLOOKUP(BB23,CLASIFICACIÓNCONTROLES,2)</f>
        <v>FUERTE</v>
      </c>
      <c r="BD23" s="479">
        <f>+(100+100+50)/3</f>
        <v>83.333333333333329</v>
      </c>
      <c r="BE23" s="482" t="s">
        <v>125</v>
      </c>
      <c r="BF23" s="473">
        <v>2</v>
      </c>
      <c r="BG23" s="460">
        <f>+AI23</f>
        <v>5</v>
      </c>
      <c r="BH23" s="450">
        <f>+BF23*BG23</f>
        <v>10</v>
      </c>
      <c r="BI23" s="452" t="s">
        <v>74</v>
      </c>
      <c r="BJ23" s="339" t="s">
        <v>80</v>
      </c>
      <c r="BK23" s="392" t="s">
        <v>495</v>
      </c>
      <c r="BL23" s="393" t="s">
        <v>571</v>
      </c>
      <c r="BM23" s="394" t="s">
        <v>498</v>
      </c>
      <c r="BN23" s="395">
        <v>45311</v>
      </c>
      <c r="BO23" s="395">
        <v>45341</v>
      </c>
      <c r="BP23" s="396" t="s">
        <v>496</v>
      </c>
    </row>
    <row r="24" spans="1:69" ht="234.75" customHeight="1" x14ac:dyDescent="0.2">
      <c r="A24" s="584"/>
      <c r="B24" s="612"/>
      <c r="C24" s="615"/>
      <c r="D24" s="526"/>
      <c r="E24" s="618"/>
      <c r="F24" s="570"/>
      <c r="G24" s="526"/>
      <c r="H24" s="526"/>
      <c r="I24" s="526"/>
      <c r="J24" s="526"/>
      <c r="K24" s="526"/>
      <c r="L24" s="630"/>
      <c r="M24" s="633"/>
      <c r="N24" s="636"/>
      <c r="O24" s="627"/>
      <c r="P24" s="627"/>
      <c r="Q24" s="627"/>
      <c r="R24" s="627"/>
      <c r="S24" s="627"/>
      <c r="T24" s="627"/>
      <c r="U24" s="627"/>
      <c r="V24" s="627"/>
      <c r="W24" s="627"/>
      <c r="X24" s="627"/>
      <c r="Y24" s="627"/>
      <c r="Z24" s="627"/>
      <c r="AA24" s="627"/>
      <c r="AB24" s="627"/>
      <c r="AC24" s="627"/>
      <c r="AD24" s="627"/>
      <c r="AE24" s="627"/>
      <c r="AF24" s="627"/>
      <c r="AG24" s="627"/>
      <c r="AH24" s="639"/>
      <c r="AI24" s="633"/>
      <c r="AJ24" s="531"/>
      <c r="AK24" s="485"/>
      <c r="AL24" s="487"/>
      <c r="AM24" s="181" t="s">
        <v>139</v>
      </c>
      <c r="AN24" s="182" t="s">
        <v>429</v>
      </c>
      <c r="AO24" s="174" t="s">
        <v>75</v>
      </c>
      <c r="AP24" s="174">
        <v>15</v>
      </c>
      <c r="AQ24" s="174">
        <v>15</v>
      </c>
      <c r="AR24" s="174">
        <v>15</v>
      </c>
      <c r="AS24" s="174">
        <v>15</v>
      </c>
      <c r="AT24" s="174">
        <v>15</v>
      </c>
      <c r="AU24" s="174">
        <v>15</v>
      </c>
      <c r="AV24" s="174">
        <v>10</v>
      </c>
      <c r="AW24" s="174">
        <f t="shared" ref="AW24" si="27">SUM(AP24:AV24)</f>
        <v>100</v>
      </c>
      <c r="AX24" s="174" t="s">
        <v>76</v>
      </c>
      <c r="AY24" s="174" t="s">
        <v>77</v>
      </c>
      <c r="AZ24" s="174" t="s">
        <v>76</v>
      </c>
      <c r="BA24" s="174" t="s">
        <v>76</v>
      </c>
      <c r="BB24" s="175">
        <v>100</v>
      </c>
      <c r="BC24" s="81" t="s">
        <v>78</v>
      </c>
      <c r="BD24" s="480"/>
      <c r="BE24" s="483"/>
      <c r="BF24" s="535"/>
      <c r="BG24" s="461"/>
      <c r="BH24" s="463"/>
      <c r="BI24" s="464"/>
      <c r="BJ24" s="339" t="s">
        <v>80</v>
      </c>
      <c r="BK24" s="381" t="s">
        <v>497</v>
      </c>
      <c r="BL24" s="393" t="s">
        <v>562</v>
      </c>
      <c r="BM24" s="386" t="s">
        <v>499</v>
      </c>
      <c r="BN24" s="387">
        <v>45342</v>
      </c>
      <c r="BO24" s="387">
        <v>45366</v>
      </c>
      <c r="BP24" s="396" t="s">
        <v>500</v>
      </c>
    </row>
    <row r="25" spans="1:69" ht="234.75" customHeight="1" x14ac:dyDescent="0.2">
      <c r="A25" s="584"/>
      <c r="B25" s="613"/>
      <c r="C25" s="616"/>
      <c r="D25" s="527"/>
      <c r="E25" s="619"/>
      <c r="F25" s="571"/>
      <c r="G25" s="527"/>
      <c r="H25" s="527"/>
      <c r="I25" s="527"/>
      <c r="J25" s="527"/>
      <c r="K25" s="527"/>
      <c r="L25" s="631"/>
      <c r="M25" s="634"/>
      <c r="N25" s="637"/>
      <c r="O25" s="628"/>
      <c r="P25" s="628"/>
      <c r="Q25" s="628"/>
      <c r="R25" s="628"/>
      <c r="S25" s="628"/>
      <c r="T25" s="628"/>
      <c r="U25" s="628"/>
      <c r="V25" s="628"/>
      <c r="W25" s="628"/>
      <c r="X25" s="628"/>
      <c r="Y25" s="628"/>
      <c r="Z25" s="628"/>
      <c r="AA25" s="628"/>
      <c r="AB25" s="628"/>
      <c r="AC25" s="628"/>
      <c r="AD25" s="628"/>
      <c r="AE25" s="628"/>
      <c r="AF25" s="628"/>
      <c r="AG25" s="628"/>
      <c r="AH25" s="640"/>
      <c r="AI25" s="634"/>
      <c r="AJ25" s="466"/>
      <c r="AK25" s="468"/>
      <c r="AL25" s="488"/>
      <c r="AM25" s="181" t="s">
        <v>327</v>
      </c>
      <c r="AN25" s="182" t="s">
        <v>328</v>
      </c>
      <c r="AO25" s="174" t="s">
        <v>329</v>
      </c>
      <c r="AP25" s="174">
        <v>15</v>
      </c>
      <c r="AQ25" s="174">
        <v>15</v>
      </c>
      <c r="AR25" s="174">
        <v>15</v>
      </c>
      <c r="AS25" s="174">
        <v>10</v>
      </c>
      <c r="AT25" s="174">
        <v>15</v>
      </c>
      <c r="AU25" s="174">
        <v>15</v>
      </c>
      <c r="AV25" s="174">
        <v>10</v>
      </c>
      <c r="AW25" s="174">
        <f t="shared" si="3"/>
        <v>95</v>
      </c>
      <c r="AX25" s="174" t="s">
        <v>140</v>
      </c>
      <c r="AY25" s="174" t="s">
        <v>77</v>
      </c>
      <c r="AZ25" s="174" t="s">
        <v>76</v>
      </c>
      <c r="BA25" s="174" t="s">
        <v>140</v>
      </c>
      <c r="BB25" s="175">
        <v>50</v>
      </c>
      <c r="BC25" s="81" t="s">
        <v>125</v>
      </c>
      <c r="BD25" s="481"/>
      <c r="BE25" s="484"/>
      <c r="BF25" s="474"/>
      <c r="BG25" s="462"/>
      <c r="BH25" s="451"/>
      <c r="BI25" s="453"/>
      <c r="BJ25" s="339" t="s">
        <v>80</v>
      </c>
      <c r="BK25" s="392" t="s">
        <v>501</v>
      </c>
      <c r="BL25" s="397" t="s">
        <v>562</v>
      </c>
      <c r="BM25" s="398" t="s">
        <v>502</v>
      </c>
      <c r="BN25" s="387">
        <v>45311</v>
      </c>
      <c r="BO25" s="387">
        <v>45341</v>
      </c>
      <c r="BP25" s="396" t="s">
        <v>503</v>
      </c>
    </row>
    <row r="26" spans="1:69" ht="291.75" customHeight="1" x14ac:dyDescent="0.2">
      <c r="A26" s="342" t="s">
        <v>151</v>
      </c>
      <c r="B26" s="140" t="s">
        <v>122</v>
      </c>
      <c r="C26" s="123" t="s">
        <v>89</v>
      </c>
      <c r="D26" s="139" t="s">
        <v>142</v>
      </c>
      <c r="E26" s="133" t="s">
        <v>143</v>
      </c>
      <c r="F26" s="126" t="s">
        <v>144</v>
      </c>
      <c r="G26" s="129" t="s">
        <v>70</v>
      </c>
      <c r="H26" s="129" t="s">
        <v>70</v>
      </c>
      <c r="I26" s="129" t="s">
        <v>70</v>
      </c>
      <c r="J26" s="138" t="s">
        <v>70</v>
      </c>
      <c r="K26" s="141" t="s">
        <v>145</v>
      </c>
      <c r="L26" s="125" t="s">
        <v>314</v>
      </c>
      <c r="M26" s="99">
        <v>3</v>
      </c>
      <c r="N26" s="76" t="s">
        <v>72</v>
      </c>
      <c r="O26" s="122" t="s">
        <v>70</v>
      </c>
      <c r="P26" s="122" t="s">
        <v>70</v>
      </c>
      <c r="Q26" s="122" t="s">
        <v>70</v>
      </c>
      <c r="R26" s="122"/>
      <c r="S26" s="122" t="s">
        <v>70</v>
      </c>
      <c r="T26" s="122"/>
      <c r="U26" s="122" t="s">
        <v>70</v>
      </c>
      <c r="V26" s="122"/>
      <c r="W26" s="122"/>
      <c r="X26" s="122" t="s">
        <v>70</v>
      </c>
      <c r="Y26" s="122" t="s">
        <v>70</v>
      </c>
      <c r="Z26" s="122" t="s">
        <v>70</v>
      </c>
      <c r="AA26" s="122"/>
      <c r="AB26" s="122" t="s">
        <v>70</v>
      </c>
      <c r="AC26" s="122"/>
      <c r="AD26" s="122" t="s">
        <v>70</v>
      </c>
      <c r="AE26" s="122" t="s">
        <v>70</v>
      </c>
      <c r="AF26" s="122"/>
      <c r="AG26" s="122"/>
      <c r="AH26" s="211">
        <f t="shared" ref="AH26" si="28">COUNTIF(O26:AG26,"X")</f>
        <v>11</v>
      </c>
      <c r="AI26" s="110">
        <v>5</v>
      </c>
      <c r="AJ26" s="113" t="s">
        <v>315</v>
      </c>
      <c r="AK26" s="331">
        <f t="shared" ref="AK26" si="29">+M26*AI26</f>
        <v>15</v>
      </c>
      <c r="AL26" s="313" t="s">
        <v>74</v>
      </c>
      <c r="AM26" s="137" t="s">
        <v>146</v>
      </c>
      <c r="AN26" s="238" t="s">
        <v>518</v>
      </c>
      <c r="AO26" s="211" t="s">
        <v>75</v>
      </c>
      <c r="AP26" s="161">
        <v>15</v>
      </c>
      <c r="AQ26" s="161">
        <v>15</v>
      </c>
      <c r="AR26" s="161">
        <v>15</v>
      </c>
      <c r="AS26" s="161">
        <v>15</v>
      </c>
      <c r="AT26" s="161">
        <v>15</v>
      </c>
      <c r="AU26" s="161">
        <v>15</v>
      </c>
      <c r="AV26" s="161">
        <v>10</v>
      </c>
      <c r="AW26" s="90">
        <f t="shared" si="3"/>
        <v>100</v>
      </c>
      <c r="AX26" s="90" t="s">
        <v>76</v>
      </c>
      <c r="AY26" s="90" t="s">
        <v>77</v>
      </c>
      <c r="AZ26" s="90" t="s">
        <v>76</v>
      </c>
      <c r="BA26" s="90" t="s">
        <v>76</v>
      </c>
      <c r="BB26" s="80">
        <v>100</v>
      </c>
      <c r="BC26" s="81" t="s">
        <v>78</v>
      </c>
      <c r="BD26" s="299">
        <v>100</v>
      </c>
      <c r="BE26" s="299" t="s">
        <v>78</v>
      </c>
      <c r="BF26" s="91">
        <v>1</v>
      </c>
      <c r="BG26" s="91">
        <f t="shared" ref="BG26:BG28" si="30">+AI26</f>
        <v>5</v>
      </c>
      <c r="BH26" s="96">
        <f t="shared" ref="BH26" si="31">+BF26*BG26</f>
        <v>5</v>
      </c>
      <c r="BI26" s="225" t="s">
        <v>74</v>
      </c>
      <c r="BJ26" s="317" t="s">
        <v>80</v>
      </c>
      <c r="BK26" s="380" t="s">
        <v>545</v>
      </c>
      <c r="BL26" s="380" t="s">
        <v>462</v>
      </c>
      <c r="BM26" s="161" t="s">
        <v>516</v>
      </c>
      <c r="BN26" s="387">
        <v>45352</v>
      </c>
      <c r="BO26" s="387">
        <v>45657</v>
      </c>
      <c r="BP26" s="376" t="s">
        <v>517</v>
      </c>
      <c r="BQ26" s="354" t="s">
        <v>95</v>
      </c>
    </row>
    <row r="27" spans="1:69" ht="168" customHeight="1" x14ac:dyDescent="0.2">
      <c r="A27" s="342" t="s">
        <v>156</v>
      </c>
      <c r="B27" s="140" t="s">
        <v>122</v>
      </c>
      <c r="C27" s="123" t="s">
        <v>89</v>
      </c>
      <c r="D27" s="139" t="s">
        <v>148</v>
      </c>
      <c r="E27" s="133" t="s">
        <v>526</v>
      </c>
      <c r="F27" s="126" t="s">
        <v>149</v>
      </c>
      <c r="G27" s="129" t="s">
        <v>70</v>
      </c>
      <c r="H27" s="129" t="s">
        <v>70</v>
      </c>
      <c r="I27" s="129" t="s">
        <v>70</v>
      </c>
      <c r="J27" s="138" t="s">
        <v>70</v>
      </c>
      <c r="K27" s="141" t="s">
        <v>145</v>
      </c>
      <c r="L27" s="311" t="s">
        <v>318</v>
      </c>
      <c r="M27" s="99">
        <v>3</v>
      </c>
      <c r="N27" s="76" t="s">
        <v>72</v>
      </c>
      <c r="O27" s="122" t="s">
        <v>70</v>
      </c>
      <c r="P27" s="122" t="s">
        <v>70</v>
      </c>
      <c r="Q27" s="122" t="s">
        <v>70</v>
      </c>
      <c r="R27" s="122"/>
      <c r="S27" s="122" t="s">
        <v>70</v>
      </c>
      <c r="T27" s="122"/>
      <c r="U27" s="122" t="s">
        <v>70</v>
      </c>
      <c r="V27" s="122"/>
      <c r="W27" s="122"/>
      <c r="X27" s="122" t="s">
        <v>70</v>
      </c>
      <c r="Y27" s="122" t="s">
        <v>70</v>
      </c>
      <c r="Z27" s="122" t="s">
        <v>70</v>
      </c>
      <c r="AA27" s="122"/>
      <c r="AB27" s="122" t="s">
        <v>70</v>
      </c>
      <c r="AC27" s="122"/>
      <c r="AD27" s="122" t="s">
        <v>70</v>
      </c>
      <c r="AE27" s="122" t="s">
        <v>70</v>
      </c>
      <c r="AF27" s="122"/>
      <c r="AG27" s="122"/>
      <c r="AH27" s="211">
        <f t="shared" ref="AH27:AH28" si="32">COUNTIF(O27:AG27,"X")</f>
        <v>11</v>
      </c>
      <c r="AI27" s="113">
        <v>5</v>
      </c>
      <c r="AJ27" s="113" t="s">
        <v>315</v>
      </c>
      <c r="AK27" s="331">
        <f t="shared" ref="AK27:AK28" si="33">+M27*AI27</f>
        <v>15</v>
      </c>
      <c r="AL27" s="313" t="s">
        <v>74</v>
      </c>
      <c r="AM27" s="137" t="s">
        <v>139</v>
      </c>
      <c r="AN27" s="238" t="s">
        <v>150</v>
      </c>
      <c r="AO27" s="211" t="s">
        <v>75</v>
      </c>
      <c r="AP27" s="161">
        <v>15</v>
      </c>
      <c r="AQ27" s="161">
        <v>15</v>
      </c>
      <c r="AR27" s="161">
        <v>15</v>
      </c>
      <c r="AS27" s="161">
        <v>15</v>
      </c>
      <c r="AT27" s="161">
        <v>15</v>
      </c>
      <c r="AU27" s="161">
        <v>15</v>
      </c>
      <c r="AV27" s="161">
        <v>10</v>
      </c>
      <c r="AW27" s="90">
        <f t="shared" ref="AW27" si="34">SUM(AP27:AV27)</f>
        <v>100</v>
      </c>
      <c r="AX27" s="90" t="s">
        <v>76</v>
      </c>
      <c r="AY27" s="90" t="s">
        <v>77</v>
      </c>
      <c r="AZ27" s="90" t="s">
        <v>76</v>
      </c>
      <c r="BA27" s="90" t="s">
        <v>76</v>
      </c>
      <c r="BB27" s="80">
        <v>100</v>
      </c>
      <c r="BC27" s="81" t="s">
        <v>78</v>
      </c>
      <c r="BD27" s="82">
        <v>100</v>
      </c>
      <c r="BE27" s="82" t="s">
        <v>78</v>
      </c>
      <c r="BF27" s="91">
        <v>1</v>
      </c>
      <c r="BG27" s="91">
        <f t="shared" si="30"/>
        <v>5</v>
      </c>
      <c r="BH27" s="96">
        <f t="shared" ref="BH27:BH28" si="35">+BF27*BG27</f>
        <v>5</v>
      </c>
      <c r="BI27" s="225" t="s">
        <v>74</v>
      </c>
      <c r="BJ27" s="317" t="s">
        <v>80</v>
      </c>
      <c r="BK27" s="380" t="s">
        <v>464</v>
      </c>
      <c r="BL27" s="380" t="s">
        <v>462</v>
      </c>
      <c r="BM27" s="161" t="s">
        <v>463</v>
      </c>
      <c r="BN27" s="387">
        <v>45427</v>
      </c>
      <c r="BO27" s="387">
        <v>45504</v>
      </c>
      <c r="BP27" s="376" t="s">
        <v>465</v>
      </c>
    </row>
    <row r="28" spans="1:69" ht="211.5" customHeight="1" x14ac:dyDescent="0.2">
      <c r="A28" s="343" t="s">
        <v>165</v>
      </c>
      <c r="B28" s="140" t="s">
        <v>122</v>
      </c>
      <c r="C28" s="139" t="s">
        <v>89</v>
      </c>
      <c r="D28" s="137" t="s">
        <v>546</v>
      </c>
      <c r="E28" s="133" t="s">
        <v>152</v>
      </c>
      <c r="F28" s="126" t="s">
        <v>467</v>
      </c>
      <c r="G28" s="139" t="s">
        <v>70</v>
      </c>
      <c r="H28" s="139" t="s">
        <v>70</v>
      </c>
      <c r="I28" s="139" t="s">
        <v>70</v>
      </c>
      <c r="J28" s="139" t="s">
        <v>70</v>
      </c>
      <c r="K28" s="141" t="s">
        <v>153</v>
      </c>
      <c r="L28" s="125" t="s">
        <v>314</v>
      </c>
      <c r="M28" s="94">
        <v>5</v>
      </c>
      <c r="N28" s="115" t="s">
        <v>154</v>
      </c>
      <c r="O28" s="294" t="s">
        <v>70</v>
      </c>
      <c r="P28" s="143" t="s">
        <v>70</v>
      </c>
      <c r="Q28" s="143" t="s">
        <v>70</v>
      </c>
      <c r="R28" s="143" t="s">
        <v>70</v>
      </c>
      <c r="S28" s="143" t="s">
        <v>70</v>
      </c>
      <c r="T28" s="143" t="s">
        <v>70</v>
      </c>
      <c r="U28" s="143" t="s">
        <v>70</v>
      </c>
      <c r="V28" s="143" t="s">
        <v>70</v>
      </c>
      <c r="W28" s="143"/>
      <c r="X28" s="143" t="s">
        <v>70</v>
      </c>
      <c r="Y28" s="143"/>
      <c r="Z28" s="143" t="s">
        <v>70</v>
      </c>
      <c r="AA28" s="143"/>
      <c r="AB28" s="143"/>
      <c r="AC28" s="143" t="s">
        <v>70</v>
      </c>
      <c r="AD28" s="143"/>
      <c r="AE28" s="143" t="s">
        <v>70</v>
      </c>
      <c r="AF28" s="143"/>
      <c r="AG28" s="143"/>
      <c r="AH28" s="143">
        <f t="shared" si="32"/>
        <v>12</v>
      </c>
      <c r="AI28" s="296">
        <f t="shared" ref="AI28" si="36">IF(AH28&lt;=5,3,IF(AND(AH28&gt;=6,AH28&lt;=11),4,5))</f>
        <v>5</v>
      </c>
      <c r="AJ28" s="298" t="s">
        <v>315</v>
      </c>
      <c r="AK28" s="111">
        <f t="shared" si="33"/>
        <v>25</v>
      </c>
      <c r="AL28" s="313" t="str">
        <f>IF(AK28&lt;=2,"BAJO",IF(AND(AK28&gt;=2.1,AK28&lt;=6),"MODERADO",IF(AND(AK28&gt;=6.1,AK28&lt;=12),"ALTO", "EXTREMO")))</f>
        <v>EXTREMO</v>
      </c>
      <c r="AM28" s="192" t="s">
        <v>155</v>
      </c>
      <c r="AN28" s="193" t="s">
        <v>547</v>
      </c>
      <c r="AO28" s="161" t="s">
        <v>75</v>
      </c>
      <c r="AP28" s="161">
        <v>15</v>
      </c>
      <c r="AQ28" s="161">
        <v>15</v>
      </c>
      <c r="AR28" s="161">
        <v>15</v>
      </c>
      <c r="AS28" s="161">
        <v>15</v>
      </c>
      <c r="AT28" s="161">
        <v>15</v>
      </c>
      <c r="AU28" s="161">
        <v>15</v>
      </c>
      <c r="AV28" s="161">
        <v>10</v>
      </c>
      <c r="AW28" s="161">
        <f t="shared" ref="AW28" si="37">SUM(AP28:AV28)</f>
        <v>100</v>
      </c>
      <c r="AX28" s="161" t="s">
        <v>76</v>
      </c>
      <c r="AY28" s="161" t="s">
        <v>77</v>
      </c>
      <c r="AZ28" s="161" t="s">
        <v>76</v>
      </c>
      <c r="BA28" s="161" t="s">
        <v>76</v>
      </c>
      <c r="BB28" s="162">
        <v>100</v>
      </c>
      <c r="BC28" s="81" t="str">
        <f t="shared" ref="BC28" si="38">VLOOKUP(BB28,CLASIFICACIÓNCONTROLES,2)</f>
        <v>FUERTE</v>
      </c>
      <c r="BD28" s="299">
        <f>ROUND(AVERAGE(BB28:BB28),0)</f>
        <v>100</v>
      </c>
      <c r="BE28" s="299" t="s">
        <v>78</v>
      </c>
      <c r="BF28" s="91">
        <v>3</v>
      </c>
      <c r="BG28" s="91">
        <f t="shared" si="30"/>
        <v>5</v>
      </c>
      <c r="BH28" s="96">
        <f t="shared" si="35"/>
        <v>15</v>
      </c>
      <c r="BI28" s="225" t="s">
        <v>74</v>
      </c>
      <c r="BJ28" s="231" t="s">
        <v>80</v>
      </c>
      <c r="BK28" s="380" t="s">
        <v>574</v>
      </c>
      <c r="BL28" s="380" t="s">
        <v>462</v>
      </c>
      <c r="BM28" s="161" t="s">
        <v>515</v>
      </c>
      <c r="BN28" s="387">
        <v>45427</v>
      </c>
      <c r="BO28" s="387">
        <v>45657</v>
      </c>
      <c r="BP28" s="376" t="s">
        <v>466</v>
      </c>
    </row>
    <row r="29" spans="1:69" ht="222.75" customHeight="1" x14ac:dyDescent="0.2">
      <c r="A29" s="342" t="s">
        <v>170</v>
      </c>
      <c r="B29" s="304" t="s">
        <v>157</v>
      </c>
      <c r="C29" s="139" t="s">
        <v>158</v>
      </c>
      <c r="D29" s="137" t="s">
        <v>159</v>
      </c>
      <c r="E29" s="133" t="s">
        <v>160</v>
      </c>
      <c r="F29" s="126" t="s">
        <v>161</v>
      </c>
      <c r="G29" s="139" t="s">
        <v>70</v>
      </c>
      <c r="H29" s="139" t="s">
        <v>70</v>
      </c>
      <c r="I29" s="139" t="s">
        <v>70</v>
      </c>
      <c r="J29" s="139" t="s">
        <v>70</v>
      </c>
      <c r="K29" s="141" t="s">
        <v>162</v>
      </c>
      <c r="L29" s="125" t="s">
        <v>314</v>
      </c>
      <c r="M29" s="94">
        <v>3</v>
      </c>
      <c r="N29" s="76" t="s">
        <v>72</v>
      </c>
      <c r="O29" s="294" t="s">
        <v>70</v>
      </c>
      <c r="P29" s="143" t="s">
        <v>70</v>
      </c>
      <c r="Q29" s="143"/>
      <c r="R29" s="143"/>
      <c r="S29" s="143" t="s">
        <v>70</v>
      </c>
      <c r="T29" s="143" t="s">
        <v>70</v>
      </c>
      <c r="U29" s="143"/>
      <c r="V29" s="143"/>
      <c r="W29" s="143" t="s">
        <v>70</v>
      </c>
      <c r="X29" s="143" t="s">
        <v>70</v>
      </c>
      <c r="Y29" s="143" t="s">
        <v>70</v>
      </c>
      <c r="Z29" s="143" t="s">
        <v>70</v>
      </c>
      <c r="AA29" s="143"/>
      <c r="AB29" s="143"/>
      <c r="AC29" s="143"/>
      <c r="AD29" s="143"/>
      <c r="AE29" s="143"/>
      <c r="AF29" s="143"/>
      <c r="AG29" s="143"/>
      <c r="AH29" s="161">
        <f t="shared" ref="AH29:AH31" si="39">COUNTIF(O29:AG29,"X")</f>
        <v>8</v>
      </c>
      <c r="AI29" s="296">
        <f t="shared" ref="AI29:AI30" si="40">IF(AH29&lt;=5,3,IF(AND(AH29&gt;=6,AH29&lt;=11),4,5))</f>
        <v>4</v>
      </c>
      <c r="AJ29" s="297" t="s">
        <v>73</v>
      </c>
      <c r="AK29" s="331">
        <f t="shared" ref="AK29:AK31" si="41">+M29*AI29</f>
        <v>12</v>
      </c>
      <c r="AL29" s="313" t="s">
        <v>74</v>
      </c>
      <c r="AM29" s="192" t="s">
        <v>163</v>
      </c>
      <c r="AN29" s="193" t="s">
        <v>164</v>
      </c>
      <c r="AO29" s="161" t="s">
        <v>75</v>
      </c>
      <c r="AP29" s="161">
        <v>15</v>
      </c>
      <c r="AQ29" s="161">
        <v>15</v>
      </c>
      <c r="AR29" s="161">
        <v>15</v>
      </c>
      <c r="AS29" s="161">
        <v>15</v>
      </c>
      <c r="AT29" s="161">
        <v>15</v>
      </c>
      <c r="AU29" s="161">
        <v>15</v>
      </c>
      <c r="AV29" s="161">
        <v>10</v>
      </c>
      <c r="AW29" s="161">
        <f t="shared" ref="AW29:AW31" si="42">SUM(AP29:AV29)</f>
        <v>100</v>
      </c>
      <c r="AX29" s="161" t="s">
        <v>76</v>
      </c>
      <c r="AY29" s="161" t="s">
        <v>77</v>
      </c>
      <c r="AZ29" s="161" t="s">
        <v>76</v>
      </c>
      <c r="BA29" s="161" t="s">
        <v>76</v>
      </c>
      <c r="BB29" s="162">
        <v>100</v>
      </c>
      <c r="BC29" s="81" t="str">
        <f t="shared" ref="BC29:BC30" si="43">VLOOKUP(BB29,CLASIFICACIÓNCONTROLES,2)</f>
        <v>FUERTE</v>
      </c>
      <c r="BD29" s="299">
        <f>ROUND(AVERAGE(BB29:BB29),0)</f>
        <v>100</v>
      </c>
      <c r="BE29" s="299" t="s">
        <v>78</v>
      </c>
      <c r="BF29" s="91">
        <v>1</v>
      </c>
      <c r="BG29" s="91">
        <f t="shared" ref="BG29:BG32" si="44">+AI29</f>
        <v>4</v>
      </c>
      <c r="BH29" s="92">
        <f t="shared" ref="BH29:BH31" si="45">+BF29*BG29</f>
        <v>4</v>
      </c>
      <c r="BI29" s="222" t="s">
        <v>79</v>
      </c>
      <c r="BJ29" s="231" t="s">
        <v>80</v>
      </c>
      <c r="BK29" s="380" t="s">
        <v>340</v>
      </c>
      <c r="BL29" s="380" t="s">
        <v>341</v>
      </c>
      <c r="BM29" s="161" t="s">
        <v>342</v>
      </c>
      <c r="BN29" s="387">
        <v>45292</v>
      </c>
      <c r="BO29" s="387">
        <v>45646</v>
      </c>
      <c r="BP29" s="376" t="s">
        <v>343</v>
      </c>
    </row>
    <row r="30" spans="1:69" ht="256.5" customHeight="1" x14ac:dyDescent="0.2">
      <c r="A30" s="343" t="s">
        <v>174</v>
      </c>
      <c r="B30" s="304" t="s">
        <v>157</v>
      </c>
      <c r="C30" s="139" t="s">
        <v>89</v>
      </c>
      <c r="D30" s="142" t="s">
        <v>166</v>
      </c>
      <c r="E30" s="133" t="s">
        <v>167</v>
      </c>
      <c r="F30" s="126" t="s">
        <v>168</v>
      </c>
      <c r="G30" s="139" t="s">
        <v>70</v>
      </c>
      <c r="H30" s="139" t="s">
        <v>70</v>
      </c>
      <c r="I30" s="139" t="s">
        <v>70</v>
      </c>
      <c r="J30" s="139" t="s">
        <v>70</v>
      </c>
      <c r="K30" s="142" t="s">
        <v>347</v>
      </c>
      <c r="L30" s="125" t="s">
        <v>323</v>
      </c>
      <c r="M30" s="94">
        <v>3</v>
      </c>
      <c r="N30" s="76" t="s">
        <v>72</v>
      </c>
      <c r="O30" s="143" t="s">
        <v>70</v>
      </c>
      <c r="P30" s="143" t="s">
        <v>70</v>
      </c>
      <c r="Q30" s="143"/>
      <c r="R30" s="143"/>
      <c r="S30" s="143" t="s">
        <v>70</v>
      </c>
      <c r="T30" s="143" t="s">
        <v>70</v>
      </c>
      <c r="U30" s="143"/>
      <c r="V30" s="143"/>
      <c r="W30" s="143" t="s">
        <v>70</v>
      </c>
      <c r="X30" s="143" t="s">
        <v>70</v>
      </c>
      <c r="Y30" s="143" t="s">
        <v>70</v>
      </c>
      <c r="Z30" s="143" t="s">
        <v>70</v>
      </c>
      <c r="AA30" s="143" t="s">
        <v>70</v>
      </c>
      <c r="AB30" s="143"/>
      <c r="AC30" s="143"/>
      <c r="AD30" s="143"/>
      <c r="AE30" s="143"/>
      <c r="AF30" s="143"/>
      <c r="AG30" s="143"/>
      <c r="AH30" s="161">
        <f t="shared" si="39"/>
        <v>9</v>
      </c>
      <c r="AI30" s="296">
        <f t="shared" si="40"/>
        <v>4</v>
      </c>
      <c r="AJ30" s="297" t="s">
        <v>73</v>
      </c>
      <c r="AK30" s="331">
        <f t="shared" si="41"/>
        <v>12</v>
      </c>
      <c r="AL30" s="313" t="s">
        <v>74</v>
      </c>
      <c r="AM30" s="192" t="s">
        <v>169</v>
      </c>
      <c r="AN30" s="194" t="s">
        <v>380</v>
      </c>
      <c r="AO30" s="161" t="s">
        <v>75</v>
      </c>
      <c r="AP30" s="161">
        <v>15</v>
      </c>
      <c r="AQ30" s="161">
        <v>15</v>
      </c>
      <c r="AR30" s="161">
        <v>15</v>
      </c>
      <c r="AS30" s="161">
        <v>15</v>
      </c>
      <c r="AT30" s="161">
        <v>15</v>
      </c>
      <c r="AU30" s="161">
        <v>15</v>
      </c>
      <c r="AV30" s="161">
        <v>10</v>
      </c>
      <c r="AW30" s="161">
        <f t="shared" si="42"/>
        <v>100</v>
      </c>
      <c r="AX30" s="161" t="s">
        <v>76</v>
      </c>
      <c r="AY30" s="161" t="s">
        <v>77</v>
      </c>
      <c r="AZ30" s="161" t="s">
        <v>76</v>
      </c>
      <c r="BA30" s="161" t="s">
        <v>76</v>
      </c>
      <c r="BB30" s="162">
        <v>100</v>
      </c>
      <c r="BC30" s="81" t="str">
        <f t="shared" si="43"/>
        <v>FUERTE</v>
      </c>
      <c r="BD30" s="318">
        <f>ROUND(AVERAGE(BB30:BB30),0)</f>
        <v>100</v>
      </c>
      <c r="BE30" s="299" t="s">
        <v>78</v>
      </c>
      <c r="BF30" s="91">
        <v>1</v>
      </c>
      <c r="BG30" s="91">
        <f t="shared" si="44"/>
        <v>4</v>
      </c>
      <c r="BH30" s="92">
        <f t="shared" si="45"/>
        <v>4</v>
      </c>
      <c r="BI30" s="222" t="s">
        <v>79</v>
      </c>
      <c r="BJ30" s="231" t="s">
        <v>80</v>
      </c>
      <c r="BK30" s="163" t="s">
        <v>381</v>
      </c>
      <c r="BL30" s="163" t="s">
        <v>384</v>
      </c>
      <c r="BM30" s="163" t="s">
        <v>382</v>
      </c>
      <c r="BN30" s="387">
        <v>45292</v>
      </c>
      <c r="BO30" s="387">
        <v>45382</v>
      </c>
      <c r="BP30" s="391" t="s">
        <v>383</v>
      </c>
    </row>
    <row r="31" spans="1:69" ht="213" customHeight="1" x14ac:dyDescent="0.2">
      <c r="A31" s="342" t="s">
        <v>180</v>
      </c>
      <c r="B31" s="140" t="s">
        <v>157</v>
      </c>
      <c r="C31" s="139" t="s">
        <v>66</v>
      </c>
      <c r="D31" s="137" t="s">
        <v>171</v>
      </c>
      <c r="E31" s="320" t="s">
        <v>172</v>
      </c>
      <c r="F31" s="126" t="s">
        <v>338</v>
      </c>
      <c r="G31" s="139" t="s">
        <v>70</v>
      </c>
      <c r="H31" s="139" t="s">
        <v>70</v>
      </c>
      <c r="I31" s="139" t="s">
        <v>70</v>
      </c>
      <c r="J31" s="139" t="s">
        <v>70</v>
      </c>
      <c r="K31" s="137" t="s">
        <v>348</v>
      </c>
      <c r="L31" s="125" t="s">
        <v>323</v>
      </c>
      <c r="M31" s="100">
        <v>3</v>
      </c>
      <c r="N31" s="100" t="s">
        <v>72</v>
      </c>
      <c r="O31" s="143" t="s">
        <v>70</v>
      </c>
      <c r="P31" s="143" t="s">
        <v>70</v>
      </c>
      <c r="Q31" s="143" t="s">
        <v>95</v>
      </c>
      <c r="R31" s="143"/>
      <c r="S31" s="143"/>
      <c r="T31" s="143" t="s">
        <v>70</v>
      </c>
      <c r="U31" s="143" t="s">
        <v>95</v>
      </c>
      <c r="V31" s="143"/>
      <c r="W31" s="143"/>
      <c r="X31" s="143"/>
      <c r="Y31" s="143" t="s">
        <v>70</v>
      </c>
      <c r="Z31" s="143" t="s">
        <v>70</v>
      </c>
      <c r="AA31" s="143"/>
      <c r="AB31" s="143"/>
      <c r="AC31" s="143"/>
      <c r="AD31" s="143"/>
      <c r="AE31" s="143"/>
      <c r="AF31" s="143"/>
      <c r="AG31" s="143"/>
      <c r="AH31" s="161">
        <f t="shared" si="39"/>
        <v>5</v>
      </c>
      <c r="AI31" s="94">
        <v>3</v>
      </c>
      <c r="AJ31" s="88" t="s">
        <v>125</v>
      </c>
      <c r="AK31" s="111">
        <f t="shared" si="41"/>
        <v>9</v>
      </c>
      <c r="AL31" s="93" t="s">
        <v>79</v>
      </c>
      <c r="AM31" s="192" t="s">
        <v>173</v>
      </c>
      <c r="AN31" s="194" t="s">
        <v>339</v>
      </c>
      <c r="AO31" s="195" t="s">
        <v>75</v>
      </c>
      <c r="AP31" s="161">
        <v>15</v>
      </c>
      <c r="AQ31" s="161">
        <v>15</v>
      </c>
      <c r="AR31" s="161">
        <v>15</v>
      </c>
      <c r="AS31" s="161">
        <v>15</v>
      </c>
      <c r="AT31" s="161">
        <v>15</v>
      </c>
      <c r="AU31" s="161">
        <v>15</v>
      </c>
      <c r="AV31" s="161">
        <v>10</v>
      </c>
      <c r="AW31" s="161">
        <f t="shared" si="42"/>
        <v>100</v>
      </c>
      <c r="AX31" s="161" t="s">
        <v>76</v>
      </c>
      <c r="AY31" s="161" t="s">
        <v>77</v>
      </c>
      <c r="AZ31" s="161" t="s">
        <v>76</v>
      </c>
      <c r="BA31" s="161" t="s">
        <v>76</v>
      </c>
      <c r="BB31" s="162">
        <v>100</v>
      </c>
      <c r="BC31" s="81" t="str">
        <f>VLOOKUP(BB31,CLASIFICACIÓNCONTROLES,2)</f>
        <v>FUERTE</v>
      </c>
      <c r="BD31" s="82">
        <f>ROUND(AVERAGE(BB31:BB31),0)</f>
        <v>100</v>
      </c>
      <c r="BE31" s="82" t="s">
        <v>78</v>
      </c>
      <c r="BF31" s="91">
        <v>1</v>
      </c>
      <c r="BG31" s="91">
        <f t="shared" si="44"/>
        <v>3</v>
      </c>
      <c r="BH31" s="104">
        <f t="shared" si="45"/>
        <v>3</v>
      </c>
      <c r="BI31" s="226" t="s">
        <v>125</v>
      </c>
      <c r="BJ31" s="231" t="s">
        <v>80</v>
      </c>
      <c r="BK31" s="380" t="s">
        <v>557</v>
      </c>
      <c r="BL31" s="380" t="s">
        <v>344</v>
      </c>
      <c r="BM31" s="399" t="s">
        <v>345</v>
      </c>
      <c r="BN31" s="387">
        <v>45413</v>
      </c>
      <c r="BO31" s="387">
        <v>45626</v>
      </c>
      <c r="BP31" s="376" t="s">
        <v>346</v>
      </c>
    </row>
    <row r="32" spans="1:69" ht="213" customHeight="1" x14ac:dyDescent="0.2">
      <c r="A32" s="584" t="s">
        <v>187</v>
      </c>
      <c r="B32" s="430" t="s">
        <v>175</v>
      </c>
      <c r="C32" s="440" t="s">
        <v>66</v>
      </c>
      <c r="D32" s="444" t="s">
        <v>480</v>
      </c>
      <c r="E32" s="432" t="s">
        <v>481</v>
      </c>
      <c r="F32" s="581" t="s">
        <v>482</v>
      </c>
      <c r="G32" s="440" t="s">
        <v>70</v>
      </c>
      <c r="H32" s="440" t="s">
        <v>70</v>
      </c>
      <c r="I32" s="440" t="s">
        <v>70</v>
      </c>
      <c r="J32" s="440" t="s">
        <v>70</v>
      </c>
      <c r="K32" s="444" t="s">
        <v>483</v>
      </c>
      <c r="L32" s="442" t="s">
        <v>314</v>
      </c>
      <c r="M32" s="436">
        <v>3</v>
      </c>
      <c r="N32" s="543" t="s">
        <v>72</v>
      </c>
      <c r="O32" s="489" t="s">
        <v>70</v>
      </c>
      <c r="P32" s="489" t="s">
        <v>70</v>
      </c>
      <c r="Q32" s="489" t="s">
        <v>70</v>
      </c>
      <c r="R32" s="489"/>
      <c r="S32" s="489" t="s">
        <v>70</v>
      </c>
      <c r="T32" s="489" t="s">
        <v>70</v>
      </c>
      <c r="U32" s="489"/>
      <c r="V32" s="489"/>
      <c r="W32" s="489"/>
      <c r="X32" s="489" t="s">
        <v>70</v>
      </c>
      <c r="Y32" s="489" t="s">
        <v>70</v>
      </c>
      <c r="Z32" s="489" t="s">
        <v>70</v>
      </c>
      <c r="AA32" s="489" t="s">
        <v>70</v>
      </c>
      <c r="AB32" s="489" t="s">
        <v>70</v>
      </c>
      <c r="AC32" s="489"/>
      <c r="AD32" s="489"/>
      <c r="AE32" s="489"/>
      <c r="AF32" s="489"/>
      <c r="AG32" s="489"/>
      <c r="AH32" s="489">
        <f>COUNTIF(O32:AG34,"X")</f>
        <v>10</v>
      </c>
      <c r="AI32" s="436">
        <v>4</v>
      </c>
      <c r="AJ32" s="532" t="s">
        <v>73</v>
      </c>
      <c r="AK32" s="465">
        <f>+M32*AI32</f>
        <v>12</v>
      </c>
      <c r="AL32" s="465" t="s">
        <v>74</v>
      </c>
      <c r="AM32" s="124" t="s">
        <v>177</v>
      </c>
      <c r="AN32" s="206" t="s">
        <v>578</v>
      </c>
      <c r="AO32" s="161" t="s">
        <v>75</v>
      </c>
      <c r="AP32" s="161">
        <v>15</v>
      </c>
      <c r="AQ32" s="161">
        <v>15</v>
      </c>
      <c r="AR32" s="161">
        <v>15</v>
      </c>
      <c r="AS32" s="161">
        <v>15</v>
      </c>
      <c r="AT32" s="161">
        <v>15</v>
      </c>
      <c r="AU32" s="161">
        <v>15</v>
      </c>
      <c r="AV32" s="161">
        <v>10</v>
      </c>
      <c r="AW32" s="161">
        <f t="shared" ref="AW32:AW34" si="46">SUM(AP32:AV32)</f>
        <v>100</v>
      </c>
      <c r="AX32" s="161" t="s">
        <v>76</v>
      </c>
      <c r="AY32" s="161" t="s">
        <v>77</v>
      </c>
      <c r="AZ32" s="161" t="s">
        <v>76</v>
      </c>
      <c r="BA32" s="161" t="s">
        <v>76</v>
      </c>
      <c r="BB32" s="162">
        <v>100</v>
      </c>
      <c r="BC32" s="81" t="str">
        <f t="shared" ref="BC32:BC34" si="47">VLOOKUP(BB32,CLASIFICACIÓNCONTROLES,2)</f>
        <v>FUERTE</v>
      </c>
      <c r="BD32" s="471">
        <f>ROUND(AVERAGE(BB32:BB34),0)</f>
        <v>100</v>
      </c>
      <c r="BE32" s="471" t="s">
        <v>78</v>
      </c>
      <c r="BF32" s="528">
        <v>1</v>
      </c>
      <c r="BG32" s="448">
        <f t="shared" si="44"/>
        <v>4</v>
      </c>
      <c r="BH32" s="540">
        <f>+BF32*BG32</f>
        <v>4</v>
      </c>
      <c r="BI32" s="476" t="s">
        <v>79</v>
      </c>
      <c r="BJ32" s="520" t="s">
        <v>80</v>
      </c>
      <c r="BK32" s="498" t="s">
        <v>484</v>
      </c>
      <c r="BL32" s="498" t="s">
        <v>485</v>
      </c>
      <c r="BM32" s="501" t="s">
        <v>486</v>
      </c>
      <c r="BN32" s="504">
        <v>45337</v>
      </c>
      <c r="BO32" s="504">
        <v>45473</v>
      </c>
      <c r="BP32" s="497" t="s">
        <v>487</v>
      </c>
    </row>
    <row r="33" spans="1:69" ht="213" customHeight="1" x14ac:dyDescent="0.2">
      <c r="A33" s="584"/>
      <c r="B33" s="585"/>
      <c r="C33" s="567"/>
      <c r="D33" s="566"/>
      <c r="E33" s="586"/>
      <c r="F33" s="582"/>
      <c r="G33" s="567"/>
      <c r="H33" s="567"/>
      <c r="I33" s="567"/>
      <c r="J33" s="567"/>
      <c r="K33" s="566"/>
      <c r="L33" s="568"/>
      <c r="M33" s="492"/>
      <c r="N33" s="569"/>
      <c r="O33" s="490"/>
      <c r="P33" s="490"/>
      <c r="Q33" s="490"/>
      <c r="R33" s="490"/>
      <c r="S33" s="490"/>
      <c r="T33" s="490"/>
      <c r="U33" s="490"/>
      <c r="V33" s="490"/>
      <c r="W33" s="490"/>
      <c r="X33" s="490"/>
      <c r="Y33" s="490"/>
      <c r="Z33" s="490"/>
      <c r="AA33" s="490"/>
      <c r="AB33" s="490"/>
      <c r="AC33" s="490"/>
      <c r="AD33" s="490"/>
      <c r="AE33" s="490"/>
      <c r="AF33" s="490"/>
      <c r="AG33" s="490"/>
      <c r="AH33" s="490"/>
      <c r="AI33" s="492"/>
      <c r="AJ33" s="533"/>
      <c r="AK33" s="531"/>
      <c r="AL33" s="531"/>
      <c r="AM33" s="124" t="s">
        <v>178</v>
      </c>
      <c r="AN33" s="207" t="s">
        <v>579</v>
      </c>
      <c r="AO33" s="161" t="s">
        <v>75</v>
      </c>
      <c r="AP33" s="161">
        <v>15</v>
      </c>
      <c r="AQ33" s="161">
        <v>15</v>
      </c>
      <c r="AR33" s="161">
        <v>15</v>
      </c>
      <c r="AS33" s="161">
        <v>15</v>
      </c>
      <c r="AT33" s="161">
        <v>15</v>
      </c>
      <c r="AU33" s="161">
        <v>15</v>
      </c>
      <c r="AV33" s="161">
        <v>10</v>
      </c>
      <c r="AW33" s="161">
        <f t="shared" ref="AW33" si="48">SUM(AP33:AV33)</f>
        <v>100</v>
      </c>
      <c r="AX33" s="161" t="s">
        <v>76</v>
      </c>
      <c r="AY33" s="161" t="s">
        <v>77</v>
      </c>
      <c r="AZ33" s="161" t="s">
        <v>76</v>
      </c>
      <c r="BA33" s="161" t="s">
        <v>76</v>
      </c>
      <c r="BB33" s="162">
        <v>100</v>
      </c>
      <c r="BC33" s="81" t="str">
        <f t="shared" ref="BC33" si="49">VLOOKUP(BB33,CLASIFICACIÓNCONTROLES,2)</f>
        <v>FUERTE</v>
      </c>
      <c r="BD33" s="523"/>
      <c r="BE33" s="523"/>
      <c r="BF33" s="529"/>
      <c r="BG33" s="475"/>
      <c r="BH33" s="541"/>
      <c r="BI33" s="477"/>
      <c r="BJ33" s="521"/>
      <c r="BK33" s="499"/>
      <c r="BL33" s="499"/>
      <c r="BM33" s="502"/>
      <c r="BN33" s="505"/>
      <c r="BO33" s="505"/>
      <c r="BP33" s="497"/>
    </row>
    <row r="34" spans="1:69" ht="159.75" customHeight="1" x14ac:dyDescent="0.2">
      <c r="A34" s="584"/>
      <c r="B34" s="431"/>
      <c r="C34" s="441"/>
      <c r="D34" s="445"/>
      <c r="E34" s="433"/>
      <c r="F34" s="583"/>
      <c r="G34" s="441"/>
      <c r="H34" s="441"/>
      <c r="I34" s="441"/>
      <c r="J34" s="441"/>
      <c r="K34" s="445"/>
      <c r="L34" s="443"/>
      <c r="M34" s="437"/>
      <c r="N34" s="544"/>
      <c r="O34" s="491"/>
      <c r="P34" s="491"/>
      <c r="Q34" s="491"/>
      <c r="R34" s="491"/>
      <c r="S34" s="491"/>
      <c r="T34" s="491"/>
      <c r="U34" s="491"/>
      <c r="V34" s="491"/>
      <c r="W34" s="491"/>
      <c r="X34" s="491"/>
      <c r="Y34" s="491"/>
      <c r="Z34" s="491"/>
      <c r="AA34" s="491"/>
      <c r="AB34" s="491"/>
      <c r="AC34" s="491"/>
      <c r="AD34" s="491"/>
      <c r="AE34" s="491"/>
      <c r="AF34" s="491"/>
      <c r="AG34" s="491"/>
      <c r="AH34" s="491"/>
      <c r="AI34" s="437"/>
      <c r="AJ34" s="534"/>
      <c r="AK34" s="466"/>
      <c r="AL34" s="466"/>
      <c r="AM34" s="124" t="s">
        <v>179</v>
      </c>
      <c r="AN34" s="207" t="s">
        <v>580</v>
      </c>
      <c r="AO34" s="161" t="s">
        <v>75</v>
      </c>
      <c r="AP34" s="161">
        <v>15</v>
      </c>
      <c r="AQ34" s="161">
        <v>15</v>
      </c>
      <c r="AR34" s="161">
        <v>15</v>
      </c>
      <c r="AS34" s="161">
        <v>15</v>
      </c>
      <c r="AT34" s="161">
        <v>15</v>
      </c>
      <c r="AU34" s="161">
        <v>15</v>
      </c>
      <c r="AV34" s="161">
        <v>10</v>
      </c>
      <c r="AW34" s="161">
        <f t="shared" si="46"/>
        <v>100</v>
      </c>
      <c r="AX34" s="161" t="s">
        <v>76</v>
      </c>
      <c r="AY34" s="161" t="s">
        <v>77</v>
      </c>
      <c r="AZ34" s="161" t="s">
        <v>76</v>
      </c>
      <c r="BA34" s="161" t="s">
        <v>76</v>
      </c>
      <c r="BB34" s="162">
        <v>100</v>
      </c>
      <c r="BC34" s="81" t="str">
        <f t="shared" si="47"/>
        <v>FUERTE</v>
      </c>
      <c r="BD34" s="472"/>
      <c r="BE34" s="472"/>
      <c r="BF34" s="530"/>
      <c r="BG34" s="449"/>
      <c r="BH34" s="542"/>
      <c r="BI34" s="478"/>
      <c r="BJ34" s="522"/>
      <c r="BK34" s="500"/>
      <c r="BL34" s="500"/>
      <c r="BM34" s="503"/>
      <c r="BN34" s="506"/>
      <c r="BO34" s="506"/>
      <c r="BP34" s="497"/>
    </row>
    <row r="35" spans="1:69" ht="180" customHeight="1" x14ac:dyDescent="0.2">
      <c r="A35" s="584" t="s">
        <v>189</v>
      </c>
      <c r="B35" s="430" t="s">
        <v>181</v>
      </c>
      <c r="C35" s="440" t="s">
        <v>89</v>
      </c>
      <c r="D35" s="643" t="s">
        <v>182</v>
      </c>
      <c r="E35" s="432" t="s">
        <v>183</v>
      </c>
      <c r="F35" s="434" t="s">
        <v>184</v>
      </c>
      <c r="G35" s="440" t="s">
        <v>70</v>
      </c>
      <c r="H35" s="440" t="s">
        <v>70</v>
      </c>
      <c r="I35" s="440" t="s">
        <v>70</v>
      </c>
      <c r="J35" s="440" t="s">
        <v>70</v>
      </c>
      <c r="K35" s="643" t="s">
        <v>176</v>
      </c>
      <c r="L35" s="442" t="s">
        <v>349</v>
      </c>
      <c r="M35" s="641">
        <v>3</v>
      </c>
      <c r="N35" s="645" t="s">
        <v>72</v>
      </c>
      <c r="O35" s="444" t="s">
        <v>70</v>
      </c>
      <c r="P35" s="444" t="s">
        <v>70</v>
      </c>
      <c r="Q35" s="444" t="s">
        <v>70</v>
      </c>
      <c r="R35" s="444" t="s">
        <v>70</v>
      </c>
      <c r="S35" s="444" t="s">
        <v>70</v>
      </c>
      <c r="T35" s="444" t="s">
        <v>70</v>
      </c>
      <c r="U35" s="444" t="s">
        <v>70</v>
      </c>
      <c r="V35" s="444" t="s">
        <v>70</v>
      </c>
      <c r="W35" s="444" t="s">
        <v>70</v>
      </c>
      <c r="X35" s="444" t="s">
        <v>70</v>
      </c>
      <c r="Y35" s="444" t="s">
        <v>70</v>
      </c>
      <c r="Z35" s="444" t="s">
        <v>70</v>
      </c>
      <c r="AA35" s="444" t="s">
        <v>70</v>
      </c>
      <c r="AB35" s="444" t="s">
        <v>70</v>
      </c>
      <c r="AC35" s="444" t="s">
        <v>70</v>
      </c>
      <c r="AD35" s="444"/>
      <c r="AE35" s="444" t="s">
        <v>70</v>
      </c>
      <c r="AF35" s="444" t="s">
        <v>70</v>
      </c>
      <c r="AG35" s="444"/>
      <c r="AH35" s="458">
        <f>COUNTIF(O35:AG36,"X")</f>
        <v>17</v>
      </c>
      <c r="AI35" s="641">
        <v>5</v>
      </c>
      <c r="AJ35" s="465" t="s">
        <v>315</v>
      </c>
      <c r="AK35" s="467">
        <f>+M35*AI35</f>
        <v>15</v>
      </c>
      <c r="AL35" s="469" t="s">
        <v>74</v>
      </c>
      <c r="AM35" s="137" t="s">
        <v>185</v>
      </c>
      <c r="AN35" s="196" t="s">
        <v>534</v>
      </c>
      <c r="AO35" s="197" t="s">
        <v>75</v>
      </c>
      <c r="AP35" s="161">
        <v>15</v>
      </c>
      <c r="AQ35" s="161">
        <v>15</v>
      </c>
      <c r="AR35" s="161">
        <v>15</v>
      </c>
      <c r="AS35" s="161">
        <v>15</v>
      </c>
      <c r="AT35" s="161">
        <v>15</v>
      </c>
      <c r="AU35" s="161">
        <v>15</v>
      </c>
      <c r="AV35" s="161">
        <v>10</v>
      </c>
      <c r="AW35" s="161">
        <f t="shared" si="3"/>
        <v>100</v>
      </c>
      <c r="AX35" s="161" t="s">
        <v>76</v>
      </c>
      <c r="AY35" s="161" t="s">
        <v>77</v>
      </c>
      <c r="AZ35" s="161" t="s">
        <v>76</v>
      </c>
      <c r="BA35" s="161" t="s">
        <v>76</v>
      </c>
      <c r="BB35" s="162">
        <v>100</v>
      </c>
      <c r="BC35" s="81" t="str">
        <f t="shared" ref="BC35:BC36" si="50">VLOOKUP(BB35,CLASIFICACIÓNCONTROLES,2)</f>
        <v>FUERTE</v>
      </c>
      <c r="BD35" s="471">
        <f>ROUND(AVERAGE(BB35:BB36),0)</f>
        <v>100</v>
      </c>
      <c r="BE35" s="471" t="s">
        <v>78</v>
      </c>
      <c r="BF35" s="473">
        <v>1</v>
      </c>
      <c r="BG35" s="448">
        <f>+AI35</f>
        <v>5</v>
      </c>
      <c r="BH35" s="450">
        <f>+BF35*BG35</f>
        <v>5</v>
      </c>
      <c r="BI35" s="452" t="s">
        <v>74</v>
      </c>
      <c r="BJ35" s="303" t="s">
        <v>80</v>
      </c>
      <c r="BK35" s="380" t="s">
        <v>507</v>
      </c>
      <c r="BL35" s="400" t="s">
        <v>474</v>
      </c>
      <c r="BM35" s="163" t="s">
        <v>475</v>
      </c>
      <c r="BN35" s="387">
        <v>45488</v>
      </c>
      <c r="BO35" s="387">
        <v>45534</v>
      </c>
      <c r="BP35" s="391" t="s">
        <v>476</v>
      </c>
    </row>
    <row r="36" spans="1:69" ht="183.75" customHeight="1" x14ac:dyDescent="0.2">
      <c r="A36" s="584"/>
      <c r="B36" s="431"/>
      <c r="C36" s="441"/>
      <c r="D36" s="644"/>
      <c r="E36" s="433"/>
      <c r="F36" s="435"/>
      <c r="G36" s="441"/>
      <c r="H36" s="441"/>
      <c r="I36" s="441"/>
      <c r="J36" s="441"/>
      <c r="K36" s="644"/>
      <c r="L36" s="443"/>
      <c r="M36" s="642"/>
      <c r="N36" s="646"/>
      <c r="O36" s="445"/>
      <c r="P36" s="445"/>
      <c r="Q36" s="445"/>
      <c r="R36" s="445"/>
      <c r="S36" s="445"/>
      <c r="T36" s="445"/>
      <c r="U36" s="445"/>
      <c r="V36" s="445"/>
      <c r="W36" s="445"/>
      <c r="X36" s="445"/>
      <c r="Y36" s="445"/>
      <c r="Z36" s="445"/>
      <c r="AA36" s="445"/>
      <c r="AB36" s="445"/>
      <c r="AC36" s="445"/>
      <c r="AD36" s="445"/>
      <c r="AE36" s="445"/>
      <c r="AF36" s="445"/>
      <c r="AG36" s="445"/>
      <c r="AH36" s="459"/>
      <c r="AI36" s="642"/>
      <c r="AJ36" s="466"/>
      <c r="AK36" s="468"/>
      <c r="AL36" s="470"/>
      <c r="AM36" s="137" t="s">
        <v>186</v>
      </c>
      <c r="AN36" s="196" t="s">
        <v>535</v>
      </c>
      <c r="AO36" s="197" t="s">
        <v>75</v>
      </c>
      <c r="AP36" s="161">
        <v>15</v>
      </c>
      <c r="AQ36" s="161">
        <v>15</v>
      </c>
      <c r="AR36" s="161">
        <v>15</v>
      </c>
      <c r="AS36" s="161">
        <v>15</v>
      </c>
      <c r="AT36" s="161">
        <v>15</v>
      </c>
      <c r="AU36" s="161">
        <v>15</v>
      </c>
      <c r="AV36" s="161">
        <v>10</v>
      </c>
      <c r="AW36" s="161">
        <f t="shared" si="3"/>
        <v>100</v>
      </c>
      <c r="AX36" s="161" t="s">
        <v>76</v>
      </c>
      <c r="AY36" s="161" t="s">
        <v>77</v>
      </c>
      <c r="AZ36" s="161" t="s">
        <v>76</v>
      </c>
      <c r="BA36" s="161" t="s">
        <v>76</v>
      </c>
      <c r="BB36" s="162">
        <v>100</v>
      </c>
      <c r="BC36" s="81" t="str">
        <f t="shared" si="50"/>
        <v>FUERTE</v>
      </c>
      <c r="BD36" s="472"/>
      <c r="BE36" s="472"/>
      <c r="BF36" s="474"/>
      <c r="BG36" s="449"/>
      <c r="BH36" s="451"/>
      <c r="BI36" s="453"/>
      <c r="BJ36" s="303" t="s">
        <v>80</v>
      </c>
      <c r="BK36" s="400" t="s">
        <v>508</v>
      </c>
      <c r="BL36" s="400" t="s">
        <v>477</v>
      </c>
      <c r="BM36" s="351" t="s">
        <v>478</v>
      </c>
      <c r="BN36" s="387">
        <v>45366</v>
      </c>
      <c r="BO36" s="387">
        <v>45565</v>
      </c>
      <c r="BP36" s="401" t="s">
        <v>479</v>
      </c>
    </row>
    <row r="37" spans="1:69" ht="409.6" customHeight="1" x14ac:dyDescent="0.2">
      <c r="A37" s="342" t="s">
        <v>196</v>
      </c>
      <c r="B37" s="304" t="s">
        <v>190</v>
      </c>
      <c r="C37" s="134" t="s">
        <v>66</v>
      </c>
      <c r="D37" s="307" t="s">
        <v>191</v>
      </c>
      <c r="E37" s="308" t="s">
        <v>192</v>
      </c>
      <c r="F37" s="126" t="s">
        <v>193</v>
      </c>
      <c r="G37" s="129" t="s">
        <v>70</v>
      </c>
      <c r="H37" s="129" t="s">
        <v>70</v>
      </c>
      <c r="I37" s="129" t="s">
        <v>70</v>
      </c>
      <c r="J37" s="129" t="s">
        <v>70</v>
      </c>
      <c r="K37" s="307" t="s">
        <v>194</v>
      </c>
      <c r="L37" s="310" t="s">
        <v>314</v>
      </c>
      <c r="M37" s="296">
        <v>3</v>
      </c>
      <c r="N37" s="312" t="s">
        <v>72</v>
      </c>
      <c r="O37" s="201" t="s">
        <v>70</v>
      </c>
      <c r="P37" s="201" t="s">
        <v>70</v>
      </c>
      <c r="Q37" s="201" t="s">
        <v>70</v>
      </c>
      <c r="R37" s="201" t="s">
        <v>70</v>
      </c>
      <c r="S37" s="201" t="s">
        <v>70</v>
      </c>
      <c r="T37" s="201" t="s">
        <v>70</v>
      </c>
      <c r="U37" s="201" t="s">
        <v>70</v>
      </c>
      <c r="V37" s="201" t="s">
        <v>70</v>
      </c>
      <c r="W37" s="201"/>
      <c r="X37" s="201" t="s">
        <v>70</v>
      </c>
      <c r="Y37" s="201" t="s">
        <v>70</v>
      </c>
      <c r="Z37" s="201" t="s">
        <v>70</v>
      </c>
      <c r="AA37" s="201" t="s">
        <v>70</v>
      </c>
      <c r="AB37" s="201" t="s">
        <v>70</v>
      </c>
      <c r="AC37" s="201" t="s">
        <v>70</v>
      </c>
      <c r="AD37" s="201"/>
      <c r="AE37" s="201" t="s">
        <v>70</v>
      </c>
      <c r="AF37" s="201" t="s">
        <v>70</v>
      </c>
      <c r="AG37" s="201"/>
      <c r="AH37" s="212">
        <f>COUNTIF(O37:AG37,"X")</f>
        <v>16</v>
      </c>
      <c r="AI37" s="296">
        <v>5</v>
      </c>
      <c r="AJ37" s="298" t="s">
        <v>315</v>
      </c>
      <c r="AK37" s="111">
        <f>+M37*AI37</f>
        <v>15</v>
      </c>
      <c r="AL37" s="313" t="s">
        <v>74</v>
      </c>
      <c r="AM37" s="330" t="s">
        <v>195</v>
      </c>
      <c r="AN37" s="233" t="s">
        <v>489</v>
      </c>
      <c r="AO37" s="112" t="s">
        <v>75</v>
      </c>
      <c r="AP37" s="89">
        <v>15</v>
      </c>
      <c r="AQ37" s="89">
        <v>15</v>
      </c>
      <c r="AR37" s="89">
        <v>15</v>
      </c>
      <c r="AS37" s="89">
        <v>15</v>
      </c>
      <c r="AT37" s="89">
        <v>15</v>
      </c>
      <c r="AU37" s="89">
        <v>15</v>
      </c>
      <c r="AV37" s="89">
        <v>10</v>
      </c>
      <c r="AW37" s="90">
        <f t="shared" si="3"/>
        <v>100</v>
      </c>
      <c r="AX37" s="90" t="s">
        <v>76</v>
      </c>
      <c r="AY37" s="90" t="s">
        <v>77</v>
      </c>
      <c r="AZ37" s="90" t="s">
        <v>76</v>
      </c>
      <c r="BA37" s="90" t="s">
        <v>76</v>
      </c>
      <c r="BB37" s="318">
        <v>100</v>
      </c>
      <c r="BC37" s="315" t="s">
        <v>78</v>
      </c>
      <c r="BD37" s="318">
        <v>100</v>
      </c>
      <c r="BE37" s="299" t="s">
        <v>78</v>
      </c>
      <c r="BF37" s="300">
        <v>1</v>
      </c>
      <c r="BG37" s="300">
        <v>5</v>
      </c>
      <c r="BH37" s="336">
        <v>5</v>
      </c>
      <c r="BI37" s="319" t="s">
        <v>74</v>
      </c>
      <c r="BJ37" s="232" t="s">
        <v>80</v>
      </c>
      <c r="BK37" s="402" t="s">
        <v>490</v>
      </c>
      <c r="BL37" s="380" t="s">
        <v>561</v>
      </c>
      <c r="BM37" s="351" t="s">
        <v>403</v>
      </c>
      <c r="BN37" s="387">
        <v>45414</v>
      </c>
      <c r="BO37" s="387">
        <v>45473</v>
      </c>
      <c r="BP37" s="403" t="s">
        <v>491</v>
      </c>
    </row>
    <row r="38" spans="1:69" ht="386.25" customHeight="1" x14ac:dyDescent="0.2">
      <c r="A38" s="342" t="s">
        <v>203</v>
      </c>
      <c r="B38" s="235" t="s">
        <v>190</v>
      </c>
      <c r="C38" s="236" t="s">
        <v>66</v>
      </c>
      <c r="D38" s="139" t="s">
        <v>197</v>
      </c>
      <c r="E38" s="133" t="s">
        <v>198</v>
      </c>
      <c r="F38" s="126" t="s">
        <v>199</v>
      </c>
      <c r="G38" s="136" t="s">
        <v>70</v>
      </c>
      <c r="H38" s="136" t="s">
        <v>70</v>
      </c>
      <c r="I38" s="136" t="s">
        <v>70</v>
      </c>
      <c r="J38" s="136" t="s">
        <v>70</v>
      </c>
      <c r="K38" s="136" t="s">
        <v>200</v>
      </c>
      <c r="L38" s="126" t="s">
        <v>314</v>
      </c>
      <c r="M38" s="94">
        <v>3</v>
      </c>
      <c r="N38" s="76" t="s">
        <v>72</v>
      </c>
      <c r="O38" s="122" t="s">
        <v>70</v>
      </c>
      <c r="P38" s="122" t="s">
        <v>70</v>
      </c>
      <c r="Q38" s="122" t="s">
        <v>70</v>
      </c>
      <c r="R38" s="122"/>
      <c r="S38" s="122" t="s">
        <v>70</v>
      </c>
      <c r="T38" s="122" t="s">
        <v>70</v>
      </c>
      <c r="U38" s="122"/>
      <c r="V38" s="122"/>
      <c r="W38" s="122"/>
      <c r="X38" s="122" t="s">
        <v>70</v>
      </c>
      <c r="Y38" s="122"/>
      <c r="Z38" s="122" t="s">
        <v>70</v>
      </c>
      <c r="AA38" s="122" t="s">
        <v>70</v>
      </c>
      <c r="AB38" s="122" t="s">
        <v>70</v>
      </c>
      <c r="AC38" s="122" t="s">
        <v>70</v>
      </c>
      <c r="AD38" s="122"/>
      <c r="AE38" s="122" t="s">
        <v>70</v>
      </c>
      <c r="AF38" s="122" t="s">
        <v>95</v>
      </c>
      <c r="AG38" s="122"/>
      <c r="AH38" s="211">
        <f>COUNTIF(O38:AG38,"X")</f>
        <v>11</v>
      </c>
      <c r="AI38" s="94">
        <v>4</v>
      </c>
      <c r="AJ38" s="95" t="s">
        <v>73</v>
      </c>
      <c r="AK38" s="200">
        <f>+M38*AI38</f>
        <v>12</v>
      </c>
      <c r="AL38" s="237" t="s">
        <v>74</v>
      </c>
      <c r="AM38" s="158" t="s">
        <v>201</v>
      </c>
      <c r="AN38" s="234" t="s">
        <v>202</v>
      </c>
      <c r="AO38" s="90" t="s">
        <v>75</v>
      </c>
      <c r="AP38" s="79">
        <v>15</v>
      </c>
      <c r="AQ38" s="79">
        <v>15</v>
      </c>
      <c r="AR38" s="79">
        <v>15</v>
      </c>
      <c r="AS38" s="79">
        <v>15</v>
      </c>
      <c r="AT38" s="79">
        <v>15</v>
      </c>
      <c r="AU38" s="79">
        <v>15</v>
      </c>
      <c r="AV38" s="79">
        <v>10</v>
      </c>
      <c r="AW38" s="79">
        <f t="shared" si="3"/>
        <v>100</v>
      </c>
      <c r="AX38" s="90" t="s">
        <v>76</v>
      </c>
      <c r="AY38" s="90" t="s">
        <v>77</v>
      </c>
      <c r="AZ38" s="90" t="s">
        <v>76</v>
      </c>
      <c r="BA38" s="90" t="s">
        <v>76</v>
      </c>
      <c r="BB38" s="90">
        <v>100</v>
      </c>
      <c r="BC38" s="81" t="str">
        <f t="shared" ref="BC38" si="51">VLOOKUP(BB38,CLASIFICACIÓNCONTROLES,2)</f>
        <v>FUERTE</v>
      </c>
      <c r="BD38" s="82">
        <f>ROUND(AVERAGE(BB38:BB38),0)</f>
        <v>100</v>
      </c>
      <c r="BE38" s="82" t="s">
        <v>78</v>
      </c>
      <c r="BF38" s="91">
        <v>1</v>
      </c>
      <c r="BG38" s="91">
        <v>4</v>
      </c>
      <c r="BH38" s="92">
        <v>4</v>
      </c>
      <c r="BI38" s="222" t="s">
        <v>79</v>
      </c>
      <c r="BJ38" s="317" t="s">
        <v>80</v>
      </c>
      <c r="BK38" s="404" t="s">
        <v>558</v>
      </c>
      <c r="BL38" s="404" t="s">
        <v>560</v>
      </c>
      <c r="BM38" s="405" t="s">
        <v>478</v>
      </c>
      <c r="BN38" s="387">
        <v>45352</v>
      </c>
      <c r="BO38" s="387">
        <v>45504</v>
      </c>
      <c r="BP38" s="406" t="s">
        <v>559</v>
      </c>
    </row>
    <row r="39" spans="1:69" ht="347.25" customHeight="1" x14ac:dyDescent="0.2">
      <c r="A39" s="584" t="s">
        <v>210</v>
      </c>
      <c r="B39" s="430" t="s">
        <v>204</v>
      </c>
      <c r="C39" s="145" t="s">
        <v>89</v>
      </c>
      <c r="D39" s="137" t="s">
        <v>205</v>
      </c>
      <c r="E39" s="432" t="s">
        <v>206</v>
      </c>
      <c r="F39" s="434" t="s">
        <v>207</v>
      </c>
      <c r="G39" s="440" t="s">
        <v>70</v>
      </c>
      <c r="H39" s="440" t="s">
        <v>70</v>
      </c>
      <c r="I39" s="440" t="s">
        <v>70</v>
      </c>
      <c r="J39" s="440" t="s">
        <v>70</v>
      </c>
      <c r="K39" s="643" t="s">
        <v>200</v>
      </c>
      <c r="L39" s="442" t="s">
        <v>314</v>
      </c>
      <c r="M39" s="436">
        <v>3</v>
      </c>
      <c r="N39" s="635" t="s">
        <v>72</v>
      </c>
      <c r="O39" s="489" t="s">
        <v>70</v>
      </c>
      <c r="P39" s="489"/>
      <c r="Q39" s="489"/>
      <c r="R39" s="489"/>
      <c r="S39" s="489" t="s">
        <v>70</v>
      </c>
      <c r="T39" s="489" t="s">
        <v>70</v>
      </c>
      <c r="U39" s="489"/>
      <c r="V39" s="489"/>
      <c r="W39" s="489"/>
      <c r="X39" s="489" t="s">
        <v>70</v>
      </c>
      <c r="Y39" s="489"/>
      <c r="Z39" s="489" t="s">
        <v>70</v>
      </c>
      <c r="AA39" s="489" t="s">
        <v>70</v>
      </c>
      <c r="AB39" s="489" t="s">
        <v>70</v>
      </c>
      <c r="AC39" s="489"/>
      <c r="AD39" s="489"/>
      <c r="AE39" s="489"/>
      <c r="AF39" s="489"/>
      <c r="AG39" s="489"/>
      <c r="AH39" s="458">
        <f>COUNTIF(O39:AG39,"X")</f>
        <v>7</v>
      </c>
      <c r="AI39" s="436">
        <v>4</v>
      </c>
      <c r="AJ39" s="532" t="s">
        <v>73</v>
      </c>
      <c r="AK39" s="647">
        <f>+M39*AI39</f>
        <v>12</v>
      </c>
      <c r="AL39" s="545" t="s">
        <v>74</v>
      </c>
      <c r="AM39" s="217" t="s">
        <v>208</v>
      </c>
      <c r="AN39" s="193" t="s">
        <v>461</v>
      </c>
      <c r="AO39" s="161" t="s">
        <v>75</v>
      </c>
      <c r="AP39" s="161">
        <v>15</v>
      </c>
      <c r="AQ39" s="161">
        <v>15</v>
      </c>
      <c r="AR39" s="161">
        <v>15</v>
      </c>
      <c r="AS39" s="161">
        <v>15</v>
      </c>
      <c r="AT39" s="161">
        <v>15</v>
      </c>
      <c r="AU39" s="161">
        <v>15</v>
      </c>
      <c r="AV39" s="161">
        <v>10</v>
      </c>
      <c r="AW39" s="161">
        <f t="shared" si="3"/>
        <v>100</v>
      </c>
      <c r="AX39" s="161" t="s">
        <v>76</v>
      </c>
      <c r="AY39" s="161" t="s">
        <v>77</v>
      </c>
      <c r="AZ39" s="161" t="s">
        <v>76</v>
      </c>
      <c r="BA39" s="161" t="s">
        <v>76</v>
      </c>
      <c r="BB39" s="162">
        <v>100</v>
      </c>
      <c r="BC39" s="81" t="str">
        <f t="shared" ref="BC39:BC40" si="52">VLOOKUP(BB39,CLASIFICACIÓNCONTROLES,2)</f>
        <v>FUERTE</v>
      </c>
      <c r="BD39" s="607">
        <f>+BB39</f>
        <v>100</v>
      </c>
      <c r="BE39" s="471" t="s">
        <v>78</v>
      </c>
      <c r="BF39" s="448">
        <v>1</v>
      </c>
      <c r="BG39" s="448">
        <f>+AI39</f>
        <v>4</v>
      </c>
      <c r="BH39" s="540">
        <f t="shared" ref="BH39" si="53">+BF39*BG39</f>
        <v>4</v>
      </c>
      <c r="BI39" s="620" t="s">
        <v>79</v>
      </c>
      <c r="BJ39" s="649" t="s">
        <v>80</v>
      </c>
      <c r="BK39" s="651" t="s">
        <v>350</v>
      </c>
      <c r="BL39" s="651" t="s">
        <v>570</v>
      </c>
      <c r="BM39" s="653" t="s">
        <v>351</v>
      </c>
      <c r="BN39" s="504">
        <v>45536</v>
      </c>
      <c r="BO39" s="504">
        <v>45626</v>
      </c>
      <c r="BP39" s="655" t="s">
        <v>352</v>
      </c>
    </row>
    <row r="40" spans="1:69" ht="235.5" customHeight="1" x14ac:dyDescent="0.2">
      <c r="A40" s="584"/>
      <c r="B40" s="431"/>
      <c r="C40" s="145" t="s">
        <v>89</v>
      </c>
      <c r="D40" s="124" t="s">
        <v>209</v>
      </c>
      <c r="E40" s="433"/>
      <c r="F40" s="435"/>
      <c r="G40" s="441"/>
      <c r="H40" s="441"/>
      <c r="I40" s="441"/>
      <c r="J40" s="441"/>
      <c r="K40" s="644"/>
      <c r="L40" s="443"/>
      <c r="M40" s="437"/>
      <c r="N40" s="637"/>
      <c r="O40" s="491"/>
      <c r="P40" s="491"/>
      <c r="Q40" s="491"/>
      <c r="R40" s="491"/>
      <c r="S40" s="491"/>
      <c r="T40" s="491"/>
      <c r="U40" s="491"/>
      <c r="V40" s="491"/>
      <c r="W40" s="491"/>
      <c r="X40" s="491"/>
      <c r="Y40" s="491"/>
      <c r="Z40" s="491"/>
      <c r="AA40" s="491"/>
      <c r="AB40" s="491"/>
      <c r="AC40" s="491"/>
      <c r="AD40" s="491"/>
      <c r="AE40" s="491"/>
      <c r="AF40" s="491"/>
      <c r="AG40" s="491"/>
      <c r="AH40" s="459"/>
      <c r="AI40" s="437"/>
      <c r="AJ40" s="534"/>
      <c r="AK40" s="648"/>
      <c r="AL40" s="546"/>
      <c r="AM40" s="217" t="s">
        <v>208</v>
      </c>
      <c r="AN40" s="193" t="s">
        <v>461</v>
      </c>
      <c r="AO40" s="161" t="s">
        <v>75</v>
      </c>
      <c r="AP40" s="161">
        <v>15</v>
      </c>
      <c r="AQ40" s="161">
        <v>15</v>
      </c>
      <c r="AR40" s="161">
        <v>15</v>
      </c>
      <c r="AS40" s="161">
        <v>15</v>
      </c>
      <c r="AT40" s="161">
        <v>15</v>
      </c>
      <c r="AU40" s="161">
        <v>15</v>
      </c>
      <c r="AV40" s="161">
        <v>10</v>
      </c>
      <c r="AW40" s="161">
        <f t="shared" si="3"/>
        <v>100</v>
      </c>
      <c r="AX40" s="161" t="s">
        <v>76</v>
      </c>
      <c r="AY40" s="161" t="s">
        <v>77</v>
      </c>
      <c r="AZ40" s="161" t="s">
        <v>76</v>
      </c>
      <c r="BA40" s="161" t="s">
        <v>76</v>
      </c>
      <c r="BB40" s="162">
        <v>100</v>
      </c>
      <c r="BC40" s="81" t="str">
        <f t="shared" si="52"/>
        <v>FUERTE</v>
      </c>
      <c r="BD40" s="608"/>
      <c r="BE40" s="472"/>
      <c r="BF40" s="449"/>
      <c r="BG40" s="449"/>
      <c r="BH40" s="542"/>
      <c r="BI40" s="621"/>
      <c r="BJ40" s="650"/>
      <c r="BK40" s="652"/>
      <c r="BL40" s="652"/>
      <c r="BM40" s="654"/>
      <c r="BN40" s="506"/>
      <c r="BO40" s="506"/>
      <c r="BP40" s="656"/>
    </row>
    <row r="41" spans="1:69" ht="213" customHeight="1" x14ac:dyDescent="0.2">
      <c r="A41" s="343" t="s">
        <v>216</v>
      </c>
      <c r="B41" s="140" t="s">
        <v>211</v>
      </c>
      <c r="C41" s="143" t="s">
        <v>89</v>
      </c>
      <c r="D41" s="143" t="s">
        <v>212</v>
      </c>
      <c r="E41" s="140" t="s">
        <v>213</v>
      </c>
      <c r="F41" s="140" t="s">
        <v>353</v>
      </c>
      <c r="G41" s="139" t="s">
        <v>70</v>
      </c>
      <c r="H41" s="139" t="s">
        <v>70</v>
      </c>
      <c r="I41" s="139" t="s">
        <v>70</v>
      </c>
      <c r="J41" s="139" t="s">
        <v>70</v>
      </c>
      <c r="K41" s="137" t="s">
        <v>214</v>
      </c>
      <c r="L41" s="144"/>
      <c r="M41" s="88">
        <v>3</v>
      </c>
      <c r="N41" s="88" t="s">
        <v>72</v>
      </c>
      <c r="O41" s="143" t="s">
        <v>70</v>
      </c>
      <c r="P41" s="143" t="s">
        <v>70</v>
      </c>
      <c r="Q41" s="143"/>
      <c r="R41" s="143"/>
      <c r="S41" s="143" t="s">
        <v>70</v>
      </c>
      <c r="T41" s="143" t="s">
        <v>70</v>
      </c>
      <c r="U41" s="143" t="s">
        <v>70</v>
      </c>
      <c r="V41" s="143"/>
      <c r="W41" s="143"/>
      <c r="X41" s="143" t="s">
        <v>70</v>
      </c>
      <c r="Y41" s="143" t="s">
        <v>70</v>
      </c>
      <c r="Z41" s="143" t="s">
        <v>70</v>
      </c>
      <c r="AA41" s="143" t="s">
        <v>70</v>
      </c>
      <c r="AB41" s="143" t="s">
        <v>70</v>
      </c>
      <c r="AC41" s="143"/>
      <c r="AD41" s="143"/>
      <c r="AE41" s="143"/>
      <c r="AF41" s="143"/>
      <c r="AG41" s="143"/>
      <c r="AH41" s="161">
        <f>COUNTIF(O41:AG41,"X")</f>
        <v>10</v>
      </c>
      <c r="AI41" s="95">
        <v>4</v>
      </c>
      <c r="AJ41" s="95" t="s">
        <v>73</v>
      </c>
      <c r="AK41" s="105">
        <f>+M41*AI41</f>
        <v>12</v>
      </c>
      <c r="AL41" s="114" t="s">
        <v>74</v>
      </c>
      <c r="AM41" s="307" t="s">
        <v>215</v>
      </c>
      <c r="AN41" s="194" t="s">
        <v>354</v>
      </c>
      <c r="AO41" s="143" t="s">
        <v>75</v>
      </c>
      <c r="AP41" s="143">
        <v>15</v>
      </c>
      <c r="AQ41" s="143">
        <v>15</v>
      </c>
      <c r="AR41" s="143">
        <v>15</v>
      </c>
      <c r="AS41" s="143">
        <v>15</v>
      </c>
      <c r="AT41" s="143">
        <v>15</v>
      </c>
      <c r="AU41" s="143">
        <v>15</v>
      </c>
      <c r="AV41" s="143">
        <v>10</v>
      </c>
      <c r="AW41" s="161">
        <f t="shared" si="3"/>
        <v>100</v>
      </c>
      <c r="AX41" s="161" t="s">
        <v>76</v>
      </c>
      <c r="AY41" s="161" t="s">
        <v>77</v>
      </c>
      <c r="AZ41" s="161" t="s">
        <v>76</v>
      </c>
      <c r="BA41" s="161" t="s">
        <v>76</v>
      </c>
      <c r="BB41" s="198">
        <v>100</v>
      </c>
      <c r="BC41" s="81" t="s">
        <v>78</v>
      </c>
      <c r="BD41" s="82">
        <v>100</v>
      </c>
      <c r="BE41" s="82" t="s">
        <v>78</v>
      </c>
      <c r="BF41" s="216">
        <v>1</v>
      </c>
      <c r="BG41" s="92">
        <v>4</v>
      </c>
      <c r="BH41" s="92">
        <v>4</v>
      </c>
      <c r="BI41" s="222" t="s">
        <v>79</v>
      </c>
      <c r="BJ41" s="303" t="s">
        <v>80</v>
      </c>
      <c r="BK41" s="380" t="s">
        <v>355</v>
      </c>
      <c r="BL41" s="380" t="s">
        <v>356</v>
      </c>
      <c r="BM41" s="161" t="s">
        <v>357</v>
      </c>
      <c r="BN41" s="387">
        <v>45383</v>
      </c>
      <c r="BO41" s="387">
        <v>45473</v>
      </c>
      <c r="BP41" s="376" t="s">
        <v>358</v>
      </c>
      <c r="BQ41" s="354" t="s">
        <v>95</v>
      </c>
    </row>
    <row r="42" spans="1:69" ht="180.75" customHeight="1" x14ac:dyDescent="0.2">
      <c r="A42" s="343" t="s">
        <v>222</v>
      </c>
      <c r="B42" s="304" t="s">
        <v>211</v>
      </c>
      <c r="C42" s="139" t="s">
        <v>89</v>
      </c>
      <c r="D42" s="137" t="s">
        <v>188</v>
      </c>
      <c r="E42" s="133" t="s">
        <v>217</v>
      </c>
      <c r="F42" s="126" t="s">
        <v>218</v>
      </c>
      <c r="G42" s="139" t="s">
        <v>70</v>
      </c>
      <c r="H42" s="139" t="s">
        <v>70</v>
      </c>
      <c r="I42" s="139" t="s">
        <v>70</v>
      </c>
      <c r="J42" s="139" t="s">
        <v>70</v>
      </c>
      <c r="K42" s="137" t="s">
        <v>219</v>
      </c>
      <c r="L42" s="125" t="s">
        <v>349</v>
      </c>
      <c r="M42" s="101">
        <v>1</v>
      </c>
      <c r="N42" s="102" t="s">
        <v>220</v>
      </c>
      <c r="O42" s="136" t="s">
        <v>70</v>
      </c>
      <c r="P42" s="136" t="s">
        <v>70</v>
      </c>
      <c r="Q42" s="136"/>
      <c r="R42" s="136"/>
      <c r="S42" s="136" t="s">
        <v>70</v>
      </c>
      <c r="T42" s="136" t="s">
        <v>70</v>
      </c>
      <c r="U42" s="136"/>
      <c r="V42" s="136"/>
      <c r="W42" s="136"/>
      <c r="X42" s="136"/>
      <c r="Y42" s="136" t="s">
        <v>70</v>
      </c>
      <c r="Z42" s="136" t="s">
        <v>70</v>
      </c>
      <c r="AA42" s="136" t="s">
        <v>70</v>
      </c>
      <c r="AB42" s="136"/>
      <c r="AC42" s="136"/>
      <c r="AD42" s="136"/>
      <c r="AE42" s="136"/>
      <c r="AF42" s="136"/>
      <c r="AG42" s="136"/>
      <c r="AH42" s="294">
        <f>COUNTIF(O42:AG42,"X")</f>
        <v>7</v>
      </c>
      <c r="AI42" s="296">
        <f>IF(AH42&lt;=5,3,IF(AND(AH42&gt;=6,AH42&lt;=11),4,5))</f>
        <v>4</v>
      </c>
      <c r="AJ42" s="297" t="s">
        <v>73</v>
      </c>
      <c r="AK42" s="98">
        <f>+M42*AI42</f>
        <v>4</v>
      </c>
      <c r="AL42" s="93" t="s">
        <v>79</v>
      </c>
      <c r="AM42" s="217" t="s">
        <v>221</v>
      </c>
      <c r="AN42" s="194" t="s">
        <v>509</v>
      </c>
      <c r="AO42" s="161" t="s">
        <v>75</v>
      </c>
      <c r="AP42" s="161">
        <v>15</v>
      </c>
      <c r="AQ42" s="161">
        <v>15</v>
      </c>
      <c r="AR42" s="161">
        <v>15</v>
      </c>
      <c r="AS42" s="161">
        <v>15</v>
      </c>
      <c r="AT42" s="161">
        <v>15</v>
      </c>
      <c r="AU42" s="161">
        <v>15</v>
      </c>
      <c r="AV42" s="161">
        <v>10</v>
      </c>
      <c r="AW42" s="161">
        <f t="shared" si="3"/>
        <v>100</v>
      </c>
      <c r="AX42" s="161" t="s">
        <v>76</v>
      </c>
      <c r="AY42" s="161" t="s">
        <v>77</v>
      </c>
      <c r="AZ42" s="161" t="s">
        <v>76</v>
      </c>
      <c r="BA42" s="161" t="s">
        <v>76</v>
      </c>
      <c r="BB42" s="162">
        <v>100</v>
      </c>
      <c r="BC42" s="81" t="str">
        <f t="shared" ref="BC42" si="54">VLOOKUP(BB42,CLASIFICACIÓNCONTROLES,2)</f>
        <v>FUERTE</v>
      </c>
      <c r="BD42" s="318">
        <f>+BB42</f>
        <v>100</v>
      </c>
      <c r="BE42" s="299" t="s">
        <v>78</v>
      </c>
      <c r="BF42" s="91">
        <v>1</v>
      </c>
      <c r="BG42" s="91">
        <f>+AI42</f>
        <v>4</v>
      </c>
      <c r="BH42" s="92">
        <f t="shared" ref="BH42" si="55">+BF42*BG42</f>
        <v>4</v>
      </c>
      <c r="BI42" s="222" t="s">
        <v>79</v>
      </c>
      <c r="BJ42" s="231" t="s">
        <v>80</v>
      </c>
      <c r="BK42" s="163" t="s">
        <v>510</v>
      </c>
      <c r="BL42" s="163" t="s">
        <v>569</v>
      </c>
      <c r="BM42" s="163" t="s">
        <v>511</v>
      </c>
      <c r="BN42" s="387">
        <v>45474</v>
      </c>
      <c r="BO42" s="387">
        <v>45657</v>
      </c>
      <c r="BP42" s="391" t="s">
        <v>512</v>
      </c>
    </row>
    <row r="43" spans="1:69" ht="180.75" customHeight="1" x14ac:dyDescent="0.2">
      <c r="A43" s="428" t="s">
        <v>228</v>
      </c>
      <c r="B43" s="430" t="s">
        <v>211</v>
      </c>
      <c r="C43" s="440" t="s">
        <v>89</v>
      </c>
      <c r="D43" s="321" t="s">
        <v>223</v>
      </c>
      <c r="E43" s="432" t="s">
        <v>433</v>
      </c>
      <c r="F43" s="434" t="s">
        <v>359</v>
      </c>
      <c r="G43" s="440" t="s">
        <v>70</v>
      </c>
      <c r="H43" s="440" t="s">
        <v>70</v>
      </c>
      <c r="I43" s="440" t="s">
        <v>70</v>
      </c>
      <c r="J43" s="440" t="s">
        <v>70</v>
      </c>
      <c r="K43" s="444" t="s">
        <v>224</v>
      </c>
      <c r="L43" s="442" t="s">
        <v>314</v>
      </c>
      <c r="M43" s="436">
        <v>3</v>
      </c>
      <c r="N43" s="635" t="s">
        <v>72</v>
      </c>
      <c r="O43" s="444" t="s">
        <v>70</v>
      </c>
      <c r="P43" s="444" t="s">
        <v>70</v>
      </c>
      <c r="Q43" s="444"/>
      <c r="R43" s="444"/>
      <c r="S43" s="444" t="s">
        <v>70</v>
      </c>
      <c r="T43" s="444" t="s">
        <v>70</v>
      </c>
      <c r="U43" s="444" t="s">
        <v>70</v>
      </c>
      <c r="V43" s="444"/>
      <c r="W43" s="444" t="s">
        <v>70</v>
      </c>
      <c r="X43" s="444" t="s">
        <v>70</v>
      </c>
      <c r="Y43" s="444" t="s">
        <v>70</v>
      </c>
      <c r="Z43" s="444" t="s">
        <v>70</v>
      </c>
      <c r="AA43" s="444" t="s">
        <v>70</v>
      </c>
      <c r="AB43" s="444"/>
      <c r="AC43" s="444"/>
      <c r="AD43" s="444"/>
      <c r="AE43" s="444"/>
      <c r="AF43" s="444"/>
      <c r="AG43" s="444"/>
      <c r="AH43" s="458">
        <f>COUNTIF(O43:AG44,"x")</f>
        <v>10</v>
      </c>
      <c r="AI43" s="436">
        <f>IF(AH43&lt;=5,3,IF(AND(AH43&gt;=6,AH43&lt;=11),4,5))</f>
        <v>4</v>
      </c>
      <c r="AJ43" s="532" t="s">
        <v>73</v>
      </c>
      <c r="AK43" s="465">
        <f>+M43*AI43</f>
        <v>12</v>
      </c>
      <c r="AL43" s="469" t="s">
        <v>74</v>
      </c>
      <c r="AM43" s="137" t="s">
        <v>225</v>
      </c>
      <c r="AN43" s="194" t="s">
        <v>422</v>
      </c>
      <c r="AO43" s="163" t="s">
        <v>75</v>
      </c>
      <c r="AP43" s="161">
        <v>15</v>
      </c>
      <c r="AQ43" s="161">
        <v>15</v>
      </c>
      <c r="AR43" s="161">
        <v>15</v>
      </c>
      <c r="AS43" s="161">
        <v>15</v>
      </c>
      <c r="AT43" s="161">
        <v>15</v>
      </c>
      <c r="AU43" s="161">
        <v>15</v>
      </c>
      <c r="AV43" s="161">
        <v>10</v>
      </c>
      <c r="AW43" s="161">
        <f t="shared" si="3"/>
        <v>100</v>
      </c>
      <c r="AX43" s="161" t="s">
        <v>76</v>
      </c>
      <c r="AY43" s="161" t="s">
        <v>77</v>
      </c>
      <c r="AZ43" s="161" t="s">
        <v>76</v>
      </c>
      <c r="BA43" s="161" t="s">
        <v>76</v>
      </c>
      <c r="BB43" s="603">
        <v>100</v>
      </c>
      <c r="BC43" s="605" t="s">
        <v>78</v>
      </c>
      <c r="BD43" s="659">
        <v>100</v>
      </c>
      <c r="BE43" s="299" t="s">
        <v>78</v>
      </c>
      <c r="BF43" s="448">
        <v>1</v>
      </c>
      <c r="BG43" s="448">
        <f>+AI43</f>
        <v>4</v>
      </c>
      <c r="BH43" s="540">
        <f t="shared" ref="BH43" si="56">+BF43*BG43</f>
        <v>4</v>
      </c>
      <c r="BI43" s="620" t="s">
        <v>79</v>
      </c>
      <c r="BJ43" s="454" t="s">
        <v>80</v>
      </c>
      <c r="BK43" s="651" t="s">
        <v>424</v>
      </c>
      <c r="BL43" s="651" t="s">
        <v>568</v>
      </c>
      <c r="BM43" s="458" t="s">
        <v>423</v>
      </c>
      <c r="BN43" s="504">
        <v>45474</v>
      </c>
      <c r="BO43" s="504">
        <v>45626</v>
      </c>
      <c r="BP43" s="655" t="s">
        <v>425</v>
      </c>
    </row>
    <row r="44" spans="1:69" ht="201" customHeight="1" x14ac:dyDescent="0.2">
      <c r="A44" s="429"/>
      <c r="B44" s="431"/>
      <c r="C44" s="644"/>
      <c r="D44" s="321" t="s">
        <v>226</v>
      </c>
      <c r="E44" s="657"/>
      <c r="F44" s="435"/>
      <c r="G44" s="441"/>
      <c r="H44" s="441"/>
      <c r="I44" s="441"/>
      <c r="J44" s="441"/>
      <c r="K44" s="644"/>
      <c r="L44" s="443"/>
      <c r="M44" s="437"/>
      <c r="N44" s="637"/>
      <c r="O44" s="644"/>
      <c r="P44" s="644"/>
      <c r="Q44" s="644"/>
      <c r="R44" s="644"/>
      <c r="S44" s="644"/>
      <c r="T44" s="644"/>
      <c r="U44" s="644"/>
      <c r="V44" s="644"/>
      <c r="W44" s="644"/>
      <c r="X44" s="644"/>
      <c r="Y44" s="644"/>
      <c r="Z44" s="644"/>
      <c r="AA44" s="644"/>
      <c r="AB44" s="644"/>
      <c r="AC44" s="644"/>
      <c r="AD44" s="644"/>
      <c r="AE44" s="644"/>
      <c r="AF44" s="644"/>
      <c r="AG44" s="644"/>
      <c r="AH44" s="459"/>
      <c r="AI44" s="437"/>
      <c r="AJ44" s="534"/>
      <c r="AK44" s="531"/>
      <c r="AL44" s="470"/>
      <c r="AM44" s="137" t="s">
        <v>227</v>
      </c>
      <c r="AN44" s="194" t="s">
        <v>360</v>
      </c>
      <c r="AO44" s="163" t="s">
        <v>75</v>
      </c>
      <c r="AP44" s="161">
        <v>15</v>
      </c>
      <c r="AQ44" s="161">
        <v>15</v>
      </c>
      <c r="AR44" s="161">
        <v>15</v>
      </c>
      <c r="AS44" s="161">
        <v>15</v>
      </c>
      <c r="AT44" s="161">
        <v>15</v>
      </c>
      <c r="AU44" s="161">
        <v>15</v>
      </c>
      <c r="AV44" s="161">
        <v>10</v>
      </c>
      <c r="AW44" s="161">
        <f t="shared" si="3"/>
        <v>100</v>
      </c>
      <c r="AX44" s="161" t="s">
        <v>76</v>
      </c>
      <c r="AY44" s="161" t="s">
        <v>77</v>
      </c>
      <c r="AZ44" s="161" t="s">
        <v>76</v>
      </c>
      <c r="BA44" s="161" t="s">
        <v>76</v>
      </c>
      <c r="BB44" s="644"/>
      <c r="BC44" s="658"/>
      <c r="BD44" s="660"/>
      <c r="BE44" s="299" t="s">
        <v>78</v>
      </c>
      <c r="BF44" s="449"/>
      <c r="BG44" s="449"/>
      <c r="BH44" s="542"/>
      <c r="BI44" s="621"/>
      <c r="BJ44" s="455"/>
      <c r="BK44" s="651"/>
      <c r="BL44" s="651"/>
      <c r="BM44" s="459"/>
      <c r="BN44" s="506"/>
      <c r="BO44" s="506"/>
      <c r="BP44" s="655"/>
    </row>
    <row r="45" spans="1:69" ht="246" customHeight="1" x14ac:dyDescent="0.2">
      <c r="A45" s="343" t="s">
        <v>235</v>
      </c>
      <c r="B45" s="304" t="s">
        <v>211</v>
      </c>
      <c r="C45" s="305" t="s">
        <v>89</v>
      </c>
      <c r="D45" s="137" t="s">
        <v>427</v>
      </c>
      <c r="E45" s="308" t="s">
        <v>432</v>
      </c>
      <c r="F45" s="309" t="s">
        <v>426</v>
      </c>
      <c r="G45" s="305" t="s">
        <v>70</v>
      </c>
      <c r="H45" s="305" t="s">
        <v>70</v>
      </c>
      <c r="I45" s="305" t="s">
        <v>70</v>
      </c>
      <c r="J45" s="305" t="s">
        <v>70</v>
      </c>
      <c r="K45" s="321" t="s">
        <v>361</v>
      </c>
      <c r="L45" s="310" t="s">
        <v>314</v>
      </c>
      <c r="M45" s="199">
        <v>4</v>
      </c>
      <c r="N45" s="103" t="s">
        <v>248</v>
      </c>
      <c r="O45" s="316" t="s">
        <v>70</v>
      </c>
      <c r="P45" s="316" t="s">
        <v>70</v>
      </c>
      <c r="Q45" s="316"/>
      <c r="R45" s="316"/>
      <c r="S45" s="316" t="s">
        <v>70</v>
      </c>
      <c r="T45" s="316" t="s">
        <v>70</v>
      </c>
      <c r="U45" s="316" t="s">
        <v>70</v>
      </c>
      <c r="V45" s="316"/>
      <c r="W45" s="316" t="s">
        <v>70</v>
      </c>
      <c r="X45" s="316" t="s">
        <v>70</v>
      </c>
      <c r="Y45" s="316" t="s">
        <v>70</v>
      </c>
      <c r="Z45" s="316" t="s">
        <v>70</v>
      </c>
      <c r="AA45" s="316" t="s">
        <v>70</v>
      </c>
      <c r="AB45" s="316"/>
      <c r="AC45" s="316"/>
      <c r="AD45" s="316"/>
      <c r="AE45" s="316"/>
      <c r="AF45" s="316"/>
      <c r="AG45" s="316"/>
      <c r="AH45" s="211">
        <f>COUNTIF(O45:AG45,"x")</f>
        <v>10</v>
      </c>
      <c r="AI45" s="95">
        <v>4</v>
      </c>
      <c r="AJ45" s="95" t="s">
        <v>73</v>
      </c>
      <c r="AK45" s="200">
        <f>+M45*AI45</f>
        <v>16</v>
      </c>
      <c r="AL45" s="97" t="s">
        <v>74</v>
      </c>
      <c r="AM45" s="217" t="s">
        <v>453</v>
      </c>
      <c r="AN45" s="194" t="s">
        <v>548</v>
      </c>
      <c r="AO45" s="161" t="s">
        <v>75</v>
      </c>
      <c r="AP45" s="161">
        <v>15</v>
      </c>
      <c r="AQ45" s="161">
        <v>15</v>
      </c>
      <c r="AR45" s="161">
        <v>15</v>
      </c>
      <c r="AS45" s="161">
        <v>15</v>
      </c>
      <c r="AT45" s="161">
        <v>15</v>
      </c>
      <c r="AU45" s="161">
        <v>15</v>
      </c>
      <c r="AV45" s="161">
        <v>10</v>
      </c>
      <c r="AW45" s="161">
        <f t="shared" ref="AW45" si="57">SUM(AP45:AV45)</f>
        <v>100</v>
      </c>
      <c r="AX45" s="161" t="s">
        <v>76</v>
      </c>
      <c r="AY45" s="161" t="s">
        <v>77</v>
      </c>
      <c r="AZ45" s="161" t="s">
        <v>76</v>
      </c>
      <c r="BA45" s="161" t="s">
        <v>76</v>
      </c>
      <c r="BB45" s="162">
        <v>100</v>
      </c>
      <c r="BC45" s="81" t="s">
        <v>78</v>
      </c>
      <c r="BD45" s="213">
        <v>100</v>
      </c>
      <c r="BE45" s="214" t="s">
        <v>78</v>
      </c>
      <c r="BF45" s="334">
        <v>2</v>
      </c>
      <c r="BG45" s="91">
        <v>4</v>
      </c>
      <c r="BH45" s="92">
        <f t="shared" ref="BH45" si="58">+BF45*BG45</f>
        <v>8</v>
      </c>
      <c r="BI45" s="222" t="s">
        <v>79</v>
      </c>
      <c r="BJ45" s="303" t="s">
        <v>80</v>
      </c>
      <c r="BK45" s="163" t="s">
        <v>430</v>
      </c>
      <c r="BL45" s="163" t="s">
        <v>568</v>
      </c>
      <c r="BM45" s="135" t="s">
        <v>362</v>
      </c>
      <c r="BN45" s="387">
        <v>45323</v>
      </c>
      <c r="BO45" s="387">
        <v>45381</v>
      </c>
      <c r="BP45" s="391" t="s">
        <v>431</v>
      </c>
    </row>
    <row r="46" spans="1:69" ht="246" customHeight="1" x14ac:dyDescent="0.2">
      <c r="A46" s="584" t="s">
        <v>243</v>
      </c>
      <c r="B46" s="430" t="s">
        <v>229</v>
      </c>
      <c r="C46" s="440" t="s">
        <v>89</v>
      </c>
      <c r="D46" s="661" t="s">
        <v>230</v>
      </c>
      <c r="E46" s="432" t="s">
        <v>372</v>
      </c>
      <c r="F46" s="434" t="s">
        <v>231</v>
      </c>
      <c r="G46" s="440" t="s">
        <v>70</v>
      </c>
      <c r="H46" s="440" t="s">
        <v>70</v>
      </c>
      <c r="I46" s="440" t="s">
        <v>70</v>
      </c>
      <c r="J46" s="440" t="s">
        <v>70</v>
      </c>
      <c r="K46" s="440" t="s">
        <v>232</v>
      </c>
      <c r="L46" s="442" t="s">
        <v>314</v>
      </c>
      <c r="M46" s="665">
        <v>3</v>
      </c>
      <c r="N46" s="635" t="s">
        <v>72</v>
      </c>
      <c r="O46" s="489" t="s">
        <v>70</v>
      </c>
      <c r="P46" s="489" t="s">
        <v>70</v>
      </c>
      <c r="Q46" s="489" t="s">
        <v>95</v>
      </c>
      <c r="R46" s="489" t="s">
        <v>95</v>
      </c>
      <c r="S46" s="489" t="s">
        <v>70</v>
      </c>
      <c r="T46" s="489" t="s">
        <v>95</v>
      </c>
      <c r="U46" s="489" t="s">
        <v>95</v>
      </c>
      <c r="V46" s="489" t="s">
        <v>95</v>
      </c>
      <c r="W46" s="489" t="s">
        <v>70</v>
      </c>
      <c r="X46" s="489" t="s">
        <v>70</v>
      </c>
      <c r="Y46" s="489" t="s">
        <v>70</v>
      </c>
      <c r="Z46" s="489" t="s">
        <v>70</v>
      </c>
      <c r="AA46" s="489" t="s">
        <v>70</v>
      </c>
      <c r="AB46" s="489" t="s">
        <v>70</v>
      </c>
      <c r="AC46" s="489" t="s">
        <v>95</v>
      </c>
      <c r="AD46" s="489"/>
      <c r="AE46" s="489"/>
      <c r="AF46" s="489"/>
      <c r="AG46" s="489"/>
      <c r="AH46" s="458">
        <f>COUNTIF(O46:AG46,"x")</f>
        <v>9</v>
      </c>
      <c r="AI46" s="436">
        <v>4</v>
      </c>
      <c r="AJ46" s="532" t="s">
        <v>73</v>
      </c>
      <c r="AK46" s="465">
        <f>+M46*AI46</f>
        <v>12</v>
      </c>
      <c r="AL46" s="668" t="s">
        <v>74</v>
      </c>
      <c r="AM46" s="137" t="s">
        <v>233</v>
      </c>
      <c r="AN46" s="194" t="s">
        <v>555</v>
      </c>
      <c r="AO46" s="161" t="s">
        <v>75</v>
      </c>
      <c r="AP46" s="163">
        <v>15</v>
      </c>
      <c r="AQ46" s="163">
        <v>15</v>
      </c>
      <c r="AR46" s="163">
        <v>15</v>
      </c>
      <c r="AS46" s="163">
        <v>15</v>
      </c>
      <c r="AT46" s="163">
        <v>15</v>
      </c>
      <c r="AU46" s="163">
        <v>15</v>
      </c>
      <c r="AV46" s="161">
        <v>10</v>
      </c>
      <c r="AW46" s="161">
        <f t="shared" ref="AW46:AW48" si="59">SUM(AP46:AV46)</f>
        <v>100</v>
      </c>
      <c r="AX46" s="161" t="s">
        <v>76</v>
      </c>
      <c r="AY46" s="161" t="s">
        <v>77</v>
      </c>
      <c r="AZ46" s="161" t="s">
        <v>76</v>
      </c>
      <c r="BA46" s="161" t="s">
        <v>76</v>
      </c>
      <c r="BB46" s="162">
        <v>100</v>
      </c>
      <c r="BC46" s="81" t="str">
        <f>VLOOKUP(BB45,CLASIFICACIÓNCONTROLES,2)</f>
        <v>FUERTE</v>
      </c>
      <c r="BD46" s="471">
        <f>ROUND(AVERAGE(BB45:BB45),0)</f>
        <v>100</v>
      </c>
      <c r="BE46" s="471" t="s">
        <v>78</v>
      </c>
      <c r="BF46" s="448">
        <v>1</v>
      </c>
      <c r="BG46" s="448">
        <f>+AI46</f>
        <v>4</v>
      </c>
      <c r="BH46" s="540">
        <f t="shared" ref="BH46" si="60">+BF46*BG46</f>
        <v>4</v>
      </c>
      <c r="BI46" s="620" t="s">
        <v>79</v>
      </c>
      <c r="BJ46" s="454" t="s">
        <v>80</v>
      </c>
      <c r="BK46" s="651" t="s">
        <v>549</v>
      </c>
      <c r="BL46" s="651" t="s">
        <v>365</v>
      </c>
      <c r="BM46" s="672" t="s">
        <v>513</v>
      </c>
      <c r="BN46" s="504">
        <v>45444</v>
      </c>
      <c r="BO46" s="504">
        <v>45641</v>
      </c>
      <c r="BP46" s="655" t="s">
        <v>514</v>
      </c>
    </row>
    <row r="47" spans="1:69" ht="219" customHeight="1" x14ac:dyDescent="0.2">
      <c r="A47" s="584"/>
      <c r="B47" s="585"/>
      <c r="C47" s="567"/>
      <c r="D47" s="662"/>
      <c r="E47" s="586"/>
      <c r="F47" s="664"/>
      <c r="G47" s="567"/>
      <c r="H47" s="567"/>
      <c r="I47" s="567"/>
      <c r="J47" s="567"/>
      <c r="K47" s="567"/>
      <c r="L47" s="568"/>
      <c r="M47" s="666"/>
      <c r="N47" s="636"/>
      <c r="O47" s="490"/>
      <c r="P47" s="490"/>
      <c r="Q47" s="490"/>
      <c r="R47" s="490"/>
      <c r="S47" s="490"/>
      <c r="T47" s="490"/>
      <c r="U47" s="490"/>
      <c r="V47" s="490"/>
      <c r="W47" s="490"/>
      <c r="X47" s="490"/>
      <c r="Y47" s="490"/>
      <c r="Z47" s="490"/>
      <c r="AA47" s="490"/>
      <c r="AB47" s="490"/>
      <c r="AC47" s="490"/>
      <c r="AD47" s="490"/>
      <c r="AE47" s="490"/>
      <c r="AF47" s="490"/>
      <c r="AG47" s="490"/>
      <c r="AH47" s="667"/>
      <c r="AI47" s="492"/>
      <c r="AJ47" s="533"/>
      <c r="AK47" s="531"/>
      <c r="AL47" s="669"/>
      <c r="AM47" s="137" t="s">
        <v>366</v>
      </c>
      <c r="AN47" s="194" t="s">
        <v>554</v>
      </c>
      <c r="AO47" s="161" t="s">
        <v>75</v>
      </c>
      <c r="AP47" s="163">
        <v>15</v>
      </c>
      <c r="AQ47" s="163">
        <v>15</v>
      </c>
      <c r="AR47" s="163">
        <v>15</v>
      </c>
      <c r="AS47" s="163">
        <v>15</v>
      </c>
      <c r="AT47" s="163">
        <v>15</v>
      </c>
      <c r="AU47" s="163">
        <v>15</v>
      </c>
      <c r="AV47" s="161">
        <v>10</v>
      </c>
      <c r="AW47" s="161">
        <f t="shared" ref="AW47" si="61">SUM(AP47:AV47)</f>
        <v>100</v>
      </c>
      <c r="AX47" s="161" t="s">
        <v>76</v>
      </c>
      <c r="AY47" s="161" t="s">
        <v>77</v>
      </c>
      <c r="AZ47" s="161" t="s">
        <v>76</v>
      </c>
      <c r="BA47" s="161" t="s">
        <v>76</v>
      </c>
      <c r="BB47" s="162">
        <v>100</v>
      </c>
      <c r="BC47" s="81" t="s">
        <v>78</v>
      </c>
      <c r="BD47" s="523"/>
      <c r="BE47" s="523"/>
      <c r="BF47" s="475"/>
      <c r="BG47" s="475"/>
      <c r="BH47" s="541"/>
      <c r="BI47" s="670"/>
      <c r="BJ47" s="671"/>
      <c r="BK47" s="651"/>
      <c r="BL47" s="651"/>
      <c r="BM47" s="672"/>
      <c r="BN47" s="505"/>
      <c r="BO47" s="505"/>
      <c r="BP47" s="655"/>
    </row>
    <row r="48" spans="1:69" ht="168" customHeight="1" x14ac:dyDescent="0.2">
      <c r="A48" s="584"/>
      <c r="B48" s="585"/>
      <c r="C48" s="441"/>
      <c r="D48" s="663"/>
      <c r="E48" s="586"/>
      <c r="F48" s="435"/>
      <c r="G48" s="567"/>
      <c r="H48" s="567"/>
      <c r="I48" s="567"/>
      <c r="J48" s="567"/>
      <c r="K48" s="567"/>
      <c r="L48" s="443"/>
      <c r="M48" s="666"/>
      <c r="N48" s="636"/>
      <c r="O48" s="491"/>
      <c r="P48" s="491"/>
      <c r="Q48" s="491"/>
      <c r="R48" s="491"/>
      <c r="S48" s="491"/>
      <c r="T48" s="491"/>
      <c r="U48" s="491"/>
      <c r="V48" s="491"/>
      <c r="W48" s="491"/>
      <c r="X48" s="491"/>
      <c r="Y48" s="491"/>
      <c r="Z48" s="491"/>
      <c r="AA48" s="491"/>
      <c r="AB48" s="491"/>
      <c r="AC48" s="491"/>
      <c r="AD48" s="491"/>
      <c r="AE48" s="491"/>
      <c r="AF48" s="491"/>
      <c r="AG48" s="491"/>
      <c r="AH48" s="667"/>
      <c r="AI48" s="492"/>
      <c r="AJ48" s="533"/>
      <c r="AK48" s="466"/>
      <c r="AL48" s="669"/>
      <c r="AM48" s="137" t="s">
        <v>234</v>
      </c>
      <c r="AN48" s="194" t="s">
        <v>581</v>
      </c>
      <c r="AO48" s="161" t="s">
        <v>75</v>
      </c>
      <c r="AP48" s="163">
        <v>15</v>
      </c>
      <c r="AQ48" s="163">
        <v>15</v>
      </c>
      <c r="AR48" s="163">
        <v>15</v>
      </c>
      <c r="AS48" s="163">
        <v>15</v>
      </c>
      <c r="AT48" s="163">
        <v>15</v>
      </c>
      <c r="AU48" s="163">
        <v>15</v>
      </c>
      <c r="AV48" s="161">
        <v>10</v>
      </c>
      <c r="AW48" s="161">
        <f t="shared" si="59"/>
        <v>100</v>
      </c>
      <c r="AX48" s="161" t="s">
        <v>76</v>
      </c>
      <c r="AY48" s="161" t="s">
        <v>77</v>
      </c>
      <c r="AZ48" s="161" t="s">
        <v>76</v>
      </c>
      <c r="BA48" s="161" t="s">
        <v>76</v>
      </c>
      <c r="BB48" s="162">
        <v>100</v>
      </c>
      <c r="BC48" s="81" t="str">
        <f t="shared" ref="BC48" si="62">VLOOKUP(BB48,CLASIFICACIÓNCONTROLES,2)</f>
        <v>FUERTE</v>
      </c>
      <c r="BD48" s="523"/>
      <c r="BE48" s="523"/>
      <c r="BF48" s="475"/>
      <c r="BG48" s="475"/>
      <c r="BH48" s="541"/>
      <c r="BI48" s="670"/>
      <c r="BJ48" s="671"/>
      <c r="BK48" s="651"/>
      <c r="BL48" s="651"/>
      <c r="BM48" s="673"/>
      <c r="BN48" s="506"/>
      <c r="BO48" s="506"/>
      <c r="BP48" s="655"/>
    </row>
    <row r="49" spans="1:68" ht="192" customHeight="1" thickBot="1" x14ac:dyDescent="0.25">
      <c r="A49" s="349" t="s">
        <v>520</v>
      </c>
      <c r="B49" s="240" t="s">
        <v>236</v>
      </c>
      <c r="C49" s="241" t="s">
        <v>89</v>
      </c>
      <c r="D49" s="242" t="s">
        <v>237</v>
      </c>
      <c r="E49" s="243" t="s">
        <v>238</v>
      </c>
      <c r="F49" s="244" t="s">
        <v>239</v>
      </c>
      <c r="G49" s="245" t="s">
        <v>70</v>
      </c>
      <c r="H49" s="245" t="s">
        <v>70</v>
      </c>
      <c r="I49" s="245" t="s">
        <v>70</v>
      </c>
      <c r="J49" s="245" t="s">
        <v>70</v>
      </c>
      <c r="K49" s="246" t="s">
        <v>240</v>
      </c>
      <c r="L49" s="340" t="s">
        <v>314</v>
      </c>
      <c r="M49" s="247">
        <v>2</v>
      </c>
      <c r="N49" s="248" t="s">
        <v>94</v>
      </c>
      <c r="O49" s="249" t="s">
        <v>70</v>
      </c>
      <c r="P49" s="249" t="s">
        <v>70</v>
      </c>
      <c r="Q49" s="249" t="s">
        <v>70</v>
      </c>
      <c r="R49" s="249"/>
      <c r="S49" s="249" t="s">
        <v>70</v>
      </c>
      <c r="T49" s="249"/>
      <c r="U49" s="249"/>
      <c r="V49" s="249"/>
      <c r="W49" s="249" t="s">
        <v>70</v>
      </c>
      <c r="X49" s="249" t="s">
        <v>70</v>
      </c>
      <c r="Y49" s="249"/>
      <c r="Z49" s="249" t="s">
        <v>70</v>
      </c>
      <c r="AA49" s="249"/>
      <c r="AB49" s="249" t="s">
        <v>70</v>
      </c>
      <c r="AC49" s="249"/>
      <c r="AD49" s="249"/>
      <c r="AE49" s="249"/>
      <c r="AF49" s="249"/>
      <c r="AG49" s="249"/>
      <c r="AH49" s="250">
        <f>COUNTIF(O49:AG49,"x")</f>
        <v>8</v>
      </c>
      <c r="AI49" s="251">
        <v>4</v>
      </c>
      <c r="AJ49" s="251" t="s">
        <v>73</v>
      </c>
      <c r="AK49" s="252">
        <f>+M49*AI49</f>
        <v>8</v>
      </c>
      <c r="AL49" s="253" t="s">
        <v>79</v>
      </c>
      <c r="AM49" s="254" t="s">
        <v>241</v>
      </c>
      <c r="AN49" s="255" t="s">
        <v>242</v>
      </c>
      <c r="AO49" s="256" t="s">
        <v>75</v>
      </c>
      <c r="AP49" s="257">
        <v>15</v>
      </c>
      <c r="AQ49" s="257">
        <v>15</v>
      </c>
      <c r="AR49" s="257">
        <v>15</v>
      </c>
      <c r="AS49" s="257">
        <v>15</v>
      </c>
      <c r="AT49" s="258">
        <v>15</v>
      </c>
      <c r="AU49" s="258">
        <v>15</v>
      </c>
      <c r="AV49" s="258">
        <v>10</v>
      </c>
      <c r="AW49" s="256">
        <f>SUM(AP49:AV49)</f>
        <v>100</v>
      </c>
      <c r="AX49" s="256" t="s">
        <v>76</v>
      </c>
      <c r="AY49" s="256" t="s">
        <v>77</v>
      </c>
      <c r="AZ49" s="256" t="s">
        <v>76</v>
      </c>
      <c r="BA49" s="256" t="s">
        <v>76</v>
      </c>
      <c r="BB49" s="259">
        <v>100</v>
      </c>
      <c r="BC49" s="260" t="str">
        <f>VLOOKUP(BB49,CLASIFICACIÓNCONTROLES,2)</f>
        <v>FUERTE</v>
      </c>
      <c r="BD49" s="261">
        <f>ROUND(AVERAGE(BB49:BB49),0)</f>
        <v>100</v>
      </c>
      <c r="BE49" s="261" t="str">
        <f>VLOOKUP(BD49,CLASIFICACIÓNCONTROLES,2)</f>
        <v>FUERTE</v>
      </c>
      <c r="BF49" s="262">
        <v>1</v>
      </c>
      <c r="BG49" s="262">
        <f>+AI49</f>
        <v>4</v>
      </c>
      <c r="BH49" s="263">
        <f>+BF49*BG49</f>
        <v>4</v>
      </c>
      <c r="BI49" s="352" t="s">
        <v>79</v>
      </c>
      <c r="BJ49" s="353" t="s">
        <v>80</v>
      </c>
      <c r="BK49" s="407" t="s">
        <v>387</v>
      </c>
      <c r="BL49" s="407" t="s">
        <v>567</v>
      </c>
      <c r="BM49" s="408" t="s">
        <v>388</v>
      </c>
      <c r="BN49" s="409">
        <v>45355</v>
      </c>
      <c r="BO49" s="409">
        <v>45404</v>
      </c>
      <c r="BP49" s="410" t="s">
        <v>389</v>
      </c>
    </row>
  </sheetData>
  <protectedRanges>
    <protectedRange password="8C66" sqref="F18:F19" name="Rango1_9_1_1_1_3_3_1"/>
    <protectedRange password="8C66" sqref="AN18:AN19" name="Rango1_10_4_1_3_1_1_2_1_3_1"/>
    <protectedRange password="8C66" sqref="AN17" name="Rango1_1_4_1_3_1_1_1_2_4_1_1"/>
    <protectedRange password="8C66" sqref="BK18:BK19 BK16" name="Rango1_10_4_1_3_1_1_2_1_3_1_2"/>
  </protectedRanges>
  <mergeCells count="440">
    <mergeCell ref="BO32:BO34"/>
    <mergeCell ref="AB46:AB48"/>
    <mergeCell ref="BN46:BN48"/>
    <mergeCell ref="BO46:BO48"/>
    <mergeCell ref="BP46:BP48"/>
    <mergeCell ref="AC46:AC48"/>
    <mergeCell ref="AD46:AD48"/>
    <mergeCell ref="AE46:AE48"/>
    <mergeCell ref="AF46:AF48"/>
    <mergeCell ref="AG46:AG48"/>
    <mergeCell ref="AH46:AH48"/>
    <mergeCell ref="AI46:AI48"/>
    <mergeCell ref="AJ46:AJ48"/>
    <mergeCell ref="AK46:AK48"/>
    <mergeCell ref="AL46:AL48"/>
    <mergeCell ref="BD46:BD48"/>
    <mergeCell ref="BE46:BE48"/>
    <mergeCell ref="BF46:BF48"/>
    <mergeCell ref="BG46:BG48"/>
    <mergeCell ref="BH46:BH48"/>
    <mergeCell ref="BI46:BI48"/>
    <mergeCell ref="BJ46:BJ48"/>
    <mergeCell ref="BK46:BK48"/>
    <mergeCell ref="BL46:BL48"/>
    <mergeCell ref="BM46:BM48"/>
    <mergeCell ref="S46:S48"/>
    <mergeCell ref="T46:T48"/>
    <mergeCell ref="U46:U48"/>
    <mergeCell ref="V46:V48"/>
    <mergeCell ref="W46:W48"/>
    <mergeCell ref="X46:X48"/>
    <mergeCell ref="Y46:Y48"/>
    <mergeCell ref="Z46:Z48"/>
    <mergeCell ref="AA46:AA48"/>
    <mergeCell ref="BK43:BK44"/>
    <mergeCell ref="BL43:BL44"/>
    <mergeCell ref="BM43:BM44"/>
    <mergeCell ref="BN43:BN44"/>
    <mergeCell ref="BO43:BO44"/>
    <mergeCell ref="BP43:BP44"/>
    <mergeCell ref="A46:A48"/>
    <mergeCell ref="B46:B48"/>
    <mergeCell ref="C46:C48"/>
    <mergeCell ref="D46:D48"/>
    <mergeCell ref="E46:E48"/>
    <mergeCell ref="F46:F48"/>
    <mergeCell ref="G46:G48"/>
    <mergeCell ref="H46:H48"/>
    <mergeCell ref="I46:I48"/>
    <mergeCell ref="J46:J48"/>
    <mergeCell ref="K46:K48"/>
    <mergeCell ref="L46:L48"/>
    <mergeCell ref="M46:M48"/>
    <mergeCell ref="N46:N48"/>
    <mergeCell ref="O46:O48"/>
    <mergeCell ref="P46:P48"/>
    <mergeCell ref="Q46:Q48"/>
    <mergeCell ref="R46:R48"/>
    <mergeCell ref="AL43:AL44"/>
    <mergeCell ref="BB43:BB44"/>
    <mergeCell ref="BC43:BC44"/>
    <mergeCell ref="BD43:BD44"/>
    <mergeCell ref="BF43:BF44"/>
    <mergeCell ref="BG43:BG44"/>
    <mergeCell ref="BH43:BH44"/>
    <mergeCell ref="BI43:BI44"/>
    <mergeCell ref="BJ43:BJ44"/>
    <mergeCell ref="X43:X44"/>
    <mergeCell ref="AD43:AD44"/>
    <mergeCell ref="AE43:AE44"/>
    <mergeCell ref="AF43:AF44"/>
    <mergeCell ref="AG43:AG44"/>
    <mergeCell ref="AH43:AH44"/>
    <mergeCell ref="AI43:AI44"/>
    <mergeCell ref="AJ43:AJ44"/>
    <mergeCell ref="AK43:AK44"/>
    <mergeCell ref="AC43:AC44"/>
    <mergeCell ref="Y43:Y44"/>
    <mergeCell ref="Z43:Z44"/>
    <mergeCell ref="AA43:AA44"/>
    <mergeCell ref="AB43:AB44"/>
    <mergeCell ref="BO39:BO40"/>
    <mergeCell ref="BP39:BP40"/>
    <mergeCell ref="A43:A44"/>
    <mergeCell ref="B43:B44"/>
    <mergeCell ref="C43:C44"/>
    <mergeCell ref="E43:E44"/>
    <mergeCell ref="F43:F44"/>
    <mergeCell ref="G43:G44"/>
    <mergeCell ref="H43:H44"/>
    <mergeCell ref="I43:I44"/>
    <mergeCell ref="J43:J44"/>
    <mergeCell ref="K43:K44"/>
    <mergeCell ref="L43:L44"/>
    <mergeCell ref="M43:M44"/>
    <mergeCell ref="N43:N44"/>
    <mergeCell ref="O43:O44"/>
    <mergeCell ref="P43:P44"/>
    <mergeCell ref="Q43:Q44"/>
    <mergeCell ref="R43:R44"/>
    <mergeCell ref="S43:S44"/>
    <mergeCell ref="T43:T44"/>
    <mergeCell ref="U43:U44"/>
    <mergeCell ref="V43:V44"/>
    <mergeCell ref="W43:W44"/>
    <mergeCell ref="BF39:BF40"/>
    <mergeCell ref="BG39:BG40"/>
    <mergeCell ref="BH39:BH40"/>
    <mergeCell ref="BI39:BI40"/>
    <mergeCell ref="BJ39:BJ40"/>
    <mergeCell ref="BK39:BK40"/>
    <mergeCell ref="BL39:BL40"/>
    <mergeCell ref="BM39:BM40"/>
    <mergeCell ref="BN39:BN40"/>
    <mergeCell ref="AB39:AB40"/>
    <mergeCell ref="AG39:AG40"/>
    <mergeCell ref="AH39:AH40"/>
    <mergeCell ref="AI39:AI40"/>
    <mergeCell ref="AJ39:AJ40"/>
    <mergeCell ref="AK39:AK40"/>
    <mergeCell ref="AL39:AL40"/>
    <mergeCell ref="BD39:BD40"/>
    <mergeCell ref="BE39:BE40"/>
    <mergeCell ref="AC39:AC40"/>
    <mergeCell ref="AD39:AD40"/>
    <mergeCell ref="AE39:AE40"/>
    <mergeCell ref="AF39:AF40"/>
    <mergeCell ref="S39:S40"/>
    <mergeCell ref="T39:T40"/>
    <mergeCell ref="U39:U40"/>
    <mergeCell ref="V39:V40"/>
    <mergeCell ref="W39:W40"/>
    <mergeCell ref="X39:X40"/>
    <mergeCell ref="Y39:Y40"/>
    <mergeCell ref="Z39:Z40"/>
    <mergeCell ref="AA39:AA40"/>
    <mergeCell ref="S35:S36"/>
    <mergeCell ref="BI35:BI36"/>
    <mergeCell ref="A39:A40"/>
    <mergeCell ref="B39:B40"/>
    <mergeCell ref="E39:E40"/>
    <mergeCell ref="F39:F40"/>
    <mergeCell ref="G39:G40"/>
    <mergeCell ref="H39:H40"/>
    <mergeCell ref="I39:I40"/>
    <mergeCell ref="J39:J40"/>
    <mergeCell ref="K39:K40"/>
    <mergeCell ref="L39:L40"/>
    <mergeCell ref="M39:M40"/>
    <mergeCell ref="N39:N40"/>
    <mergeCell ref="O39:O40"/>
    <mergeCell ref="P39:P40"/>
    <mergeCell ref="Q39:Q40"/>
    <mergeCell ref="R39:R40"/>
    <mergeCell ref="V35:V36"/>
    <mergeCell ref="W35:W36"/>
    <mergeCell ref="X35:X36"/>
    <mergeCell ref="Y35:Y36"/>
    <mergeCell ref="Z35:Z36"/>
    <mergeCell ref="AA35:AA36"/>
    <mergeCell ref="J35:J36"/>
    <mergeCell ref="K35:K36"/>
    <mergeCell ref="L35:L36"/>
    <mergeCell ref="M35:M36"/>
    <mergeCell ref="N35:N36"/>
    <mergeCell ref="O35:O36"/>
    <mergeCell ref="P35:P36"/>
    <mergeCell ref="Q35:Q36"/>
    <mergeCell ref="R35:R36"/>
    <mergeCell ref="A35:A36"/>
    <mergeCell ref="B35:B36"/>
    <mergeCell ref="C35:C36"/>
    <mergeCell ref="D35:D36"/>
    <mergeCell ref="E35:E36"/>
    <mergeCell ref="F35:F36"/>
    <mergeCell ref="G35:G36"/>
    <mergeCell ref="H35:H36"/>
    <mergeCell ref="I35:I36"/>
    <mergeCell ref="T35:T36"/>
    <mergeCell ref="U35:U36"/>
    <mergeCell ref="AD23:AD25"/>
    <mergeCell ref="AE23:AE25"/>
    <mergeCell ref="AF23:AF25"/>
    <mergeCell ref="AG23:AG25"/>
    <mergeCell ref="AH23:AH25"/>
    <mergeCell ref="AI23:AI25"/>
    <mergeCell ref="AJ23:AJ25"/>
    <mergeCell ref="AF35:AF36"/>
    <mergeCell ref="AE35:AE36"/>
    <mergeCell ref="AG35:AG36"/>
    <mergeCell ref="AH35:AH36"/>
    <mergeCell ref="AI35:AI36"/>
    <mergeCell ref="AC35:AC36"/>
    <mergeCell ref="AD35:AD36"/>
    <mergeCell ref="AB35:AB36"/>
    <mergeCell ref="U23:U25"/>
    <mergeCell ref="V23:V25"/>
    <mergeCell ref="W23:W25"/>
    <mergeCell ref="X23:X25"/>
    <mergeCell ref="Y23:Y25"/>
    <mergeCell ref="Z23:Z25"/>
    <mergeCell ref="AA23:AA25"/>
    <mergeCell ref="AB23:AB25"/>
    <mergeCell ref="AC23:AC25"/>
    <mergeCell ref="L23:L25"/>
    <mergeCell ref="M23:M25"/>
    <mergeCell ref="N23:N25"/>
    <mergeCell ref="O23:O25"/>
    <mergeCell ref="P23:P25"/>
    <mergeCell ref="Q23:Q25"/>
    <mergeCell ref="R23:R25"/>
    <mergeCell ref="S23:S25"/>
    <mergeCell ref="T23:T25"/>
    <mergeCell ref="A23:A25"/>
    <mergeCell ref="B23:B25"/>
    <mergeCell ref="C23:C25"/>
    <mergeCell ref="D23:D25"/>
    <mergeCell ref="E23:E25"/>
    <mergeCell ref="BF9:BF10"/>
    <mergeCell ref="BG9:BG10"/>
    <mergeCell ref="BH9:BH10"/>
    <mergeCell ref="BI9:BI10"/>
    <mergeCell ref="AN9:AN10"/>
    <mergeCell ref="AO9:AO10"/>
    <mergeCell ref="AP9:AP10"/>
    <mergeCell ref="AQ9:AQ10"/>
    <mergeCell ref="AR9:AR10"/>
    <mergeCell ref="AS9:AS10"/>
    <mergeCell ref="AT9:AT10"/>
    <mergeCell ref="AU9:AU10"/>
    <mergeCell ref="AV9:AV10"/>
    <mergeCell ref="AE9:AE10"/>
    <mergeCell ref="AF9:AF10"/>
    <mergeCell ref="AG9:AG10"/>
    <mergeCell ref="AH9:AH10"/>
    <mergeCell ref="AI9:AI10"/>
    <mergeCell ref="AJ9:AJ10"/>
    <mergeCell ref="AK9:AK10"/>
    <mergeCell ref="BJ9:BJ10"/>
    <mergeCell ref="BL9:BL10"/>
    <mergeCell ref="BK9:BK10"/>
    <mergeCell ref="BN9:BN10"/>
    <mergeCell ref="AW9:AW10"/>
    <mergeCell ref="AX9:AX10"/>
    <mergeCell ref="AY9:AY10"/>
    <mergeCell ref="AZ9:AZ10"/>
    <mergeCell ref="BA9:BA10"/>
    <mergeCell ref="BB9:BB10"/>
    <mergeCell ref="BC9:BC10"/>
    <mergeCell ref="BD9:BD10"/>
    <mergeCell ref="BE9:BE10"/>
    <mergeCell ref="BM9:BM10"/>
    <mergeCell ref="V9:V10"/>
    <mergeCell ref="W9:W10"/>
    <mergeCell ref="X9:X10"/>
    <mergeCell ref="Y9:Y10"/>
    <mergeCell ref="Z9:Z10"/>
    <mergeCell ref="AA9:AA10"/>
    <mergeCell ref="AB9:AB10"/>
    <mergeCell ref="AC9:AC10"/>
    <mergeCell ref="AD9:AD10"/>
    <mergeCell ref="B2:L2"/>
    <mergeCell ref="A9:A10"/>
    <mergeCell ref="B9:B10"/>
    <mergeCell ref="C9:C10"/>
    <mergeCell ref="D9:D10"/>
    <mergeCell ref="E9:E10"/>
    <mergeCell ref="F9:F10"/>
    <mergeCell ref="G9:G10"/>
    <mergeCell ref="H9:H10"/>
    <mergeCell ref="I9:I10"/>
    <mergeCell ref="J9:J10"/>
    <mergeCell ref="K9:K10"/>
    <mergeCell ref="L9:L10"/>
    <mergeCell ref="A3:A4"/>
    <mergeCell ref="B3:B4"/>
    <mergeCell ref="C3:C4"/>
    <mergeCell ref="D3:D4"/>
    <mergeCell ref="K3:K4"/>
    <mergeCell ref="L3:L4"/>
    <mergeCell ref="E3:E4"/>
    <mergeCell ref="F3:F4"/>
    <mergeCell ref="G3:J3"/>
    <mergeCell ref="G32:G34"/>
    <mergeCell ref="H32:H34"/>
    <mergeCell ref="I32:I34"/>
    <mergeCell ref="K32:K34"/>
    <mergeCell ref="F32:F34"/>
    <mergeCell ref="C32:C34"/>
    <mergeCell ref="A32:A34"/>
    <mergeCell ref="B32:B34"/>
    <mergeCell ref="E32:E34"/>
    <mergeCell ref="B1:BP1"/>
    <mergeCell ref="BJ2:BP2"/>
    <mergeCell ref="BN3:BO3"/>
    <mergeCell ref="BH3:BI4"/>
    <mergeCell ref="AM3:AN3"/>
    <mergeCell ref="AK3:AL4"/>
    <mergeCell ref="AW4:AX4"/>
    <mergeCell ref="D32:D34"/>
    <mergeCell ref="J32:J34"/>
    <mergeCell ref="L32:L34"/>
    <mergeCell ref="P32:P34"/>
    <mergeCell ref="M32:M34"/>
    <mergeCell ref="N32:N34"/>
    <mergeCell ref="Q32:Q34"/>
    <mergeCell ref="F23:F25"/>
    <mergeCell ref="G23:G25"/>
    <mergeCell ref="H23:H25"/>
    <mergeCell ref="I23:I25"/>
    <mergeCell ref="AB32:AB34"/>
    <mergeCell ref="AM2:BE2"/>
    <mergeCell ref="AK2:AL2"/>
    <mergeCell ref="M2:AJ2"/>
    <mergeCell ref="BF2:BI2"/>
    <mergeCell ref="BA3:BA4"/>
    <mergeCell ref="M3:N3"/>
    <mergeCell ref="BH32:BH34"/>
    <mergeCell ref="U32:U34"/>
    <mergeCell ref="V32:V34"/>
    <mergeCell ref="S32:S34"/>
    <mergeCell ref="R32:R34"/>
    <mergeCell ref="BD32:BD34"/>
    <mergeCell ref="AK32:AK34"/>
    <mergeCell ref="AG32:AG34"/>
    <mergeCell ref="Y32:Y34"/>
    <mergeCell ref="AD32:AD34"/>
    <mergeCell ref="W32:W34"/>
    <mergeCell ref="AC32:AC34"/>
    <mergeCell ref="T32:T34"/>
    <mergeCell ref="AA32:AA34"/>
    <mergeCell ref="Z32:Z34"/>
    <mergeCell ref="X32:X34"/>
    <mergeCell ref="M9:M10"/>
    <mergeCell ref="N9:N10"/>
    <mergeCell ref="O9:O10"/>
    <mergeCell ref="P9:P10"/>
    <mergeCell ref="O32:O34"/>
    <mergeCell ref="AL9:AL10"/>
    <mergeCell ref="AM9:AM10"/>
    <mergeCell ref="Q9:Q10"/>
    <mergeCell ref="R9:R10"/>
    <mergeCell ref="S9:S10"/>
    <mergeCell ref="T9:T10"/>
    <mergeCell ref="U9:U10"/>
    <mergeCell ref="J23:J25"/>
    <mergeCell ref="K23:K25"/>
    <mergeCell ref="AE32:AE34"/>
    <mergeCell ref="BF32:BF34"/>
    <mergeCell ref="AL32:AL34"/>
    <mergeCell ref="AJ32:AJ34"/>
    <mergeCell ref="BF23:BF25"/>
    <mergeCell ref="BF18:BF19"/>
    <mergeCell ref="AI18:AI19"/>
    <mergeCell ref="AJ18:AJ19"/>
    <mergeCell ref="AK18:AK19"/>
    <mergeCell ref="AL18:AL19"/>
    <mergeCell ref="Y18:Y19"/>
    <mergeCell ref="Z18:Z19"/>
    <mergeCell ref="AA18:AA19"/>
    <mergeCell ref="AB18:AB19"/>
    <mergeCell ref="AC18:AC19"/>
    <mergeCell ref="AD18:AD19"/>
    <mergeCell ref="AE18:AE19"/>
    <mergeCell ref="AH32:AH34"/>
    <mergeCell ref="AI32:AI34"/>
    <mergeCell ref="AF32:AF34"/>
    <mergeCell ref="BP3:BP4"/>
    <mergeCell ref="BL3:BL4"/>
    <mergeCell ref="BM3:BM4"/>
    <mergeCell ref="BP32:BP34"/>
    <mergeCell ref="BK32:BK34"/>
    <mergeCell ref="BM32:BM34"/>
    <mergeCell ref="BN32:BN34"/>
    <mergeCell ref="BK3:BK4"/>
    <mergeCell ref="BO9:BO10"/>
    <mergeCell ref="BP9:BP10"/>
    <mergeCell ref="BJ3:BJ4"/>
    <mergeCell ref="BD3:BE4"/>
    <mergeCell ref="BF3:BF4"/>
    <mergeCell ref="AY3:AZ4"/>
    <mergeCell ref="AP3:AX3"/>
    <mergeCell ref="BL32:BL34"/>
    <mergeCell ref="BJ32:BJ34"/>
    <mergeCell ref="BE32:BE34"/>
    <mergeCell ref="BG3:BG4"/>
    <mergeCell ref="AH3:AJ3"/>
    <mergeCell ref="BB3:BC4"/>
    <mergeCell ref="BG23:BG25"/>
    <mergeCell ref="BH23:BH25"/>
    <mergeCell ref="BI23:BI25"/>
    <mergeCell ref="AJ35:AJ36"/>
    <mergeCell ref="AK35:AK36"/>
    <mergeCell ref="AL35:AL36"/>
    <mergeCell ref="BD35:BD36"/>
    <mergeCell ref="BE35:BE36"/>
    <mergeCell ref="BF35:BF36"/>
    <mergeCell ref="BG35:BG36"/>
    <mergeCell ref="BH35:BH36"/>
    <mergeCell ref="BG32:BG34"/>
    <mergeCell ref="BI32:BI34"/>
    <mergeCell ref="BD23:BD25"/>
    <mergeCell ref="BE23:BE25"/>
    <mergeCell ref="AK23:AK25"/>
    <mergeCell ref="AL23:AL25"/>
    <mergeCell ref="BI18:BI19"/>
    <mergeCell ref="BJ18:BJ19"/>
    <mergeCell ref="BK18:BK19"/>
    <mergeCell ref="V18:V19"/>
    <mergeCell ref="W18:W19"/>
    <mergeCell ref="X18:X19"/>
    <mergeCell ref="AH18:AH19"/>
    <mergeCell ref="BL18:BL19"/>
    <mergeCell ref="BM18:BM19"/>
    <mergeCell ref="AF18:AF19"/>
    <mergeCell ref="AG18:AG19"/>
    <mergeCell ref="BP18:BP19"/>
    <mergeCell ref="A18:A19"/>
    <mergeCell ref="B18:B19"/>
    <mergeCell ref="E18:E19"/>
    <mergeCell ref="F18:F19"/>
    <mergeCell ref="M18:M19"/>
    <mergeCell ref="N18:N19"/>
    <mergeCell ref="G18:G19"/>
    <mergeCell ref="H18:H19"/>
    <mergeCell ref="I18:I19"/>
    <mergeCell ref="J18:J19"/>
    <mergeCell ref="K18:K19"/>
    <mergeCell ref="L18:L19"/>
    <mergeCell ref="O18:O19"/>
    <mergeCell ref="P18:P19"/>
    <mergeCell ref="Q18:Q19"/>
    <mergeCell ref="R18:R19"/>
    <mergeCell ref="S18:S19"/>
    <mergeCell ref="T18:T19"/>
    <mergeCell ref="U18:U19"/>
    <mergeCell ref="BN18:BN19"/>
    <mergeCell ref="BO18:BO19"/>
    <mergeCell ref="BG18:BG19"/>
    <mergeCell ref="BH18:BH19"/>
  </mergeCells>
  <phoneticPr fontId="16" type="noConversion"/>
  <conditionalFormatting sqref="C5:C6">
    <cfRule type="cellIs" dxfId="703" priority="2350" stopIfTrue="1" operator="equal">
      <formula>"MUY ALTO"</formula>
    </cfRule>
    <cfRule type="containsText" dxfId="702" priority="2349" stopIfTrue="1" operator="containsText" text="BAJO">
      <formula>NOT(ISERROR(SEARCH("BAJO",C5)))</formula>
    </cfRule>
    <cfRule type="cellIs" dxfId="701" priority="2352" stopIfTrue="1" operator="equal">
      <formula>"ALTO"</formula>
    </cfRule>
    <cfRule type="cellIs" dxfId="700" priority="2351" stopIfTrue="1" operator="equal">
      <formula>"MODERADO"</formula>
    </cfRule>
  </conditionalFormatting>
  <conditionalFormatting sqref="C9">
    <cfRule type="containsText" dxfId="699" priority="405" stopIfTrue="1" operator="containsText" text="BAJO">
      <formula>NOT(ISERROR(SEARCH("BAJO",C9)))</formula>
    </cfRule>
    <cfRule type="cellIs" dxfId="698" priority="406" stopIfTrue="1" operator="equal">
      <formula>"MUY ALTO"</formula>
    </cfRule>
    <cfRule type="cellIs" dxfId="697" priority="408" stopIfTrue="1" operator="equal">
      <formula>"ALTO"</formula>
    </cfRule>
    <cfRule type="cellIs" dxfId="696" priority="407" stopIfTrue="1" operator="equal">
      <formula>"MODERADO"</formula>
    </cfRule>
  </conditionalFormatting>
  <conditionalFormatting sqref="C13:C15">
    <cfRule type="cellIs" dxfId="695" priority="67" stopIfTrue="1" operator="equal">
      <formula>"MODERADO"</formula>
    </cfRule>
    <cfRule type="cellIs" dxfId="694" priority="66" stopIfTrue="1" operator="equal">
      <formula>"MUY ALTO"</formula>
    </cfRule>
    <cfRule type="cellIs" dxfId="693" priority="68" stopIfTrue="1" operator="equal">
      <formula>"ALTO"</formula>
    </cfRule>
    <cfRule type="containsText" dxfId="692" priority="65" stopIfTrue="1" operator="containsText" text="BAJO">
      <formula>NOT(ISERROR(SEARCH("BAJO",C13)))</formula>
    </cfRule>
  </conditionalFormatting>
  <conditionalFormatting sqref="C22">
    <cfRule type="cellIs" dxfId="691" priority="959" stopIfTrue="1" operator="equal">
      <formula>"MODERADO"</formula>
    </cfRule>
    <cfRule type="containsText" dxfId="690" priority="957" stopIfTrue="1" operator="containsText" text="BAJO">
      <formula>NOT(ISERROR(SEARCH("BAJO",C22)))</formula>
    </cfRule>
    <cfRule type="cellIs" dxfId="689" priority="958" stopIfTrue="1" operator="equal">
      <formula>"MUY ALTO"</formula>
    </cfRule>
    <cfRule type="cellIs" dxfId="688" priority="960" stopIfTrue="1" operator="equal">
      <formula>"ALTO"</formula>
    </cfRule>
  </conditionalFormatting>
  <conditionalFormatting sqref="C26:C27">
    <cfRule type="containsText" dxfId="687" priority="2062" stopIfTrue="1" operator="containsText" text="BAJO">
      <formula>NOT(ISERROR(SEARCH("BAJO",C26)))</formula>
    </cfRule>
    <cfRule type="cellIs" dxfId="686" priority="2065" stopIfTrue="1" operator="equal">
      <formula>"ALTO"</formula>
    </cfRule>
    <cfRule type="cellIs" dxfId="685" priority="2063" stopIfTrue="1" operator="equal">
      <formula>"MUY ALTO"</formula>
    </cfRule>
    <cfRule type="cellIs" dxfId="684" priority="2064" stopIfTrue="1" operator="equal">
      <formula>"MODERADO"</formula>
    </cfRule>
  </conditionalFormatting>
  <conditionalFormatting sqref="C27:C31">
    <cfRule type="cellIs" dxfId="683" priority="148" stopIfTrue="1" operator="equal">
      <formula>"ALTO"</formula>
    </cfRule>
    <cfRule type="cellIs" dxfId="682" priority="147" stopIfTrue="1" operator="equal">
      <formula>"MODERADO"</formula>
    </cfRule>
    <cfRule type="cellIs" dxfId="681" priority="146" stopIfTrue="1" operator="equal">
      <formula>"MUY ALTO"</formula>
    </cfRule>
    <cfRule type="containsText" dxfId="680" priority="145" stopIfTrue="1" operator="containsText" text="BAJO">
      <formula>NOT(ISERROR(SEARCH("BAJO",C27)))</formula>
    </cfRule>
  </conditionalFormatting>
  <conditionalFormatting sqref="C28">
    <cfRule type="cellIs" dxfId="679" priority="135" stopIfTrue="1" operator="equal">
      <formula>"MODERADO"</formula>
    </cfRule>
    <cfRule type="cellIs" dxfId="678" priority="134" stopIfTrue="1" operator="equal">
      <formula>"MUY ALTO"</formula>
    </cfRule>
    <cfRule type="containsText" dxfId="677" priority="133" stopIfTrue="1" operator="containsText" text="BAJO">
      <formula>NOT(ISERROR(SEARCH("BAJO",C28)))</formula>
    </cfRule>
    <cfRule type="cellIs" dxfId="676" priority="142" stopIfTrue="1" operator="equal">
      <formula>"MUY ALTO"</formula>
    </cfRule>
    <cfRule type="cellIs" dxfId="675" priority="144" stopIfTrue="1" operator="equal">
      <formula>"ALTO"</formula>
    </cfRule>
    <cfRule type="cellIs" dxfId="674" priority="143" stopIfTrue="1" operator="equal">
      <formula>"MODERADO"</formula>
    </cfRule>
    <cfRule type="containsText" dxfId="673" priority="141" stopIfTrue="1" operator="containsText" text="BAJO">
      <formula>NOT(ISERROR(SEARCH("BAJO",C28)))</formula>
    </cfRule>
    <cfRule type="cellIs" dxfId="672" priority="136" stopIfTrue="1" operator="equal">
      <formula>"ALTO"</formula>
    </cfRule>
  </conditionalFormatting>
  <conditionalFormatting sqref="C35">
    <cfRule type="cellIs" dxfId="671" priority="851" stopIfTrue="1" operator="equal">
      <formula>"ALTO"</formula>
    </cfRule>
    <cfRule type="cellIs" dxfId="670" priority="850" stopIfTrue="1" operator="equal">
      <formula>"MODERADO"</formula>
    </cfRule>
    <cfRule type="cellIs" dxfId="669" priority="849" stopIfTrue="1" operator="equal">
      <formula>"MUY ALTO"</formula>
    </cfRule>
    <cfRule type="containsText" dxfId="668" priority="848" stopIfTrue="1" operator="containsText" text="BAJO">
      <formula>NOT(ISERROR(SEARCH("BAJO",C35)))</formula>
    </cfRule>
  </conditionalFormatting>
  <conditionalFormatting sqref="C37">
    <cfRule type="cellIs" dxfId="667" priority="2001" stopIfTrue="1" operator="equal">
      <formula>"ALTO"</formula>
    </cfRule>
    <cfRule type="cellIs" dxfId="666" priority="1999" stopIfTrue="1" operator="equal">
      <formula>"MUY ALTO"</formula>
    </cfRule>
    <cfRule type="containsText" dxfId="665" priority="1998" stopIfTrue="1" operator="containsText" text="BAJO">
      <formula>NOT(ISERROR(SEARCH("BAJO",C37)))</formula>
    </cfRule>
    <cfRule type="cellIs" dxfId="664" priority="2000" stopIfTrue="1" operator="equal">
      <formula>"MODERADO"</formula>
    </cfRule>
  </conditionalFormatting>
  <conditionalFormatting sqref="C39:C43">
    <cfRule type="cellIs" dxfId="663" priority="2" stopIfTrue="1" operator="equal">
      <formula>"MUY ALTO"</formula>
    </cfRule>
    <cfRule type="cellIs" dxfId="662" priority="3" stopIfTrue="1" operator="equal">
      <formula>"MODERADO"</formula>
    </cfRule>
    <cfRule type="cellIs" dxfId="661" priority="4" stopIfTrue="1" operator="equal">
      <formula>"ALTO"</formula>
    </cfRule>
    <cfRule type="containsText" dxfId="660" priority="1" stopIfTrue="1" operator="containsText" text="BAJO">
      <formula>NOT(ISERROR(SEARCH("BAJO",C39)))</formula>
    </cfRule>
  </conditionalFormatting>
  <conditionalFormatting sqref="C45:C46">
    <cfRule type="containsText" dxfId="659" priority="459" stopIfTrue="1" operator="containsText" text="BAJO">
      <formula>NOT(ISERROR(SEARCH("BAJO",C45)))</formula>
    </cfRule>
    <cfRule type="cellIs" dxfId="658" priority="460" stopIfTrue="1" operator="equal">
      <formula>"MUY ALTO"</formula>
    </cfRule>
    <cfRule type="cellIs" dxfId="657" priority="461" stopIfTrue="1" operator="equal">
      <formula>"MODERADO"</formula>
    </cfRule>
    <cfRule type="cellIs" dxfId="656" priority="462" stopIfTrue="1" operator="equal">
      <formula>"ALTO"</formula>
    </cfRule>
  </conditionalFormatting>
  <conditionalFormatting sqref="C49">
    <cfRule type="containsText" dxfId="655" priority="2645" stopIfTrue="1" operator="containsText" text="BAJO">
      <formula>NOT(ISERROR(SEARCH("BAJO",C49)))</formula>
    </cfRule>
    <cfRule type="cellIs" dxfId="654" priority="2648" stopIfTrue="1" operator="equal">
      <formula>"ALTO"</formula>
    </cfRule>
    <cfRule type="cellIs" dxfId="653" priority="2647" stopIfTrue="1" operator="equal">
      <formula>"MODERADO"</formula>
    </cfRule>
    <cfRule type="cellIs" dxfId="652" priority="2646" stopIfTrue="1" operator="equal">
      <formula>"MUY ALTO"</formula>
    </cfRule>
  </conditionalFormatting>
  <conditionalFormatting sqref="C8:D8">
    <cfRule type="cellIs" dxfId="651" priority="1112" stopIfTrue="1" operator="equal">
      <formula>"MODERADO"</formula>
    </cfRule>
    <cfRule type="cellIs" dxfId="650" priority="1113" stopIfTrue="1" operator="equal">
      <formula>"ALTO"</formula>
    </cfRule>
    <cfRule type="cellIs" dxfId="649" priority="1111" stopIfTrue="1" operator="equal">
      <formula>"MUY ALTO"</formula>
    </cfRule>
    <cfRule type="containsText" dxfId="648" priority="1110" stopIfTrue="1" operator="containsText" text="BAJO">
      <formula>NOT(ISERROR(SEARCH("BAJO",C8)))</formula>
    </cfRule>
  </conditionalFormatting>
  <conditionalFormatting sqref="C11:D11">
    <cfRule type="cellIs" dxfId="647" priority="1624" stopIfTrue="1" operator="equal">
      <formula>"ALTO"</formula>
    </cfRule>
    <cfRule type="containsText" dxfId="646" priority="1621" stopIfTrue="1" operator="containsText" text="BAJO">
      <formula>NOT(ISERROR(SEARCH("BAJO",C11)))</formula>
    </cfRule>
    <cfRule type="cellIs" dxfId="645" priority="1622" stopIfTrue="1" operator="equal">
      <formula>"MUY ALTO"</formula>
    </cfRule>
    <cfRule type="cellIs" dxfId="644" priority="1623" stopIfTrue="1" operator="equal">
      <formula>"MODERADO"</formula>
    </cfRule>
  </conditionalFormatting>
  <conditionalFormatting sqref="C16:D17">
    <cfRule type="containsText" dxfId="643" priority="306" stopIfTrue="1" operator="containsText" text="BAJO">
      <formula>NOT(ISERROR(SEARCH("BAJO",C16)))</formula>
    </cfRule>
    <cfRule type="cellIs" dxfId="642" priority="307" stopIfTrue="1" operator="equal">
      <formula>"MUY ALTO"</formula>
    </cfRule>
    <cfRule type="cellIs" dxfId="641" priority="308" stopIfTrue="1" operator="equal">
      <formula>"MODERADO"</formula>
    </cfRule>
    <cfRule type="cellIs" dxfId="640" priority="309" stopIfTrue="1" operator="equal">
      <formula>"ALTO"</formula>
    </cfRule>
  </conditionalFormatting>
  <conditionalFormatting sqref="C32:D33">
    <cfRule type="cellIs" dxfId="639" priority="92" stopIfTrue="1" operator="equal">
      <formula>"MUY ALTO"</formula>
    </cfRule>
    <cfRule type="containsText" dxfId="638" priority="91" stopIfTrue="1" operator="containsText" text="BAJO">
      <formula>NOT(ISERROR(SEARCH("BAJO",C32)))</formula>
    </cfRule>
    <cfRule type="cellIs" dxfId="637" priority="94" stopIfTrue="1" operator="equal">
      <formula>"ALTO"</formula>
    </cfRule>
    <cfRule type="cellIs" dxfId="636" priority="93" stopIfTrue="1" operator="equal">
      <formula>"MODERADO"</formula>
    </cfRule>
  </conditionalFormatting>
  <conditionalFormatting sqref="C38:D38">
    <cfRule type="cellIs" dxfId="635" priority="1995" stopIfTrue="1" operator="equal">
      <formula>"MUY ALTO"</formula>
    </cfRule>
    <cfRule type="cellIs" dxfId="634" priority="1996" stopIfTrue="1" operator="equal">
      <formula>"MODERADO"</formula>
    </cfRule>
    <cfRule type="cellIs" dxfId="633" priority="1997" stopIfTrue="1" operator="equal">
      <formula>"ALTO"</formula>
    </cfRule>
    <cfRule type="containsText" dxfId="632" priority="1994" stopIfTrue="1" operator="containsText" text="BAJO">
      <formula>NOT(ISERROR(SEARCH("BAJO",C38)))</formula>
    </cfRule>
  </conditionalFormatting>
  <conditionalFormatting sqref="D14">
    <cfRule type="cellIs" dxfId="631" priority="572" stopIfTrue="1" operator="equal">
      <formula>"MUY ALTO"</formula>
    </cfRule>
    <cfRule type="containsText" dxfId="630" priority="571" stopIfTrue="1" operator="containsText" text="BAJO">
      <formula>NOT(ISERROR(SEARCH("BAJO",D14)))</formula>
    </cfRule>
    <cfRule type="cellIs" dxfId="629" priority="574" stopIfTrue="1" operator="equal">
      <formula>"ALTO"</formula>
    </cfRule>
    <cfRule type="cellIs" dxfId="628" priority="573" stopIfTrue="1" operator="equal">
      <formula>"MODERADO"</formula>
    </cfRule>
  </conditionalFormatting>
  <conditionalFormatting sqref="G5:J6">
    <cfRule type="cellIs" dxfId="627" priority="2315" stopIfTrue="1" operator="equal">
      <formula>"MODERADO"</formula>
    </cfRule>
    <cfRule type="cellIs" dxfId="626" priority="2316" stopIfTrue="1" operator="equal">
      <formula>"ALTO"</formula>
    </cfRule>
    <cfRule type="cellIs" dxfId="625" priority="2314" stopIfTrue="1" operator="equal">
      <formula>"MUY ALTO"</formula>
    </cfRule>
    <cfRule type="containsText" dxfId="624" priority="2313" stopIfTrue="1" operator="containsText" text="BAJO">
      <formula>NOT(ISERROR(SEARCH("BAJO",G5)))</formula>
    </cfRule>
  </conditionalFormatting>
  <conditionalFormatting sqref="G8:J9">
    <cfRule type="cellIs" dxfId="623" priority="412" stopIfTrue="1" operator="equal">
      <formula>"ALTO"</formula>
    </cfRule>
    <cfRule type="cellIs" dxfId="622" priority="411" stopIfTrue="1" operator="equal">
      <formula>"MODERADO"</formula>
    </cfRule>
    <cfRule type="cellIs" dxfId="621" priority="410" stopIfTrue="1" operator="equal">
      <formula>"MUY ALTO"</formula>
    </cfRule>
    <cfRule type="containsText" dxfId="620" priority="409" stopIfTrue="1" operator="containsText" text="BAJO">
      <formula>NOT(ISERROR(SEARCH("BAJO",G8)))</formula>
    </cfRule>
  </conditionalFormatting>
  <conditionalFormatting sqref="G11:J11 C18:C19 G37:J37">
    <cfRule type="cellIs" dxfId="619" priority="3511" stopIfTrue="1" operator="equal">
      <formula>"ALTO"</formula>
    </cfRule>
    <cfRule type="cellIs" dxfId="618" priority="3510" stopIfTrue="1" operator="equal">
      <formula>"MODERADO"</formula>
    </cfRule>
    <cfRule type="cellIs" dxfId="617" priority="3509" stopIfTrue="1" operator="equal">
      <formula>"MUY ALTO"</formula>
    </cfRule>
    <cfRule type="containsText" dxfId="616" priority="3508" stopIfTrue="1" operator="containsText" text="BAJO">
      <formula>NOT(ISERROR(SEARCH("BAJO",C11)))</formula>
    </cfRule>
  </conditionalFormatting>
  <conditionalFormatting sqref="G28:J29">
    <cfRule type="cellIs" dxfId="615" priority="140" stopIfTrue="1" operator="equal">
      <formula>"ALTO"</formula>
    </cfRule>
    <cfRule type="cellIs" dxfId="614" priority="139" stopIfTrue="1" operator="equal">
      <formula>"MODERADO"</formula>
    </cfRule>
    <cfRule type="containsText" dxfId="613" priority="137" stopIfTrue="1" operator="containsText" text="BAJO">
      <formula>NOT(ISERROR(SEARCH("BAJO",G28)))</formula>
    </cfRule>
    <cfRule type="cellIs" dxfId="612" priority="138" stopIfTrue="1" operator="equal">
      <formula>"MUY ALTO"</formula>
    </cfRule>
  </conditionalFormatting>
  <conditionalFormatting sqref="G35:J35">
    <cfRule type="containsText" dxfId="611" priority="852" stopIfTrue="1" operator="containsText" text="BAJO">
      <formula>NOT(ISERROR(SEARCH("BAJO",G35)))</formula>
    </cfRule>
    <cfRule type="cellIs" dxfId="610" priority="853" stopIfTrue="1" operator="equal">
      <formula>"MUY ALTO"</formula>
    </cfRule>
    <cfRule type="cellIs" dxfId="609" priority="855" stopIfTrue="1" operator="equal">
      <formula>"ALTO"</formula>
    </cfRule>
    <cfRule type="cellIs" dxfId="608" priority="854" stopIfTrue="1" operator="equal">
      <formula>"MODERADO"</formula>
    </cfRule>
  </conditionalFormatting>
  <conditionalFormatting sqref="G39:J39">
    <cfRule type="cellIs" dxfId="607" priority="786" stopIfTrue="1" operator="equal">
      <formula>"MODERADO"</formula>
    </cfRule>
    <cfRule type="cellIs" dxfId="606" priority="785" stopIfTrue="1" operator="equal">
      <formula>"MUY ALTO"</formula>
    </cfRule>
    <cfRule type="containsText" dxfId="605" priority="784" stopIfTrue="1" operator="containsText" text="BAJO">
      <formula>NOT(ISERROR(SEARCH("BAJO",G39)))</formula>
    </cfRule>
    <cfRule type="cellIs" dxfId="604" priority="787" stopIfTrue="1" operator="equal">
      <formula>"ALTO"</formula>
    </cfRule>
  </conditionalFormatting>
  <conditionalFormatting sqref="G41:J43">
    <cfRule type="cellIs" dxfId="603" priority="8" stopIfTrue="1" operator="equal">
      <formula>"ALTO"</formula>
    </cfRule>
    <cfRule type="cellIs" dxfId="602" priority="7" stopIfTrue="1" operator="equal">
      <formula>"MODERADO"</formula>
    </cfRule>
    <cfRule type="cellIs" dxfId="601" priority="6" stopIfTrue="1" operator="equal">
      <formula>"MUY ALTO"</formula>
    </cfRule>
    <cfRule type="containsText" dxfId="600" priority="5" stopIfTrue="1" operator="containsText" text="BAJO">
      <formula>NOT(ISERROR(SEARCH("BAJO",G41)))</formula>
    </cfRule>
  </conditionalFormatting>
  <conditionalFormatting sqref="G45:J47">
    <cfRule type="containsText" dxfId="599" priority="455" stopIfTrue="1" operator="containsText" text="BAJO">
      <formula>NOT(ISERROR(SEARCH("BAJO",G45)))</formula>
    </cfRule>
    <cfRule type="cellIs" dxfId="598" priority="457" stopIfTrue="1" operator="equal">
      <formula>"MODERADO"</formula>
    </cfRule>
    <cfRule type="cellIs" dxfId="597" priority="456" stopIfTrue="1" operator="equal">
      <formula>"MUY ALTO"</formula>
    </cfRule>
    <cfRule type="cellIs" dxfId="596" priority="458" stopIfTrue="1" operator="equal">
      <formula>"ALTO"</formula>
    </cfRule>
  </conditionalFormatting>
  <conditionalFormatting sqref="G13:K17">
    <cfRule type="cellIs" dxfId="595" priority="57" stopIfTrue="1" operator="equal">
      <formula>"MUY ALTO"</formula>
    </cfRule>
    <cfRule type="cellIs" dxfId="594" priority="59" stopIfTrue="1" operator="equal">
      <formula>"ALTO"</formula>
    </cfRule>
    <cfRule type="cellIs" dxfId="593" priority="58" stopIfTrue="1" operator="equal">
      <formula>"MODERADO"</formula>
    </cfRule>
    <cfRule type="containsText" dxfId="592" priority="56" stopIfTrue="1" operator="containsText" text="BAJO">
      <formula>NOT(ISERROR(SEARCH("BAJO",G13)))</formula>
    </cfRule>
  </conditionalFormatting>
  <conditionalFormatting sqref="G32:K33">
    <cfRule type="cellIs" dxfId="591" priority="89" stopIfTrue="1" operator="equal">
      <formula>"MODERADO"</formula>
    </cfRule>
    <cfRule type="cellIs" dxfId="590" priority="90" stopIfTrue="1" operator="equal">
      <formula>"ALTO"</formula>
    </cfRule>
    <cfRule type="containsText" dxfId="589" priority="87" stopIfTrue="1" operator="containsText" text="BAJO">
      <formula>NOT(ISERROR(SEARCH("BAJO",G32)))</formula>
    </cfRule>
    <cfRule type="cellIs" dxfId="588" priority="88" stopIfTrue="1" operator="equal">
      <formula>"MUY ALTO"</formula>
    </cfRule>
  </conditionalFormatting>
  <conditionalFormatting sqref="M5:M6">
    <cfRule type="cellIs" dxfId="587" priority="3499" stopIfTrue="1" operator="equal">
      <formula>3</formula>
    </cfRule>
    <cfRule type="cellIs" dxfId="586" priority="3500" stopIfTrue="1" operator="equal">
      <formula>2</formula>
    </cfRule>
    <cfRule type="cellIs" dxfId="585" priority="3501" stopIfTrue="1" operator="equal">
      <formula>1</formula>
    </cfRule>
    <cfRule type="cellIs" dxfId="584" priority="3502" stopIfTrue="1" operator="equal">
      <formula>5</formula>
    </cfRule>
    <cfRule type="cellIs" dxfId="583" priority="3498" stopIfTrue="1" operator="equal">
      <formula>4</formula>
    </cfRule>
  </conditionalFormatting>
  <conditionalFormatting sqref="M8:M9">
    <cfRule type="cellIs" dxfId="582" priority="439" stopIfTrue="1" operator="equal">
      <formula>5</formula>
    </cfRule>
    <cfRule type="cellIs" dxfId="581" priority="438" stopIfTrue="1" operator="equal">
      <formula>1</formula>
    </cfRule>
    <cfRule type="cellIs" dxfId="580" priority="437" stopIfTrue="1" operator="equal">
      <formula>2</formula>
    </cfRule>
    <cfRule type="cellIs" dxfId="579" priority="436" stopIfTrue="1" operator="equal">
      <formula>3</formula>
    </cfRule>
    <cfRule type="cellIs" dxfId="578" priority="435" stopIfTrue="1" operator="equal">
      <formula>4</formula>
    </cfRule>
  </conditionalFormatting>
  <conditionalFormatting sqref="M11 AI11">
    <cfRule type="cellIs" dxfId="577" priority="1616" stopIfTrue="1" operator="equal">
      <formula>5</formula>
    </cfRule>
    <cfRule type="cellIs" dxfId="576" priority="1615" stopIfTrue="1" operator="equal">
      <formula>1</formula>
    </cfRule>
    <cfRule type="cellIs" dxfId="575" priority="1613" stopIfTrue="1" operator="equal">
      <formula>3</formula>
    </cfRule>
    <cfRule type="cellIs" dxfId="574" priority="1614" stopIfTrue="1" operator="equal">
      <formula>2</formula>
    </cfRule>
  </conditionalFormatting>
  <conditionalFormatting sqref="M11">
    <cfRule type="cellIs" dxfId="573" priority="1620" stopIfTrue="1" operator="equal">
      <formula>"ALTO"</formula>
    </cfRule>
    <cfRule type="cellIs" dxfId="572" priority="1619" stopIfTrue="1" operator="equal">
      <formula>"MODERADO"</formula>
    </cfRule>
    <cfRule type="cellIs" dxfId="571" priority="1618" stopIfTrue="1" operator="equal">
      <formula>"MUY ALTO"</formula>
    </cfRule>
    <cfRule type="containsText" dxfId="570" priority="1617" stopIfTrue="1" operator="containsText" text="BAJO">
      <formula>NOT(ISERROR(SEARCH("BAJO",M11)))</formula>
    </cfRule>
  </conditionalFormatting>
  <conditionalFormatting sqref="M13">
    <cfRule type="cellIs" dxfId="569" priority="338" stopIfTrue="1" operator="equal">
      <formula>1</formula>
    </cfRule>
    <cfRule type="cellIs" dxfId="568" priority="339" stopIfTrue="1" operator="equal">
      <formula>5</formula>
    </cfRule>
    <cfRule type="cellIs" dxfId="567" priority="335" stopIfTrue="1" operator="equal">
      <formula>4</formula>
    </cfRule>
    <cfRule type="cellIs" dxfId="566" priority="336" stopIfTrue="1" operator="equal">
      <formula>3</formula>
    </cfRule>
    <cfRule type="cellIs" dxfId="565" priority="337" stopIfTrue="1" operator="equal">
      <formula>2</formula>
    </cfRule>
  </conditionalFormatting>
  <conditionalFormatting sqref="M13:M14">
    <cfRule type="cellIs" dxfId="564" priority="342" stopIfTrue="1" operator="equal">
      <formula>2</formula>
    </cfRule>
    <cfRule type="cellIs" dxfId="563" priority="340" stopIfTrue="1" operator="equal">
      <formula>4</formula>
    </cfRule>
    <cfRule type="cellIs" dxfId="562" priority="341" stopIfTrue="1" operator="equal">
      <formula>3</formula>
    </cfRule>
    <cfRule type="cellIs" dxfId="561" priority="343" stopIfTrue="1" operator="equal">
      <formula>1</formula>
    </cfRule>
    <cfRule type="cellIs" dxfId="560" priority="344" stopIfTrue="1" operator="equal">
      <formula>5</formula>
    </cfRule>
  </conditionalFormatting>
  <conditionalFormatting sqref="M15">
    <cfRule type="cellIs" dxfId="559" priority="49" stopIfTrue="1" operator="equal">
      <formula>1</formula>
    </cfRule>
    <cfRule type="cellIs" dxfId="558" priority="47" stopIfTrue="1" operator="equal">
      <formula>3</formula>
    </cfRule>
    <cfRule type="cellIs" dxfId="557" priority="46" stopIfTrue="1" operator="equal">
      <formula>4</formula>
    </cfRule>
    <cfRule type="cellIs" dxfId="556" priority="50" stopIfTrue="1" operator="equal">
      <formula>5</formula>
    </cfRule>
    <cfRule type="cellIs" dxfId="555" priority="48" stopIfTrue="1" operator="equal">
      <formula>2</formula>
    </cfRule>
  </conditionalFormatting>
  <conditionalFormatting sqref="M16">
    <cfRule type="cellIs" dxfId="554" priority="650" stopIfTrue="1" operator="equal">
      <formula>2</formula>
    </cfRule>
    <cfRule type="cellIs" dxfId="553" priority="649" stopIfTrue="1" operator="equal">
      <formula>3</formula>
    </cfRule>
    <cfRule type="cellIs" dxfId="552" priority="648" stopIfTrue="1" operator="equal">
      <formula>4</formula>
    </cfRule>
    <cfRule type="cellIs" dxfId="551" priority="652" stopIfTrue="1" operator="equal">
      <formula>5</formula>
    </cfRule>
    <cfRule type="cellIs" dxfId="550" priority="651" stopIfTrue="1" operator="equal">
      <formula>1</formula>
    </cfRule>
  </conditionalFormatting>
  <conditionalFormatting sqref="M16:M18">
    <cfRule type="cellIs" dxfId="549" priority="600" stopIfTrue="1" operator="equal">
      <formula>2</formula>
    </cfRule>
    <cfRule type="cellIs" dxfId="548" priority="601" stopIfTrue="1" operator="equal">
      <formula>1</formula>
    </cfRule>
    <cfRule type="cellIs" dxfId="547" priority="599" stopIfTrue="1" operator="equal">
      <formula>3</formula>
    </cfRule>
    <cfRule type="cellIs" dxfId="546" priority="598" stopIfTrue="1" operator="equal">
      <formula>4</formula>
    </cfRule>
    <cfRule type="cellIs" dxfId="545" priority="602" stopIfTrue="1" operator="equal">
      <formula>5</formula>
    </cfRule>
  </conditionalFormatting>
  <conditionalFormatting sqref="M17:M18">
    <cfRule type="cellIs" dxfId="544" priority="586" stopIfTrue="1" operator="equal">
      <formula>1</formula>
    </cfRule>
    <cfRule type="cellIs" dxfId="543" priority="587" stopIfTrue="1" operator="equal">
      <formula>5</formula>
    </cfRule>
    <cfRule type="cellIs" dxfId="542" priority="585" stopIfTrue="1" operator="equal">
      <formula>2</formula>
    </cfRule>
    <cfRule type="cellIs" dxfId="541" priority="584" stopIfTrue="1" operator="equal">
      <formula>3</formula>
    </cfRule>
    <cfRule type="cellIs" dxfId="540" priority="583" stopIfTrue="1" operator="equal">
      <formula>4</formula>
    </cfRule>
  </conditionalFormatting>
  <conditionalFormatting sqref="M20:M22">
    <cfRule type="cellIs" dxfId="539" priority="965" stopIfTrue="1" operator="equal">
      <formula>5</formula>
    </cfRule>
    <cfRule type="cellIs" dxfId="538" priority="963" stopIfTrue="1" operator="equal">
      <formula>2</formula>
    </cfRule>
    <cfRule type="cellIs" dxfId="537" priority="962" stopIfTrue="1" operator="equal">
      <formula>3</formula>
    </cfRule>
    <cfRule type="cellIs" dxfId="536" priority="961" stopIfTrue="1" operator="equal">
      <formula>4</formula>
    </cfRule>
    <cfRule type="cellIs" dxfId="535" priority="964" stopIfTrue="1" operator="equal">
      <formula>1</formula>
    </cfRule>
  </conditionalFormatting>
  <conditionalFormatting sqref="M20:M24">
    <cfRule type="cellIs" dxfId="534" priority="1004" stopIfTrue="1" operator="equal">
      <formula>3</formula>
    </cfRule>
    <cfRule type="cellIs" dxfId="533" priority="1003" stopIfTrue="1" operator="equal">
      <formula>4</formula>
    </cfRule>
    <cfRule type="cellIs" dxfId="532" priority="1007" stopIfTrue="1" operator="equal">
      <formula>5</formula>
    </cfRule>
    <cfRule type="cellIs" dxfId="531" priority="1005" stopIfTrue="1" operator="equal">
      <formula>2</formula>
    </cfRule>
    <cfRule type="cellIs" dxfId="530" priority="1006" stopIfTrue="1" operator="equal">
      <formula>1</formula>
    </cfRule>
  </conditionalFormatting>
  <conditionalFormatting sqref="M26:M27">
    <cfRule type="cellIs" dxfId="529" priority="2057" stopIfTrue="1" operator="equal">
      <formula>4</formula>
    </cfRule>
    <cfRule type="cellIs" dxfId="528" priority="2058" stopIfTrue="1" operator="equal">
      <formula>3</formula>
    </cfRule>
    <cfRule type="cellIs" dxfId="527" priority="2059" stopIfTrue="1" operator="equal">
      <formula>2</formula>
    </cfRule>
    <cfRule type="cellIs" dxfId="526" priority="2060" stopIfTrue="1" operator="equal">
      <formula>1</formula>
    </cfRule>
    <cfRule type="cellIs" dxfId="525" priority="2061" stopIfTrue="1" operator="equal">
      <formula>5</formula>
    </cfRule>
  </conditionalFormatting>
  <conditionalFormatting sqref="M26:M31">
    <cfRule type="cellIs" dxfId="524" priority="209" stopIfTrue="1" operator="equal">
      <formula>2</formula>
    </cfRule>
    <cfRule type="cellIs" dxfId="523" priority="211" stopIfTrue="1" operator="equal">
      <formula>5</formula>
    </cfRule>
    <cfRule type="cellIs" dxfId="522" priority="210" stopIfTrue="1" operator="equal">
      <formula>1</formula>
    </cfRule>
    <cfRule type="cellIs" dxfId="521" priority="207" stopIfTrue="1" operator="equal">
      <formula>4</formula>
    </cfRule>
    <cfRule type="cellIs" dxfId="520" priority="208" stopIfTrue="1" operator="equal">
      <formula>3</formula>
    </cfRule>
  </conditionalFormatting>
  <conditionalFormatting sqref="M28">
    <cfRule type="cellIs" dxfId="519" priority="192" stopIfTrue="1" operator="equal">
      <formula>4</formula>
    </cfRule>
    <cfRule type="cellIs" dxfId="518" priority="152" stopIfTrue="1" operator="equal">
      <formula>1</formula>
    </cfRule>
    <cfRule type="cellIs" dxfId="517" priority="194" stopIfTrue="1" operator="equal">
      <formula>2</formula>
    </cfRule>
    <cfRule type="cellIs" dxfId="516" priority="150" stopIfTrue="1" operator="equal">
      <formula>3</formula>
    </cfRule>
    <cfRule type="cellIs" dxfId="515" priority="195" stopIfTrue="1" operator="equal">
      <formula>1</formula>
    </cfRule>
    <cfRule type="cellIs" dxfId="514" priority="153" stopIfTrue="1" operator="equal">
      <formula>5</formula>
    </cfRule>
    <cfRule type="cellIs" dxfId="513" priority="196" stopIfTrue="1" operator="equal">
      <formula>5</formula>
    </cfRule>
    <cfRule type="cellIs" dxfId="512" priority="149" stopIfTrue="1" operator="equal">
      <formula>4</formula>
    </cfRule>
    <cfRule type="cellIs" dxfId="511" priority="151" stopIfTrue="1" operator="equal">
      <formula>2</formula>
    </cfRule>
    <cfRule type="cellIs" dxfId="510" priority="193" stopIfTrue="1" operator="equal">
      <formula>3</formula>
    </cfRule>
  </conditionalFormatting>
  <conditionalFormatting sqref="M32:M35">
    <cfRule type="cellIs" dxfId="509" priority="103" stopIfTrue="1" operator="equal">
      <formula>1</formula>
    </cfRule>
    <cfRule type="cellIs" dxfId="508" priority="104" stopIfTrue="1" operator="equal">
      <formula>5</formula>
    </cfRule>
    <cfRule type="cellIs" dxfId="507" priority="100" stopIfTrue="1" operator="equal">
      <formula>4</formula>
    </cfRule>
    <cfRule type="cellIs" dxfId="506" priority="101" stopIfTrue="1" operator="equal">
      <formula>3</formula>
    </cfRule>
    <cfRule type="cellIs" dxfId="505" priority="102" stopIfTrue="1" operator="equal">
      <formula>2</formula>
    </cfRule>
  </conditionalFormatting>
  <conditionalFormatting sqref="M37:M39">
    <cfRule type="cellIs" dxfId="504" priority="796" stopIfTrue="1" operator="equal">
      <formula>1</formula>
    </cfRule>
    <cfRule type="cellIs" dxfId="503" priority="795" stopIfTrue="1" operator="equal">
      <formula>2</formula>
    </cfRule>
    <cfRule type="cellIs" dxfId="502" priority="794" stopIfTrue="1" operator="equal">
      <formula>3</formula>
    </cfRule>
    <cfRule type="cellIs" dxfId="501" priority="793" stopIfTrue="1" operator="equal">
      <formula>4</formula>
    </cfRule>
    <cfRule type="cellIs" dxfId="500" priority="797" stopIfTrue="1" operator="equal">
      <formula>5</formula>
    </cfRule>
  </conditionalFormatting>
  <conditionalFormatting sqref="M41:M43">
    <cfRule type="cellIs" dxfId="499" priority="9" stopIfTrue="1" operator="equal">
      <formula>4</formula>
    </cfRule>
    <cfRule type="cellIs" dxfId="498" priority="10" stopIfTrue="1" operator="equal">
      <formula>3</formula>
    </cfRule>
    <cfRule type="cellIs" dxfId="497" priority="11" stopIfTrue="1" operator="equal">
      <formula>2</formula>
    </cfRule>
    <cfRule type="cellIs" dxfId="496" priority="12" stopIfTrue="1" operator="equal">
      <formula>1</formula>
    </cfRule>
    <cfRule type="cellIs" dxfId="495" priority="13" stopIfTrue="1" operator="equal">
      <formula>5</formula>
    </cfRule>
  </conditionalFormatting>
  <conditionalFormatting sqref="M46:M47 AI46:AJ47">
    <cfRule type="cellIs" dxfId="494" priority="479" stopIfTrue="1" operator="equal">
      <formula>3</formula>
    </cfRule>
    <cfRule type="cellIs" dxfId="493" priority="480" stopIfTrue="1" operator="equal">
      <formula>2</formula>
    </cfRule>
    <cfRule type="cellIs" dxfId="492" priority="481" stopIfTrue="1" operator="equal">
      <formula>1</formula>
    </cfRule>
    <cfRule type="cellIs" dxfId="491" priority="482" stopIfTrue="1" operator="equal">
      <formula>5</formula>
    </cfRule>
  </conditionalFormatting>
  <conditionalFormatting sqref="M49">
    <cfRule type="cellIs" dxfId="490" priority="2641" stopIfTrue="1" operator="equal">
      <formula>5</formula>
    </cfRule>
    <cfRule type="cellIs" dxfId="489" priority="2640" stopIfTrue="1" operator="equal">
      <formula>1</formula>
    </cfRule>
    <cfRule type="cellIs" dxfId="488" priority="2639" stopIfTrue="1" operator="equal">
      <formula>2</formula>
    </cfRule>
    <cfRule type="cellIs" dxfId="487" priority="2638" stopIfTrue="1" operator="equal">
      <formula>3</formula>
    </cfRule>
    <cfRule type="cellIs" dxfId="486" priority="2637" stopIfTrue="1" operator="equal">
      <formula>4</formula>
    </cfRule>
  </conditionalFormatting>
  <conditionalFormatting sqref="M45:N45">
    <cfRule type="cellIs" dxfId="485" priority="657" stopIfTrue="1" operator="equal">
      <formula>5</formula>
    </cfRule>
    <cfRule type="cellIs" dxfId="484" priority="656" stopIfTrue="1" operator="equal">
      <formula>1</formula>
    </cfRule>
    <cfRule type="cellIs" dxfId="483" priority="653" stopIfTrue="1" operator="equal">
      <formula>4</formula>
    </cfRule>
    <cfRule type="cellIs" dxfId="482" priority="655" stopIfTrue="1" operator="equal">
      <formula>2</formula>
    </cfRule>
    <cfRule type="cellIs" dxfId="481" priority="654" stopIfTrue="1" operator="equal">
      <formula>3</formula>
    </cfRule>
  </conditionalFormatting>
  <conditionalFormatting sqref="O35:Q35">
    <cfRule type="cellIs" dxfId="480" priority="842" stopIfTrue="1" operator="equal">
      <formula>1</formula>
    </cfRule>
    <cfRule type="cellIs" dxfId="479" priority="840" stopIfTrue="1" operator="equal">
      <formula>3</formula>
    </cfRule>
    <cfRule type="cellIs" dxfId="478" priority="839" stopIfTrue="1" operator="equal">
      <formula>4</formula>
    </cfRule>
    <cfRule type="cellIs" dxfId="477" priority="841" stopIfTrue="1" operator="equal">
      <formula>2</formula>
    </cfRule>
    <cfRule type="cellIs" dxfId="476" priority="843" stopIfTrue="1" operator="equal">
      <formula>5</formula>
    </cfRule>
  </conditionalFormatting>
  <conditionalFormatting sqref="O6:V6">
    <cfRule type="cellIs" dxfId="475" priority="2716" stopIfTrue="1" operator="equal">
      <formula>5</formula>
    </cfRule>
    <cfRule type="cellIs" dxfId="474" priority="2715" stopIfTrue="1" operator="equal">
      <formula>1</formula>
    </cfRule>
    <cfRule type="cellIs" dxfId="473" priority="2714" stopIfTrue="1" operator="equal">
      <formula>2</formula>
    </cfRule>
    <cfRule type="cellIs" dxfId="472" priority="2713" stopIfTrue="1" operator="equal">
      <formula>3</formula>
    </cfRule>
    <cfRule type="cellIs" dxfId="471" priority="2712" stopIfTrue="1" operator="equal">
      <formula>4</formula>
    </cfRule>
  </conditionalFormatting>
  <conditionalFormatting sqref="O16:AH17">
    <cfRule type="cellIs" dxfId="470" priority="560" stopIfTrue="1" operator="equal">
      <formula>1</formula>
    </cfRule>
    <cfRule type="cellIs" dxfId="469" priority="558" stopIfTrue="1" operator="equal">
      <formula>3</formula>
    </cfRule>
    <cfRule type="cellIs" dxfId="468" priority="557" stopIfTrue="1" operator="equal">
      <formula>4</formula>
    </cfRule>
    <cfRule type="cellIs" dxfId="467" priority="561" stopIfTrue="1" operator="equal">
      <formula>5</formula>
    </cfRule>
    <cfRule type="cellIs" dxfId="466" priority="559" stopIfTrue="1" operator="equal">
      <formula>2</formula>
    </cfRule>
  </conditionalFormatting>
  <conditionalFormatting sqref="O32:AH33">
    <cfRule type="cellIs" dxfId="465" priority="82" stopIfTrue="1" operator="equal">
      <formula>4</formula>
    </cfRule>
    <cfRule type="cellIs" dxfId="464" priority="83" stopIfTrue="1" operator="equal">
      <formula>3</formula>
    </cfRule>
    <cfRule type="cellIs" dxfId="463" priority="84" stopIfTrue="1" operator="equal">
      <formula>2</formula>
    </cfRule>
    <cfRule type="cellIs" dxfId="462" priority="85" stopIfTrue="1" operator="equal">
      <formula>1</formula>
    </cfRule>
    <cfRule type="cellIs" dxfId="461" priority="86" stopIfTrue="1" operator="equal">
      <formula>5</formula>
    </cfRule>
  </conditionalFormatting>
  <conditionalFormatting sqref="O38:AH38">
    <cfRule type="cellIs" dxfId="460" priority="1779" stopIfTrue="1" operator="equal">
      <formula>5</formula>
    </cfRule>
    <cfRule type="cellIs" dxfId="459" priority="1778" stopIfTrue="1" operator="equal">
      <formula>1</formula>
    </cfRule>
    <cfRule type="cellIs" dxfId="458" priority="1775" stopIfTrue="1" operator="equal">
      <formula>4</formula>
    </cfRule>
    <cfRule type="cellIs" dxfId="457" priority="1776" stopIfTrue="1" operator="equal">
      <formula>3</formula>
    </cfRule>
    <cfRule type="cellIs" dxfId="456" priority="1777" stopIfTrue="1" operator="equal">
      <formula>2</formula>
    </cfRule>
  </conditionalFormatting>
  <conditionalFormatting sqref="O11:AJ11">
    <cfRule type="cellIs" dxfId="455" priority="1598" stopIfTrue="1" operator="equal">
      <formula>3</formula>
    </cfRule>
    <cfRule type="cellIs" dxfId="454" priority="1599" stopIfTrue="1" operator="equal">
      <formula>2</formula>
    </cfRule>
    <cfRule type="cellIs" dxfId="453" priority="1597" stopIfTrue="1" operator="equal">
      <formula>4</formula>
    </cfRule>
    <cfRule type="cellIs" dxfId="452" priority="1600" stopIfTrue="1" operator="equal">
      <formula>1</formula>
    </cfRule>
    <cfRule type="cellIs" dxfId="451" priority="1601" stopIfTrue="1" operator="equal">
      <formula>5</formula>
    </cfRule>
  </conditionalFormatting>
  <conditionalFormatting sqref="P18:AH18">
    <cfRule type="cellIs" dxfId="450" priority="556" stopIfTrue="1" operator="equal">
      <formula>5</formula>
    </cfRule>
    <cfRule type="cellIs" dxfId="449" priority="552" stopIfTrue="1" operator="equal">
      <formula>4</formula>
    </cfRule>
    <cfRule type="cellIs" dxfId="448" priority="555" stopIfTrue="1" operator="equal">
      <formula>1</formula>
    </cfRule>
    <cfRule type="cellIs" dxfId="447" priority="554" stopIfTrue="1" operator="equal">
      <formula>2</formula>
    </cfRule>
    <cfRule type="cellIs" dxfId="446" priority="553" stopIfTrue="1" operator="equal">
      <formula>3</formula>
    </cfRule>
  </conditionalFormatting>
  <conditionalFormatting sqref="T35">
    <cfRule type="cellIs" dxfId="445" priority="835" stopIfTrue="1" operator="equal">
      <formula>3</formula>
    </cfRule>
    <cfRule type="cellIs" dxfId="444" priority="834" stopIfTrue="1" operator="equal">
      <formula>4</formula>
    </cfRule>
    <cfRule type="cellIs" dxfId="443" priority="836" stopIfTrue="1" operator="equal">
      <formula>2</formula>
    </cfRule>
    <cfRule type="cellIs" dxfId="442" priority="838" stopIfTrue="1" operator="equal">
      <formula>5</formula>
    </cfRule>
    <cfRule type="cellIs" dxfId="441" priority="837" stopIfTrue="1" operator="equal">
      <formula>1</formula>
    </cfRule>
  </conditionalFormatting>
  <conditionalFormatting sqref="U46:AG47">
    <cfRule type="cellIs" dxfId="440" priority="452" stopIfTrue="1" operator="equal">
      <formula>2</formula>
    </cfRule>
    <cfRule type="cellIs" dxfId="439" priority="450" stopIfTrue="1" operator="equal">
      <formula>4</formula>
    </cfRule>
    <cfRule type="cellIs" dxfId="438" priority="451" stopIfTrue="1" operator="equal">
      <formula>3</formula>
    </cfRule>
    <cfRule type="cellIs" dxfId="437" priority="453" stopIfTrue="1" operator="equal">
      <formula>1</formula>
    </cfRule>
    <cfRule type="cellIs" dxfId="436" priority="454" stopIfTrue="1" operator="equal">
      <formula>5</formula>
    </cfRule>
  </conditionalFormatting>
  <conditionalFormatting sqref="Y35:AA35">
    <cfRule type="cellIs" dxfId="435" priority="832" stopIfTrue="1" operator="equal">
      <formula>1</formula>
    </cfRule>
    <cfRule type="cellIs" dxfId="434" priority="831" stopIfTrue="1" operator="equal">
      <formula>2</formula>
    </cfRule>
    <cfRule type="cellIs" dxfId="433" priority="830" stopIfTrue="1" operator="equal">
      <formula>3</formula>
    </cfRule>
    <cfRule type="cellIs" dxfId="432" priority="829" stopIfTrue="1" operator="equal">
      <formula>4</formula>
    </cfRule>
    <cfRule type="cellIs" dxfId="431" priority="833" stopIfTrue="1" operator="equal">
      <formula>5</formula>
    </cfRule>
  </conditionalFormatting>
  <conditionalFormatting sqref="AE6">
    <cfRule type="cellIs" dxfId="430" priority="2717" stopIfTrue="1" operator="equal">
      <formula>4</formula>
    </cfRule>
    <cfRule type="cellIs" dxfId="429" priority="2718" stopIfTrue="1" operator="equal">
      <formula>3</formula>
    </cfRule>
    <cfRule type="cellIs" dxfId="428" priority="2719" stopIfTrue="1" operator="equal">
      <formula>2</formula>
    </cfRule>
    <cfRule type="cellIs" dxfId="427" priority="2720" stopIfTrue="1" operator="equal">
      <formula>1</formula>
    </cfRule>
    <cfRule type="cellIs" dxfId="426" priority="2721" stopIfTrue="1" operator="equal">
      <formula>5</formula>
    </cfRule>
  </conditionalFormatting>
  <conditionalFormatting sqref="AH20:AH22">
    <cfRule type="cellIs" dxfId="425" priority="949" stopIfTrue="1" operator="equal">
      <formula>2</formula>
    </cfRule>
    <cfRule type="cellIs" dxfId="424" priority="948" stopIfTrue="1" operator="equal">
      <formula>3</formula>
    </cfRule>
    <cfRule type="cellIs" dxfId="423" priority="947" stopIfTrue="1" operator="equal">
      <formula>4</formula>
    </cfRule>
    <cfRule type="cellIs" dxfId="422" priority="950" stopIfTrue="1" operator="equal">
      <formula>1</formula>
    </cfRule>
    <cfRule type="cellIs" dxfId="421" priority="956" stopIfTrue="1" operator="equal">
      <formula>5</formula>
    </cfRule>
    <cfRule type="cellIs" dxfId="420" priority="955" stopIfTrue="1" operator="equal">
      <formula>1</formula>
    </cfRule>
    <cfRule type="cellIs" dxfId="419" priority="954" stopIfTrue="1" operator="equal">
      <formula>2</formula>
    </cfRule>
    <cfRule type="cellIs" dxfId="418" priority="953" stopIfTrue="1" operator="equal">
      <formula>3</formula>
    </cfRule>
    <cfRule type="cellIs" dxfId="417" priority="952" stopIfTrue="1" operator="equal">
      <formula>4</formula>
    </cfRule>
    <cfRule type="cellIs" dxfId="416" priority="951" stopIfTrue="1" operator="equal">
      <formula>5</formula>
    </cfRule>
  </conditionalFormatting>
  <conditionalFormatting sqref="AH13:AJ14">
    <cfRule type="cellIs" dxfId="415" priority="329" stopIfTrue="1" operator="equal">
      <formula>5</formula>
    </cfRule>
    <cfRule type="cellIs" dxfId="414" priority="328" stopIfTrue="1" operator="equal">
      <formula>1</formula>
    </cfRule>
    <cfRule type="cellIs" dxfId="413" priority="327" stopIfTrue="1" operator="equal">
      <formula>2</formula>
    </cfRule>
    <cfRule type="cellIs" dxfId="412" priority="326" stopIfTrue="1" operator="equal">
      <formula>3</formula>
    </cfRule>
    <cfRule type="cellIs" dxfId="411" priority="325" stopIfTrue="1" operator="equal">
      <formula>4</formula>
    </cfRule>
  </conditionalFormatting>
  <conditionalFormatting sqref="AH35:AJ35">
    <cfRule type="cellIs" dxfId="410" priority="827" stopIfTrue="1" operator="equal">
      <formula>1</formula>
    </cfRule>
    <cfRule type="cellIs" dxfId="409" priority="828" stopIfTrue="1" operator="equal">
      <formula>5</formula>
    </cfRule>
    <cfRule type="cellIs" dxfId="408" priority="826" stopIfTrue="1" operator="equal">
      <formula>2</formula>
    </cfRule>
    <cfRule type="cellIs" dxfId="407" priority="825" stopIfTrue="1" operator="equal">
      <formula>3</formula>
    </cfRule>
    <cfRule type="cellIs" dxfId="406" priority="824" stopIfTrue="1" operator="equal">
      <formula>4</formula>
    </cfRule>
  </conditionalFormatting>
  <conditionalFormatting sqref="AI11 M11">
    <cfRule type="cellIs" dxfId="405" priority="1612" stopIfTrue="1" operator="equal">
      <formula>4</formula>
    </cfRule>
  </conditionalFormatting>
  <conditionalFormatting sqref="AI13">
    <cfRule type="cellIs" dxfId="404" priority="321" stopIfTrue="1" operator="equal">
      <formula>3</formula>
    </cfRule>
    <cfRule type="cellIs" dxfId="403" priority="320" stopIfTrue="1" operator="equal">
      <formula>4</formula>
    </cfRule>
    <cfRule type="cellIs" dxfId="402" priority="324" stopIfTrue="1" operator="equal">
      <formula>5</formula>
    </cfRule>
    <cfRule type="cellIs" dxfId="401" priority="323" stopIfTrue="1" operator="equal">
      <formula>1</formula>
    </cfRule>
    <cfRule type="cellIs" dxfId="400" priority="322" stopIfTrue="1" operator="equal">
      <formula>2</formula>
    </cfRule>
  </conditionalFormatting>
  <conditionalFormatting sqref="AI14">
    <cfRule type="cellIs" dxfId="399" priority="1077" stopIfTrue="1" operator="equal">
      <formula>3</formula>
    </cfRule>
    <cfRule type="cellIs" dxfId="398" priority="1078" stopIfTrue="1" operator="equal">
      <formula>2</formula>
    </cfRule>
    <cfRule type="cellIs" dxfId="397" priority="1079" stopIfTrue="1" operator="equal">
      <formula>1</formula>
    </cfRule>
    <cfRule type="cellIs" dxfId="396" priority="1080" stopIfTrue="1" operator="equal">
      <formula>5</formula>
    </cfRule>
    <cfRule type="cellIs" dxfId="395" priority="1076" stopIfTrue="1" operator="equal">
      <formula>4</formula>
    </cfRule>
  </conditionalFormatting>
  <conditionalFormatting sqref="AI32:AI34">
    <cfRule type="cellIs" dxfId="394" priority="106" stopIfTrue="1" operator="equal">
      <formula>3</formula>
    </cfRule>
    <cfRule type="cellIs" dxfId="393" priority="109" stopIfTrue="1" operator="equal">
      <formula>5</formula>
    </cfRule>
    <cfRule type="cellIs" dxfId="392" priority="108" stopIfTrue="1" operator="equal">
      <formula>1</formula>
    </cfRule>
    <cfRule type="cellIs" dxfId="391" priority="107" stopIfTrue="1" operator="equal">
      <formula>2</formula>
    </cfRule>
    <cfRule type="cellIs" dxfId="390" priority="105" stopIfTrue="1" operator="equal">
      <formula>4</formula>
    </cfRule>
  </conditionalFormatting>
  <conditionalFormatting sqref="AI5:AJ5">
    <cfRule type="cellIs" dxfId="389" priority="2338" stopIfTrue="1" operator="equal">
      <formula>5</formula>
    </cfRule>
    <cfRule type="cellIs" dxfId="388" priority="2337" stopIfTrue="1" operator="equal">
      <formula>1</formula>
    </cfRule>
    <cfRule type="cellIs" dxfId="387" priority="2336" stopIfTrue="1" operator="equal">
      <formula>2</formula>
    </cfRule>
    <cfRule type="cellIs" dxfId="386" priority="2335" stopIfTrue="1" operator="equal">
      <formula>3</formula>
    </cfRule>
    <cfRule type="cellIs" dxfId="385" priority="2334" stopIfTrue="1" operator="equal">
      <formula>4</formula>
    </cfRule>
  </conditionalFormatting>
  <conditionalFormatting sqref="AI8:AJ9">
    <cfRule type="cellIs" dxfId="384" priority="421" stopIfTrue="1" operator="equal">
      <formula>1</formula>
    </cfRule>
    <cfRule type="cellIs" dxfId="383" priority="420" stopIfTrue="1" operator="equal">
      <formula>2</formula>
    </cfRule>
    <cfRule type="cellIs" dxfId="382" priority="419" stopIfTrue="1" operator="equal">
      <formula>3</formula>
    </cfRule>
    <cfRule type="cellIs" dxfId="381" priority="418" stopIfTrue="1" operator="equal">
      <formula>4</formula>
    </cfRule>
    <cfRule type="cellIs" dxfId="380" priority="422" stopIfTrue="1" operator="equal">
      <formula>5</formula>
    </cfRule>
  </conditionalFormatting>
  <conditionalFormatting sqref="AI13:AJ13">
    <cfRule type="cellIs" dxfId="379" priority="314" stopIfTrue="1" operator="equal">
      <formula>5</formula>
    </cfRule>
    <cfRule type="cellIs" dxfId="378" priority="313" stopIfTrue="1" operator="equal">
      <formula>1</formula>
    </cfRule>
    <cfRule type="cellIs" dxfId="377" priority="312" stopIfTrue="1" operator="equal">
      <formula>2</formula>
    </cfRule>
    <cfRule type="cellIs" dxfId="376" priority="310" stopIfTrue="1" operator="equal">
      <formula>4</formula>
    </cfRule>
    <cfRule type="cellIs" dxfId="375" priority="311" stopIfTrue="1" operator="equal">
      <formula>3</formula>
    </cfRule>
  </conditionalFormatting>
  <conditionalFormatting sqref="AI14:AJ14">
    <cfRule type="cellIs" dxfId="374" priority="1085" stopIfTrue="1" operator="equal">
      <formula>5</formula>
    </cfRule>
    <cfRule type="cellIs" dxfId="373" priority="1084" stopIfTrue="1" operator="equal">
      <formula>1</formula>
    </cfRule>
    <cfRule type="cellIs" dxfId="372" priority="1083" stopIfTrue="1" operator="equal">
      <formula>2</formula>
    </cfRule>
    <cfRule type="cellIs" dxfId="371" priority="1082" stopIfTrue="1" operator="equal">
      <formula>3</formula>
    </cfRule>
    <cfRule type="cellIs" dxfId="370" priority="1081" stopIfTrue="1" operator="equal">
      <formula>4</formula>
    </cfRule>
  </conditionalFormatting>
  <conditionalFormatting sqref="AI15:AJ18">
    <cfRule type="cellIs" dxfId="369" priority="55" stopIfTrue="1" operator="equal">
      <formula>5</formula>
    </cfRule>
    <cfRule type="cellIs" dxfId="368" priority="53" stopIfTrue="1" operator="equal">
      <formula>2</formula>
    </cfRule>
    <cfRule type="cellIs" dxfId="367" priority="52" stopIfTrue="1" operator="equal">
      <formula>3</formula>
    </cfRule>
    <cfRule type="cellIs" dxfId="366" priority="51" stopIfTrue="1" operator="equal">
      <formula>4</formula>
    </cfRule>
    <cfRule type="cellIs" dxfId="365" priority="54" stopIfTrue="1" operator="equal">
      <formula>1</formula>
    </cfRule>
  </conditionalFormatting>
  <conditionalFormatting sqref="AI16:AJ18 BH11">
    <cfRule type="cellIs" dxfId="364" priority="2654" stopIfTrue="1" operator="equal">
      <formula>4</formula>
    </cfRule>
  </conditionalFormatting>
  <conditionalFormatting sqref="AI16:AJ18">
    <cfRule type="cellIs" dxfId="363" priority="1150" stopIfTrue="1" operator="equal">
      <formula>2</formula>
    </cfRule>
    <cfRule type="cellIs" dxfId="362" priority="1152" stopIfTrue="1" operator="equal">
      <formula>5</formula>
    </cfRule>
    <cfRule type="cellIs" dxfId="361" priority="1151" stopIfTrue="1" operator="equal">
      <formula>1</formula>
    </cfRule>
    <cfRule type="cellIs" dxfId="360" priority="1149" stopIfTrue="1" operator="equal">
      <formula>3</formula>
    </cfRule>
  </conditionalFormatting>
  <conditionalFormatting sqref="AI20:AJ21">
    <cfRule type="cellIs" dxfId="359" priority="966" stopIfTrue="1" operator="equal">
      <formula>4</formula>
    </cfRule>
    <cfRule type="cellIs" dxfId="358" priority="969" stopIfTrue="1" operator="equal">
      <formula>1</formula>
    </cfRule>
    <cfRule type="cellIs" dxfId="357" priority="970" stopIfTrue="1" operator="equal">
      <formula>5</formula>
    </cfRule>
    <cfRule type="cellIs" dxfId="356" priority="968" stopIfTrue="1" operator="equal">
      <formula>2</formula>
    </cfRule>
    <cfRule type="cellIs" dxfId="355" priority="967" stopIfTrue="1" operator="equal">
      <formula>3</formula>
    </cfRule>
  </conditionalFormatting>
  <conditionalFormatting sqref="AI20:AJ24">
    <cfRule type="cellIs" dxfId="354" priority="974" stopIfTrue="1" operator="equal">
      <formula>1</formula>
    </cfRule>
    <cfRule type="cellIs" dxfId="353" priority="973" stopIfTrue="1" operator="equal">
      <formula>2</formula>
    </cfRule>
    <cfRule type="cellIs" dxfId="352" priority="972" stopIfTrue="1" operator="equal">
      <formula>3</formula>
    </cfRule>
    <cfRule type="cellIs" dxfId="351" priority="971" stopIfTrue="1" operator="equal">
      <formula>4</formula>
    </cfRule>
    <cfRule type="cellIs" dxfId="350" priority="975" stopIfTrue="1" operator="equal">
      <formula>5</formula>
    </cfRule>
  </conditionalFormatting>
  <conditionalFormatting sqref="AI23:AJ24">
    <cfRule type="cellIs" dxfId="349" priority="1029" stopIfTrue="1" operator="equal">
      <formula>5</formula>
    </cfRule>
    <cfRule type="cellIs" dxfId="348" priority="1025" stopIfTrue="1" operator="equal">
      <formula>4</formula>
    </cfRule>
    <cfRule type="cellIs" dxfId="347" priority="1028" stopIfTrue="1" operator="equal">
      <formula>1</formula>
    </cfRule>
    <cfRule type="cellIs" dxfId="346" priority="1027" stopIfTrue="1" operator="equal">
      <formula>2</formula>
    </cfRule>
    <cfRule type="cellIs" dxfId="345" priority="1026" stopIfTrue="1" operator="equal">
      <formula>3</formula>
    </cfRule>
  </conditionalFormatting>
  <conditionalFormatting sqref="AI26:AJ26">
    <cfRule type="cellIs" dxfId="344" priority="1722" stopIfTrue="1" operator="equal">
      <formula>5</formula>
    </cfRule>
    <cfRule type="cellIs" dxfId="343" priority="1721" stopIfTrue="1" operator="equal">
      <formula>1</formula>
    </cfRule>
    <cfRule type="cellIs" dxfId="342" priority="1720" stopIfTrue="1" operator="equal">
      <formula>2</formula>
    </cfRule>
    <cfRule type="cellIs" dxfId="341" priority="1718" stopIfTrue="1" operator="equal">
      <formula>4</formula>
    </cfRule>
    <cfRule type="cellIs" dxfId="340" priority="1719" stopIfTrue="1" operator="equal">
      <formula>3</formula>
    </cfRule>
  </conditionalFormatting>
  <conditionalFormatting sqref="AI26:AJ27">
    <cfRule type="cellIs" dxfId="339" priority="1712" stopIfTrue="1" operator="equal">
      <formula>5</formula>
    </cfRule>
    <cfRule type="cellIs" dxfId="338" priority="1711" stopIfTrue="1" operator="equal">
      <formula>1</formula>
    </cfRule>
    <cfRule type="cellIs" dxfId="337" priority="1710" stopIfTrue="1" operator="equal">
      <formula>2</formula>
    </cfRule>
    <cfRule type="cellIs" dxfId="336" priority="1709" stopIfTrue="1" operator="equal">
      <formula>3</formula>
    </cfRule>
    <cfRule type="cellIs" dxfId="335" priority="1708" stopIfTrue="1" operator="equal">
      <formula>4</formula>
    </cfRule>
  </conditionalFormatting>
  <conditionalFormatting sqref="AI27:AJ31">
    <cfRule type="cellIs" dxfId="334" priority="186" stopIfTrue="1" operator="equal">
      <formula>5</formula>
    </cfRule>
    <cfRule type="cellIs" dxfId="333" priority="183" stopIfTrue="1" operator="equal">
      <formula>3</formula>
    </cfRule>
    <cfRule type="cellIs" dxfId="332" priority="184" stopIfTrue="1" operator="equal">
      <formula>2</formula>
    </cfRule>
    <cfRule type="cellIs" dxfId="331" priority="185" stopIfTrue="1" operator="equal">
      <formula>1</formula>
    </cfRule>
    <cfRule type="cellIs" dxfId="330" priority="182" stopIfTrue="1" operator="equal">
      <formula>4</formula>
    </cfRule>
  </conditionalFormatting>
  <conditionalFormatting sqref="AI28:AJ28">
    <cfRule type="cellIs" dxfId="329" priority="178" stopIfTrue="1" operator="equal">
      <formula>3</formula>
    </cfRule>
    <cfRule type="cellIs" dxfId="328" priority="177" stopIfTrue="1" operator="equal">
      <formula>4</formula>
    </cfRule>
    <cfRule type="cellIs" dxfId="327" priority="172" stopIfTrue="1" operator="equal">
      <formula>5</formula>
    </cfRule>
    <cfRule type="cellIs" dxfId="326" priority="171" stopIfTrue="1" operator="equal">
      <formula>1</formula>
    </cfRule>
    <cfRule type="cellIs" dxfId="325" priority="169" stopIfTrue="1" operator="equal">
      <formula>3</formula>
    </cfRule>
    <cfRule type="cellIs" dxfId="324" priority="168" stopIfTrue="1" operator="equal">
      <formula>4</formula>
    </cfRule>
    <cfRule type="cellIs" dxfId="323" priority="170" stopIfTrue="1" operator="equal">
      <formula>2</formula>
    </cfRule>
    <cfRule type="cellIs" dxfId="322" priority="181" stopIfTrue="1" operator="equal">
      <formula>5</formula>
    </cfRule>
    <cfRule type="cellIs" dxfId="321" priority="180" stopIfTrue="1" operator="equal">
      <formula>1</formula>
    </cfRule>
    <cfRule type="cellIs" dxfId="320" priority="179" stopIfTrue="1" operator="equal">
      <formula>2</formula>
    </cfRule>
  </conditionalFormatting>
  <conditionalFormatting sqref="AI37:AJ39">
    <cfRule type="cellIs" dxfId="319" priority="808" stopIfTrue="1" operator="equal">
      <formula>3</formula>
    </cfRule>
    <cfRule type="cellIs" dxfId="318" priority="809" stopIfTrue="1" operator="equal">
      <formula>2</formula>
    </cfRule>
    <cfRule type="cellIs" dxfId="317" priority="810" stopIfTrue="1" operator="equal">
      <formula>1</formula>
    </cfRule>
    <cfRule type="cellIs" dxfId="316" priority="811" stopIfTrue="1" operator="equal">
      <formula>5</formula>
    </cfRule>
    <cfRule type="cellIs" dxfId="315" priority="807" stopIfTrue="1" operator="equal">
      <formula>4</formula>
    </cfRule>
  </conditionalFormatting>
  <conditionalFormatting sqref="AI41:AJ43">
    <cfRule type="cellIs" dxfId="314" priority="19" stopIfTrue="1" operator="equal">
      <formula>4</formula>
    </cfRule>
    <cfRule type="cellIs" dxfId="313" priority="20" stopIfTrue="1" operator="equal">
      <formula>3</formula>
    </cfRule>
    <cfRule type="cellIs" dxfId="312" priority="22" stopIfTrue="1" operator="equal">
      <formula>1</formula>
    </cfRule>
    <cfRule type="cellIs" dxfId="311" priority="21" stopIfTrue="1" operator="equal">
      <formula>2</formula>
    </cfRule>
    <cfRule type="cellIs" dxfId="310" priority="23" stopIfTrue="1" operator="equal">
      <formula>5</formula>
    </cfRule>
  </conditionalFormatting>
  <conditionalFormatting sqref="AI46:AJ47 M46:M47">
    <cfRule type="cellIs" dxfId="309" priority="478" stopIfTrue="1" operator="equal">
      <formula>4</formula>
    </cfRule>
  </conditionalFormatting>
  <conditionalFormatting sqref="AI46:AJ47">
    <cfRule type="cellIs" dxfId="308" priority="467" stopIfTrue="1" operator="equal">
      <formula>4</formula>
    </cfRule>
    <cfRule type="cellIs" dxfId="307" priority="471" stopIfTrue="1" operator="equal">
      <formula>5</formula>
    </cfRule>
    <cfRule type="cellIs" dxfId="306" priority="470" stopIfTrue="1" operator="equal">
      <formula>1</formula>
    </cfRule>
    <cfRule type="cellIs" dxfId="305" priority="469" stopIfTrue="1" operator="equal">
      <formula>2</formula>
    </cfRule>
    <cfRule type="cellIs" dxfId="304" priority="468" stopIfTrue="1" operator="equal">
      <formula>3</formula>
    </cfRule>
  </conditionalFormatting>
  <conditionalFormatting sqref="AK5:AK6">
    <cfRule type="cellIs" dxfId="303" priority="2683" stopIfTrue="1" operator="lessThanOrEqual">
      <formula>2</formula>
    </cfRule>
    <cfRule type="cellIs" dxfId="302" priority="2681" stopIfTrue="1" operator="between">
      <formula>6.1</formula>
      <formula>12</formula>
    </cfRule>
    <cfRule type="cellIs" dxfId="301" priority="2680" stopIfTrue="1" operator="greaterThanOrEqual">
      <formula>12.1</formula>
    </cfRule>
    <cfRule type="cellIs" dxfId="300" priority="2682" stopIfTrue="1" operator="between">
      <formula>2.1</formula>
      <formula>6</formula>
    </cfRule>
  </conditionalFormatting>
  <conditionalFormatting sqref="AK13:AK14">
    <cfRule type="cellIs" dxfId="299" priority="1087" stopIfTrue="1" operator="equal">
      <formula>12</formula>
    </cfRule>
    <cfRule type="cellIs" dxfId="298" priority="1088" stopIfTrue="1" operator="greaterThanOrEqual">
      <formula>12.1</formula>
    </cfRule>
    <cfRule type="cellIs" dxfId="297" priority="1090" stopIfTrue="1" operator="between">
      <formula>2.1</formula>
      <formula>6</formula>
    </cfRule>
    <cfRule type="cellIs" dxfId="296" priority="1089" stopIfTrue="1" operator="between">
      <formula>6.1</formula>
      <formula>12</formula>
    </cfRule>
    <cfRule type="cellIs" dxfId="295" priority="1091" stopIfTrue="1" operator="lessThanOrEqual">
      <formula>2</formula>
    </cfRule>
  </conditionalFormatting>
  <conditionalFormatting sqref="AK17">
    <cfRule type="cellIs" dxfId="294" priority="629" stopIfTrue="1" operator="greaterThanOrEqual">
      <formula>12.1</formula>
    </cfRule>
    <cfRule type="cellIs" dxfId="293" priority="630" stopIfTrue="1" operator="between">
      <formula>6.1</formula>
      <formula>12</formula>
    </cfRule>
    <cfRule type="cellIs" dxfId="292" priority="632" stopIfTrue="1" operator="lessThanOrEqual">
      <formula>2</formula>
    </cfRule>
    <cfRule type="cellIs" dxfId="291" priority="631" stopIfTrue="1" operator="between">
      <formula>2.1</formula>
      <formula>6</formula>
    </cfRule>
  </conditionalFormatting>
  <conditionalFormatting sqref="AK22">
    <cfRule type="cellIs" dxfId="290" priority="990" stopIfTrue="1" operator="between">
      <formula>6.1</formula>
      <formula>12</formula>
    </cfRule>
    <cfRule type="cellIs" dxfId="289" priority="991" stopIfTrue="1" operator="between">
      <formula>2.1</formula>
      <formula>6</formula>
    </cfRule>
    <cfRule type="cellIs" dxfId="288" priority="992" stopIfTrue="1" operator="lessThanOrEqual">
      <formula>2</formula>
    </cfRule>
    <cfRule type="cellIs" dxfId="287" priority="989" stopIfTrue="1" operator="greaterThanOrEqual">
      <formula>12.1</formula>
    </cfRule>
  </conditionalFormatting>
  <conditionalFormatting sqref="AK28">
    <cfRule type="cellIs" dxfId="286" priority="155" stopIfTrue="1" operator="between">
      <formula>6.1</formula>
      <formula>12</formula>
    </cfRule>
    <cfRule type="cellIs" dxfId="285" priority="157" stopIfTrue="1" operator="lessThanOrEqual">
      <formula>2</formula>
    </cfRule>
    <cfRule type="cellIs" dxfId="284" priority="156" stopIfTrue="1" operator="between">
      <formula>2.1</formula>
      <formula>6</formula>
    </cfRule>
    <cfRule type="cellIs" dxfId="283" priority="154" stopIfTrue="1" operator="greaterThanOrEqual">
      <formula>12.1</formula>
    </cfRule>
  </conditionalFormatting>
  <conditionalFormatting sqref="AK31">
    <cfRule type="cellIs" dxfId="282" priority="909" stopIfTrue="1" operator="between">
      <formula>2.1</formula>
      <formula>6</formula>
    </cfRule>
    <cfRule type="cellIs" dxfId="281" priority="908" stopIfTrue="1" operator="between">
      <formula>6.1</formula>
      <formula>12</formula>
    </cfRule>
    <cfRule type="cellIs" dxfId="280" priority="907" stopIfTrue="1" operator="greaterThanOrEqual">
      <formula>12.1</formula>
    </cfRule>
    <cfRule type="cellIs" dxfId="279" priority="910" stopIfTrue="1" operator="lessThanOrEqual">
      <formula>2</formula>
    </cfRule>
  </conditionalFormatting>
  <conditionalFormatting sqref="AK32:AK34">
    <cfRule type="cellIs" dxfId="278" priority="77" stopIfTrue="1" operator="equal">
      <formula>5</formula>
    </cfRule>
    <cfRule type="cellIs" dxfId="277" priority="76" stopIfTrue="1" operator="equal">
      <formula>1</formula>
    </cfRule>
    <cfRule type="cellIs" dxfId="276" priority="73" stopIfTrue="1" operator="equal">
      <formula>4</formula>
    </cfRule>
    <cfRule type="cellIs" dxfId="275" priority="74" stopIfTrue="1" operator="equal">
      <formula>3</formula>
    </cfRule>
    <cfRule type="cellIs" dxfId="274" priority="75" stopIfTrue="1" operator="equal">
      <formula>2</formula>
    </cfRule>
  </conditionalFormatting>
  <conditionalFormatting sqref="AL5:AL9">
    <cfRule type="cellIs" dxfId="273" priority="416" stopIfTrue="1" operator="equal">
      <formula>"MODERADO"</formula>
    </cfRule>
    <cfRule type="containsText" dxfId="272" priority="413" stopIfTrue="1" operator="containsText" text="BAJO">
      <formula>NOT(ISERROR(SEARCH("BAJO",AL5)))</formula>
    </cfRule>
    <cfRule type="cellIs" dxfId="271" priority="417" stopIfTrue="1" operator="equal">
      <formula>"ALTO"</formula>
    </cfRule>
    <cfRule type="cellIs" dxfId="270" priority="434" stopIfTrue="1" operator="equal">
      <formula>"EXTREMO"</formula>
    </cfRule>
  </conditionalFormatting>
  <conditionalFormatting sqref="AL8:AL9">
    <cfRule type="cellIs" dxfId="269" priority="415" stopIfTrue="1" operator="equal">
      <formula>"MUY ALTO"</formula>
    </cfRule>
  </conditionalFormatting>
  <conditionalFormatting sqref="AL11">
    <cfRule type="cellIs" dxfId="268" priority="1604" stopIfTrue="1" operator="equal">
      <formula>"MODERADO"</formula>
    </cfRule>
    <cfRule type="cellIs" dxfId="267" priority="1611" stopIfTrue="1" operator="equal">
      <formula>"EXTREMO"</formula>
    </cfRule>
    <cfRule type="cellIs" dxfId="266" priority="1605" stopIfTrue="1" operator="equal">
      <formula>"ALTO"</formula>
    </cfRule>
    <cfRule type="cellIs" dxfId="265" priority="1603" stopIfTrue="1" operator="equal">
      <formula>"MUY ALTO"</formula>
    </cfRule>
    <cfRule type="containsText" dxfId="264" priority="1602" stopIfTrue="1" operator="containsText" text="BAJO">
      <formula>NOT(ISERROR(SEARCH("BAJO",AL11)))</formula>
    </cfRule>
  </conditionalFormatting>
  <conditionalFormatting sqref="AL17:AL18">
    <cfRule type="cellIs" dxfId="263" priority="1024" stopIfTrue="1" operator="equal">
      <formula>"EXTREMO"</formula>
    </cfRule>
    <cfRule type="cellIs" dxfId="262" priority="1021" stopIfTrue="1" operator="equal">
      <formula>"MUY ALTO"</formula>
    </cfRule>
    <cfRule type="cellIs" dxfId="261" priority="1022" stopIfTrue="1" operator="equal">
      <formula>"MODERADO"</formula>
    </cfRule>
    <cfRule type="containsText" dxfId="260" priority="1020" stopIfTrue="1" operator="containsText" text="BAJO">
      <formula>NOT(ISERROR(SEARCH("BAJO",AL17)))</formula>
    </cfRule>
    <cfRule type="cellIs" dxfId="259" priority="1023" stopIfTrue="1" operator="equal">
      <formula>"ALTO"</formula>
    </cfRule>
  </conditionalFormatting>
  <conditionalFormatting sqref="AL18">
    <cfRule type="colorScale" priority="296">
      <colorScale>
        <cfvo type="min"/>
        <cfvo type="percentile" val="50"/>
        <cfvo type="max"/>
        <color rgb="FFF8696B"/>
        <color rgb="FFFFEB84"/>
        <color rgb="FF63BE7B"/>
      </colorScale>
    </cfRule>
  </conditionalFormatting>
  <conditionalFormatting sqref="AL20:AL22">
    <cfRule type="cellIs" dxfId="258" priority="996" operator="lessThanOrEqual">
      <formula>1.4</formula>
    </cfRule>
    <cfRule type="cellIs" dxfId="257" priority="995" operator="between">
      <formula>1.5</formula>
      <formula>4.4</formula>
    </cfRule>
    <cfRule type="cellIs" dxfId="256" priority="994" operator="between">
      <formula>4.5</formula>
      <formula>12.4</formula>
    </cfRule>
    <cfRule type="cellIs" dxfId="255" priority="993" operator="greaterThanOrEqual">
      <formula>12.5</formula>
    </cfRule>
    <cfRule type="cellIs" dxfId="254" priority="985" stopIfTrue="1" operator="equal">
      <formula>"EXTREMO"</formula>
    </cfRule>
  </conditionalFormatting>
  <conditionalFormatting sqref="AL20:AL24">
    <cfRule type="cellIs" dxfId="253" priority="983" stopIfTrue="1" operator="equal">
      <formula>"MODERADO"</formula>
    </cfRule>
    <cfRule type="cellIs" dxfId="252" priority="982" stopIfTrue="1" operator="equal">
      <formula>"MUY ALTO"</formula>
    </cfRule>
    <cfRule type="containsText" dxfId="251" priority="981" stopIfTrue="1" operator="containsText" text="BAJO">
      <formula>NOT(ISERROR(SEARCH("BAJO",AL20)))</formula>
    </cfRule>
    <cfRule type="cellIs" dxfId="250" priority="1002" stopIfTrue="1" operator="equal">
      <formula>"EXTREMO"</formula>
    </cfRule>
    <cfRule type="cellIs" dxfId="249" priority="984" stopIfTrue="1" operator="equal">
      <formula>"ALTO"</formula>
    </cfRule>
  </conditionalFormatting>
  <conditionalFormatting sqref="AL26:AL27 AL37:AL38">
    <cfRule type="cellIs" dxfId="248" priority="3497" stopIfTrue="1" operator="equal">
      <formula>"EXTREMO"</formula>
    </cfRule>
  </conditionalFormatting>
  <conditionalFormatting sqref="AL26:AL27">
    <cfRule type="cellIs" dxfId="247" priority="3388" stopIfTrue="1" operator="equal">
      <formula>"MUY ALTO"</formula>
    </cfRule>
    <cfRule type="cellIs" dxfId="246" priority="3389" stopIfTrue="1" operator="equal">
      <formula>"MODERADO"</formula>
    </cfRule>
    <cfRule type="cellIs" dxfId="245" priority="3390" stopIfTrue="1" operator="equal">
      <formula>"ALTO"</formula>
    </cfRule>
    <cfRule type="containsText" dxfId="244" priority="3387" stopIfTrue="1" operator="containsText" text="BAJO">
      <formula>NOT(ISERROR(SEARCH("BAJO",AL26)))</formula>
    </cfRule>
  </conditionalFormatting>
  <conditionalFormatting sqref="AL26:AL30">
    <cfRule type="cellIs" dxfId="243" priority="216" stopIfTrue="1" operator="equal">
      <formula>"EXTREMO"</formula>
    </cfRule>
    <cfRule type="cellIs" dxfId="242" priority="215" stopIfTrue="1" operator="equal">
      <formula>"ALTO"</formula>
    </cfRule>
    <cfRule type="cellIs" dxfId="241" priority="214" stopIfTrue="1" operator="equal">
      <formula>"MODERADO"</formula>
    </cfRule>
    <cfRule type="containsText" dxfId="240" priority="212" stopIfTrue="1" operator="containsText" text="BAJO">
      <formula>NOT(ISERROR(SEARCH("BAJO",AL26)))</formula>
    </cfRule>
    <cfRule type="cellIs" dxfId="239" priority="213" stopIfTrue="1" operator="equal">
      <formula>"MUY ALTO"</formula>
    </cfRule>
  </conditionalFormatting>
  <conditionalFormatting sqref="AL28">
    <cfRule type="containsText" dxfId="238" priority="158" stopIfTrue="1" operator="containsText" text="BAJO">
      <formula>NOT(ISERROR(SEARCH("BAJO",AL28)))</formula>
    </cfRule>
    <cfRule type="cellIs" dxfId="237" priority="159" stopIfTrue="1" operator="equal">
      <formula>"MUY ALTO"</formula>
    </cfRule>
    <cfRule type="cellIs" dxfId="236" priority="199" stopIfTrue="1" operator="equal">
      <formula>"MODERADO"</formula>
    </cfRule>
    <cfRule type="cellIs" dxfId="235" priority="198" stopIfTrue="1" operator="equal">
      <formula>"MUY ALTO"</formula>
    </cfRule>
    <cfRule type="cellIs" dxfId="234" priority="160" stopIfTrue="1" operator="equal">
      <formula>"MODERADO"</formula>
    </cfRule>
    <cfRule type="cellIs" dxfId="233" priority="201" stopIfTrue="1" operator="equal">
      <formula>"EXTREMO"</formula>
    </cfRule>
    <cfRule type="cellIs" dxfId="232" priority="200" stopIfTrue="1" operator="equal">
      <formula>"ALTO"</formula>
    </cfRule>
    <cfRule type="cellIs" dxfId="231" priority="161" stopIfTrue="1" operator="equal">
      <formula>"ALTO"</formula>
    </cfRule>
    <cfRule type="cellIs" dxfId="230" priority="167" stopIfTrue="1" operator="equal">
      <formula>"EXTREMO"</formula>
    </cfRule>
    <cfRule type="containsText" dxfId="229" priority="197" stopIfTrue="1" operator="containsText" text="BAJO">
      <formula>NOT(ISERROR(SEARCH("BAJO",AL28)))</formula>
    </cfRule>
  </conditionalFormatting>
  <conditionalFormatting sqref="AL35">
    <cfRule type="cellIs" dxfId="228" priority="875" stopIfTrue="1" operator="equal">
      <formula>"MODERADO"</formula>
    </cfRule>
    <cfRule type="cellIs" dxfId="227" priority="874" stopIfTrue="1" operator="equal">
      <formula>"MUY ALTO"</formula>
    </cfRule>
    <cfRule type="cellIs" dxfId="226" priority="876" stopIfTrue="1" operator="equal">
      <formula>"ALTO"</formula>
    </cfRule>
    <cfRule type="containsText" dxfId="225" priority="873" stopIfTrue="1" operator="containsText" text="BAJO">
      <formula>NOT(ISERROR(SEARCH("BAJO",AL35)))</formula>
    </cfRule>
    <cfRule type="cellIs" dxfId="224" priority="882" stopIfTrue="1" operator="equal">
      <formula>"EXTREMO"</formula>
    </cfRule>
  </conditionalFormatting>
  <conditionalFormatting sqref="AL37:AL38">
    <cfRule type="cellIs" dxfId="223" priority="3203" stopIfTrue="1" operator="equal">
      <formula>"ALTO"</formula>
    </cfRule>
    <cfRule type="cellIs" dxfId="222" priority="3202" stopIfTrue="1" operator="equal">
      <formula>"MODERADO"</formula>
    </cfRule>
    <cfRule type="cellIs" dxfId="221" priority="3201" stopIfTrue="1" operator="equal">
      <formula>"MUY ALTO"</formula>
    </cfRule>
    <cfRule type="containsText" dxfId="220" priority="3200" stopIfTrue="1" operator="containsText" text="BAJO">
      <formula>NOT(ISERROR(SEARCH("BAJO",AL37)))</formula>
    </cfRule>
  </conditionalFormatting>
  <conditionalFormatting sqref="AL38:AL39">
    <cfRule type="containsText" dxfId="219" priority="802" stopIfTrue="1" operator="containsText" text="BAJO">
      <formula>NOT(ISERROR(SEARCH("BAJO",AL38)))</formula>
    </cfRule>
    <cfRule type="cellIs" dxfId="218" priority="803" stopIfTrue="1" operator="equal">
      <formula>"MUY ALTO"</formula>
    </cfRule>
    <cfRule type="cellIs" dxfId="217" priority="805" stopIfTrue="1" operator="equal">
      <formula>"ALTO"</formula>
    </cfRule>
    <cfRule type="cellIs" dxfId="216" priority="804" stopIfTrue="1" operator="equal">
      <formula>"MODERADO"</formula>
    </cfRule>
  </conditionalFormatting>
  <conditionalFormatting sqref="AL39">
    <cfRule type="cellIs" dxfId="215" priority="799" stopIfTrue="1" operator="equal">
      <formula>"MUY ALTO"</formula>
    </cfRule>
    <cfRule type="cellIs" dxfId="214" priority="800" stopIfTrue="1" operator="equal">
      <formula>"MODERADO"</formula>
    </cfRule>
    <cfRule type="cellIs" dxfId="213" priority="801" stopIfTrue="1" operator="equal">
      <formula>"ALTO"</formula>
    </cfRule>
    <cfRule type="cellIs" dxfId="212" priority="806" stopIfTrue="1" operator="equal">
      <formula>"EXTREMO"</formula>
    </cfRule>
    <cfRule type="containsText" dxfId="211" priority="798" stopIfTrue="1" operator="containsText" text="BAJO">
      <formula>NOT(ISERROR(SEARCH("BAJO",AL39)))</formula>
    </cfRule>
  </conditionalFormatting>
  <conditionalFormatting sqref="AL41">
    <cfRule type="cellIs" dxfId="210" priority="765" stopIfTrue="1" operator="equal">
      <formula>"MUY ALTO"</formula>
    </cfRule>
    <cfRule type="cellIs" dxfId="209" priority="767" stopIfTrue="1" operator="equal">
      <formula>"ALTO"</formula>
    </cfRule>
    <cfRule type="cellIs" dxfId="208" priority="766" stopIfTrue="1" operator="equal">
      <formula>"MODERADO"</formula>
    </cfRule>
    <cfRule type="containsText" dxfId="207" priority="764" stopIfTrue="1" operator="containsText" text="BAJO">
      <formula>NOT(ISERROR(SEARCH("BAJO",AL41)))</formula>
    </cfRule>
    <cfRule type="cellIs" dxfId="206" priority="758" stopIfTrue="1" operator="equal">
      <formula>"EXTREMO"</formula>
    </cfRule>
  </conditionalFormatting>
  <conditionalFormatting sqref="AL43">
    <cfRule type="containsText" dxfId="205" priority="705" stopIfTrue="1" operator="containsText" text="BAJO">
      <formula>NOT(ISERROR(SEARCH("BAJO",AL43)))</formula>
    </cfRule>
    <cfRule type="cellIs" dxfId="204" priority="714" stopIfTrue="1" operator="equal">
      <formula>"EXTREMO"</formula>
    </cfRule>
    <cfRule type="cellIs" dxfId="203" priority="708" stopIfTrue="1" operator="equal">
      <formula>"ALTO"</formula>
    </cfRule>
    <cfRule type="cellIs" dxfId="202" priority="707" stopIfTrue="1" operator="equal">
      <formula>"MODERADO"</formula>
    </cfRule>
    <cfRule type="cellIs" dxfId="201" priority="706" stopIfTrue="1" operator="equal">
      <formula>"MUY ALTO"</formula>
    </cfRule>
  </conditionalFormatting>
  <conditionalFormatting sqref="AL46:AL47">
    <cfRule type="cellIs" dxfId="200" priority="464" stopIfTrue="1" operator="equal">
      <formula>"MUY ALTO"</formula>
    </cfRule>
    <cfRule type="containsText" dxfId="199" priority="463" stopIfTrue="1" operator="containsText" text="BAJO">
      <formula>NOT(ISERROR(SEARCH("BAJO",AL46)))</formula>
    </cfRule>
    <cfRule type="cellIs" dxfId="198" priority="465" stopIfTrue="1" operator="equal">
      <formula>"MODERADO"</formula>
    </cfRule>
    <cfRule type="cellIs" dxfId="197" priority="466" stopIfTrue="1" operator="equal">
      <formula>"ALTO"</formula>
    </cfRule>
    <cfRule type="cellIs" dxfId="196" priority="477" stopIfTrue="1" operator="equal">
      <formula>"EXTREMO"</formula>
    </cfRule>
    <cfRule type="containsText" dxfId="195" priority="483" stopIfTrue="1" operator="containsText" text="BAJO">
      <formula>NOT(ISERROR(SEARCH("BAJO",AL46)))</formula>
    </cfRule>
    <cfRule type="cellIs" dxfId="194" priority="484" stopIfTrue="1" operator="equal">
      <formula>"MUY ALTO"</formula>
    </cfRule>
    <cfRule type="cellIs" dxfId="193" priority="485" stopIfTrue="1" operator="equal">
      <formula>"MODERADO"</formula>
    </cfRule>
    <cfRule type="cellIs" dxfId="192" priority="486" stopIfTrue="1" operator="equal">
      <formula>"ALTO"</formula>
    </cfRule>
  </conditionalFormatting>
  <conditionalFormatting sqref="BB43">
    <cfRule type="iconSet" priority="690">
      <iconSet iconSet="4TrafficLights">
        <cfvo type="percent" val="0"/>
        <cfvo type="percent" val="20"/>
        <cfvo type="percent" val="61"/>
        <cfvo type="percent" val="96"/>
      </iconSet>
    </cfRule>
  </conditionalFormatting>
  <conditionalFormatting sqref="BC6">
    <cfRule type="iconSet" priority="2732">
      <iconSet iconSet="4TrafficLights">
        <cfvo type="percent" val="0"/>
        <cfvo type="percent" val="20"/>
        <cfvo type="percent" val="61"/>
        <cfvo type="percent" val="81"/>
      </iconSet>
    </cfRule>
  </conditionalFormatting>
  <conditionalFormatting sqref="BC8">
    <cfRule type="iconSet" priority="1155">
      <iconSet iconSet="4TrafficLights">
        <cfvo type="percent" val="0"/>
        <cfvo type="percent" val="20"/>
        <cfvo type="percent" val="61"/>
        <cfvo type="percent" val="81"/>
      </iconSet>
    </cfRule>
  </conditionalFormatting>
  <conditionalFormatting sqref="BC9">
    <cfRule type="iconSet" priority="441">
      <iconSet iconSet="4TrafficLights">
        <cfvo type="percent" val="0"/>
        <cfvo type="percent" val="20"/>
        <cfvo type="percent" val="61"/>
        <cfvo type="percent" val="81"/>
      </iconSet>
    </cfRule>
  </conditionalFormatting>
  <conditionalFormatting sqref="BC12:BC14">
    <cfRule type="iconSet" priority="116">
      <iconSet iconSet="4TrafficLights">
        <cfvo type="percent" val="0"/>
        <cfvo type="percent" val="20"/>
        <cfvo type="percent" val="61"/>
        <cfvo type="percent" val="81"/>
      </iconSet>
    </cfRule>
  </conditionalFormatting>
  <conditionalFormatting sqref="BC15">
    <cfRule type="iconSet" priority="70">
      <iconSet iconSet="4TrafficLights">
        <cfvo type="percent" val="0"/>
        <cfvo type="percent" val="20"/>
        <cfvo type="percent" val="61"/>
        <cfvo type="percent" val="81"/>
      </iconSet>
    </cfRule>
  </conditionalFormatting>
  <conditionalFormatting sqref="BC16:BC17">
    <cfRule type="iconSet" priority="3883">
      <iconSet iconSet="4TrafficLights">
        <cfvo type="percent" val="0"/>
        <cfvo type="percent" val="20"/>
        <cfvo type="percent" val="61"/>
        <cfvo type="percent" val="81"/>
      </iconSet>
    </cfRule>
  </conditionalFormatting>
  <conditionalFormatting sqref="BC18">
    <cfRule type="iconSet" priority="620">
      <iconSet iconSet="4TrafficLights">
        <cfvo type="percent" val="0"/>
        <cfvo type="percent" val="20"/>
        <cfvo type="percent" val="61"/>
        <cfvo type="percent" val="81"/>
      </iconSet>
    </cfRule>
  </conditionalFormatting>
  <conditionalFormatting sqref="BC19">
    <cfRule type="iconSet" priority="114">
      <iconSet iconSet="4TrafficLights">
        <cfvo type="percent" val="0"/>
        <cfvo type="percent" val="20"/>
        <cfvo type="percent" val="61"/>
        <cfvo type="percent" val="81"/>
      </iconSet>
    </cfRule>
  </conditionalFormatting>
  <conditionalFormatting sqref="BC20:BC22">
    <cfRule type="iconSet" priority="1008">
      <iconSet iconSet="4TrafficLights">
        <cfvo type="percent" val="0"/>
        <cfvo type="percent" val="20"/>
        <cfvo type="percent" val="61"/>
        <cfvo type="percent" val="81"/>
      </iconSet>
    </cfRule>
  </conditionalFormatting>
  <conditionalFormatting sqref="BC23:BC25">
    <cfRule type="iconSet" priority="1042">
      <iconSet iconSet="4TrafficLights">
        <cfvo type="percent" val="0"/>
        <cfvo type="percent" val="20"/>
        <cfvo type="percent" val="61"/>
        <cfvo type="percent" val="81"/>
      </iconSet>
    </cfRule>
  </conditionalFormatting>
  <conditionalFormatting sqref="BC27">
    <cfRule type="iconSet" priority="1764">
      <iconSet iconSet="4TrafficLights">
        <cfvo type="percent" val="0"/>
        <cfvo type="percent" val="20"/>
        <cfvo type="percent" val="61"/>
        <cfvo type="percent" val="81"/>
      </iconSet>
    </cfRule>
  </conditionalFormatting>
  <conditionalFormatting sqref="BC28">
    <cfRule type="iconSet" priority="176">
      <iconSet iconSet="4TrafficLights">
        <cfvo type="percent" val="0"/>
        <cfvo type="percent" val="20"/>
        <cfvo type="percent" val="61"/>
        <cfvo type="percent" val="81"/>
      </iconSet>
    </cfRule>
  </conditionalFormatting>
  <conditionalFormatting sqref="BC29:BC30">
    <cfRule type="iconSet" priority="937">
      <iconSet iconSet="4TrafficLights">
        <cfvo type="percent" val="0"/>
        <cfvo type="percent" val="20"/>
        <cfvo type="percent" val="61"/>
        <cfvo type="percent" val="81"/>
      </iconSet>
    </cfRule>
  </conditionalFormatting>
  <conditionalFormatting sqref="BC31">
    <cfRule type="iconSet" priority="929">
      <iconSet iconSet="4TrafficLights">
        <cfvo type="percent" val="0"/>
        <cfvo type="percent" val="20"/>
        <cfvo type="percent" val="61"/>
        <cfvo type="percent" val="81"/>
      </iconSet>
    </cfRule>
  </conditionalFormatting>
  <conditionalFormatting sqref="BC32:BC34">
    <cfRule type="iconSet" priority="112">
      <iconSet iconSet="4TrafficLights">
        <cfvo type="percent" val="0"/>
        <cfvo type="percent" val="20"/>
        <cfvo type="percent" val="61"/>
        <cfvo type="percent" val="81"/>
      </iconSet>
    </cfRule>
  </conditionalFormatting>
  <conditionalFormatting sqref="BC35:BC36">
    <cfRule type="iconSet" priority="3898">
      <iconSet iconSet="4TrafficLights">
        <cfvo type="percent" val="0"/>
        <cfvo type="percent" val="20"/>
        <cfvo type="percent" val="61"/>
        <cfvo type="percent" val="81"/>
      </iconSet>
    </cfRule>
  </conditionalFormatting>
  <conditionalFormatting sqref="BC37:BC38 BC11 BC26">
    <cfRule type="iconSet" priority="3847">
      <iconSet iconSet="4TrafficLights">
        <cfvo type="percent" val="0"/>
        <cfvo type="percent" val="20"/>
        <cfvo type="percent" val="61"/>
        <cfvo type="percent" val="81"/>
      </iconSet>
    </cfRule>
  </conditionalFormatting>
  <conditionalFormatting sqref="BC39:BC40">
    <cfRule type="iconSet" priority="814">
      <iconSet iconSet="4TrafficLights">
        <cfvo type="percent" val="0"/>
        <cfvo type="percent" val="20"/>
        <cfvo type="percent" val="61"/>
        <cfvo type="percent" val="81"/>
      </iconSet>
    </cfRule>
  </conditionalFormatting>
  <conditionalFormatting sqref="BC41">
    <cfRule type="iconSet" priority="744">
      <iconSet iconSet="4TrafficLights">
        <cfvo type="percent" val="0"/>
        <cfvo type="percent" val="20"/>
        <cfvo type="percent" val="61"/>
        <cfvo type="percent" val="81"/>
      </iconSet>
    </cfRule>
  </conditionalFormatting>
  <conditionalFormatting sqref="BC42">
    <cfRule type="iconSet" priority="26">
      <iconSet iconSet="4TrafficLights">
        <cfvo type="percent" val="0"/>
        <cfvo type="percent" val="20"/>
        <cfvo type="percent" val="61"/>
        <cfvo type="percent" val="81"/>
      </iconSet>
    </cfRule>
  </conditionalFormatting>
  <conditionalFormatting sqref="BC43">
    <cfRule type="iconSet" priority="699">
      <iconSet iconSet="4TrafficLights">
        <cfvo type="percent" val="0"/>
        <cfvo type="percent" val="20"/>
        <cfvo type="percent" val="61"/>
        <cfvo type="percent" val="96"/>
      </iconSet>
    </cfRule>
  </conditionalFormatting>
  <conditionalFormatting sqref="BC45:BC48">
    <cfRule type="iconSet" priority="489">
      <iconSet iconSet="4TrafficLights">
        <cfvo type="percent" val="0"/>
        <cfvo type="percent" val="20"/>
        <cfvo type="percent" val="61"/>
        <cfvo type="percent" val="81"/>
      </iconSet>
    </cfRule>
  </conditionalFormatting>
  <conditionalFormatting sqref="BC49">
    <cfRule type="iconSet" priority="2652">
      <iconSet iconSet="4TrafficLights">
        <cfvo type="percent" val="0"/>
        <cfvo type="percent" val="20"/>
        <cfvo type="percent" val="61"/>
        <cfvo type="percent" val="81"/>
      </iconSet>
    </cfRule>
  </conditionalFormatting>
  <conditionalFormatting sqref="BD13:BD14">
    <cfRule type="iconSet" priority="1048">
      <iconSet iconSet="4TrafficLights">
        <cfvo type="percent" val="0"/>
        <cfvo type="percent" val="20"/>
        <cfvo type="percent" val="61"/>
        <cfvo type="percent" val="96"/>
      </iconSet>
    </cfRule>
  </conditionalFormatting>
  <conditionalFormatting sqref="BD35">
    <cfRule type="iconSet" priority="872">
      <iconSet iconSet="4TrafficLights">
        <cfvo type="percent" val="0"/>
        <cfvo type="percent" val="20"/>
        <cfvo type="percent" val="61"/>
        <cfvo type="percent" val="96"/>
      </iconSet>
    </cfRule>
  </conditionalFormatting>
  <conditionalFormatting sqref="BD41">
    <cfRule type="iconSet" priority="737">
      <iconSet iconSet="4TrafficLights">
        <cfvo type="percent" val="0"/>
        <cfvo type="percent" val="20"/>
        <cfvo type="percent" val="61"/>
        <cfvo type="percent" val="96"/>
      </iconSet>
    </cfRule>
  </conditionalFormatting>
  <conditionalFormatting sqref="BD6:BE6">
    <cfRule type="iconSet" priority="2918">
      <iconSet iconSet="4TrafficLights">
        <cfvo type="percent" val="0"/>
        <cfvo type="percent" val="20"/>
        <cfvo type="percent" val="61"/>
        <cfvo type="percent" val="96"/>
      </iconSet>
    </cfRule>
  </conditionalFormatting>
  <conditionalFormatting sqref="BD7:BE7">
    <cfRule type="iconSet" priority="1167">
      <iconSet iconSet="4TrafficLights">
        <cfvo type="percent" val="0"/>
        <cfvo type="percent" val="20"/>
        <cfvo type="percent" val="61"/>
        <cfvo type="percent" val="96"/>
      </iconSet>
    </cfRule>
  </conditionalFormatting>
  <conditionalFormatting sqref="BD8:BE8">
    <cfRule type="iconSet" priority="1156">
      <iconSet iconSet="4TrafficLights">
        <cfvo type="percent" val="0"/>
        <cfvo type="percent" val="20"/>
        <cfvo type="percent" val="61"/>
        <cfvo type="percent" val="96"/>
      </iconSet>
    </cfRule>
  </conditionalFormatting>
  <conditionalFormatting sqref="BD9:BE9">
    <cfRule type="iconSet" priority="429">
      <iconSet iconSet="4TrafficLights">
        <cfvo type="percent" val="0"/>
        <cfvo type="percent" val="20"/>
        <cfvo type="percent" val="61"/>
        <cfvo type="percent" val="81"/>
      </iconSet>
    </cfRule>
  </conditionalFormatting>
  <conditionalFormatting sqref="BD12:BE12">
    <cfRule type="iconSet" priority="1108">
      <iconSet iconSet="4TrafficLights">
        <cfvo type="percent" val="0"/>
        <cfvo type="percent" val="20"/>
        <cfvo type="percent" val="61"/>
        <cfvo type="percent" val="96"/>
      </iconSet>
    </cfRule>
  </conditionalFormatting>
  <conditionalFormatting sqref="BD15:BE15">
    <cfRule type="iconSet" priority="71">
      <iconSet iconSet="4TrafficLights">
        <cfvo type="percent" val="0"/>
        <cfvo type="percent" val="20"/>
        <cfvo type="percent" val="61"/>
        <cfvo type="percent" val="96"/>
      </iconSet>
    </cfRule>
  </conditionalFormatting>
  <conditionalFormatting sqref="BD16:BE18">
    <cfRule type="iconSet" priority="3884">
      <iconSet iconSet="4TrafficLights">
        <cfvo type="percent" val="0"/>
        <cfvo type="percent" val="20"/>
        <cfvo type="percent" val="61"/>
        <cfvo type="percent" val="96"/>
      </iconSet>
    </cfRule>
  </conditionalFormatting>
  <conditionalFormatting sqref="BD19:BE19">
    <cfRule type="iconSet" priority="115">
      <iconSet iconSet="4TrafficLights">
        <cfvo type="percent" val="0"/>
        <cfvo type="percent" val="20"/>
        <cfvo type="percent" val="61"/>
        <cfvo type="percent" val="96"/>
      </iconSet>
    </cfRule>
  </conditionalFormatting>
  <conditionalFormatting sqref="BD20:BE22">
    <cfRule type="iconSet" priority="1010">
      <iconSet iconSet="4TrafficLights">
        <cfvo type="percent" val="0"/>
        <cfvo type="percent" val="20"/>
        <cfvo type="percent" val="61"/>
        <cfvo type="percent" val="96"/>
      </iconSet>
    </cfRule>
  </conditionalFormatting>
  <conditionalFormatting sqref="BD23:BE24">
    <cfRule type="iconSet" priority="1040">
      <iconSet iconSet="4TrafficLights">
        <cfvo type="percent" val="0"/>
        <cfvo type="percent" val="20"/>
        <cfvo type="percent" val="61"/>
        <cfvo type="percent" val="96"/>
      </iconSet>
    </cfRule>
  </conditionalFormatting>
  <conditionalFormatting sqref="BD27:BE27">
    <cfRule type="iconSet" priority="1763">
      <iconSet iconSet="4TrafficLights">
        <cfvo type="percent" val="0"/>
        <cfvo type="percent" val="20"/>
        <cfvo type="percent" val="61"/>
        <cfvo type="percent" val="96"/>
      </iconSet>
    </cfRule>
  </conditionalFormatting>
  <conditionalFormatting sqref="BD28:BE28">
    <cfRule type="iconSet" priority="175">
      <iconSet iconSet="4TrafficLights">
        <cfvo type="percent" val="0"/>
        <cfvo type="percent" val="20"/>
        <cfvo type="percent" val="61"/>
        <cfvo type="percent" val="96"/>
      </iconSet>
    </cfRule>
  </conditionalFormatting>
  <conditionalFormatting sqref="BD29:BE30">
    <cfRule type="iconSet" priority="938">
      <iconSet iconSet="4TrafficLights">
        <cfvo type="percent" val="0"/>
        <cfvo type="percent" val="20"/>
        <cfvo type="percent" val="61"/>
        <cfvo type="percent" val="96"/>
      </iconSet>
    </cfRule>
  </conditionalFormatting>
  <conditionalFormatting sqref="BD31:BE31">
    <cfRule type="iconSet" priority="928">
      <iconSet iconSet="4TrafficLights">
        <cfvo type="percent" val="0"/>
        <cfvo type="percent" val="20"/>
        <cfvo type="percent" val="61"/>
        <cfvo type="percent" val="96"/>
      </iconSet>
    </cfRule>
  </conditionalFormatting>
  <conditionalFormatting sqref="BD32:BE33">
    <cfRule type="iconSet" priority="113">
      <iconSet iconSet="4TrafficLights">
        <cfvo type="percent" val="0"/>
        <cfvo type="percent" val="20"/>
        <cfvo type="percent" val="61"/>
        <cfvo type="percent" val="96"/>
      </iconSet>
    </cfRule>
  </conditionalFormatting>
  <conditionalFormatting sqref="BD37:BE38 BD26:BE26 BD11:BE11">
    <cfRule type="iconSet" priority="3851">
      <iconSet iconSet="4TrafficLights">
        <cfvo type="percent" val="0"/>
        <cfvo type="percent" val="20"/>
        <cfvo type="percent" val="61"/>
        <cfvo type="percent" val="96"/>
      </iconSet>
    </cfRule>
  </conditionalFormatting>
  <conditionalFormatting sqref="BD39:BE39">
    <cfRule type="iconSet" priority="815">
      <iconSet iconSet="4TrafficLights">
        <cfvo type="percent" val="0"/>
        <cfvo type="percent" val="20"/>
        <cfvo type="percent" val="61"/>
        <cfvo type="percent" val="96"/>
      </iconSet>
    </cfRule>
  </conditionalFormatting>
  <conditionalFormatting sqref="BD42:BE42">
    <cfRule type="iconSet" priority="27">
      <iconSet iconSet="4TrafficLights">
        <cfvo type="percent" val="0"/>
        <cfvo type="percent" val="20"/>
        <cfvo type="percent" val="61"/>
        <cfvo type="percent" val="96"/>
      </iconSet>
    </cfRule>
  </conditionalFormatting>
  <conditionalFormatting sqref="BD45:BE45">
    <cfRule type="iconSet" priority="689">
      <iconSet iconSet="4TrafficLights">
        <cfvo type="percent" val="0"/>
        <cfvo type="percent" val="20"/>
        <cfvo type="percent" val="61"/>
        <cfvo type="percent" val="96"/>
      </iconSet>
    </cfRule>
  </conditionalFormatting>
  <conditionalFormatting sqref="BD46:BE47">
    <cfRule type="iconSet" priority="490">
      <iconSet iconSet="4TrafficLights">
        <cfvo type="percent" val="0"/>
        <cfvo type="percent" val="20"/>
        <cfvo type="percent" val="61"/>
        <cfvo type="percent" val="96"/>
      </iconSet>
    </cfRule>
  </conditionalFormatting>
  <conditionalFormatting sqref="BD49:BE49">
    <cfRule type="iconSet" priority="2651">
      <iconSet iconSet="4TrafficLights">
        <cfvo type="percent" val="0"/>
        <cfvo type="percent" val="20"/>
        <cfvo type="percent" val="61"/>
        <cfvo type="percent" val="96"/>
      </iconSet>
    </cfRule>
  </conditionalFormatting>
  <conditionalFormatting sqref="BE13:BE14">
    <cfRule type="iconSet" priority="1103">
      <iconSet iconSet="4TrafficLights">
        <cfvo type="percent" val="0"/>
        <cfvo type="percent" val="20"/>
        <cfvo type="percent" val="61"/>
        <cfvo type="percent" val="96"/>
      </iconSet>
    </cfRule>
  </conditionalFormatting>
  <conditionalFormatting sqref="BE35">
    <cfRule type="iconSet" priority="3899">
      <iconSet iconSet="4TrafficLights">
        <cfvo type="percent" val="0"/>
        <cfvo type="percent" val="20"/>
        <cfvo type="percent" val="61"/>
        <cfvo type="percent" val="96"/>
      </iconSet>
    </cfRule>
  </conditionalFormatting>
  <conditionalFormatting sqref="BE41">
    <cfRule type="iconSet" priority="736">
      <iconSet iconSet="4TrafficLights">
        <cfvo type="percent" val="0"/>
        <cfvo type="percent" val="20"/>
        <cfvo type="percent" val="61"/>
        <cfvo type="percent" val="96"/>
      </iconSet>
    </cfRule>
  </conditionalFormatting>
  <conditionalFormatting sqref="BE43:BE44">
    <cfRule type="iconSet" priority="722">
      <iconSet iconSet="4TrafficLights">
        <cfvo type="percent" val="0"/>
        <cfvo type="percent" val="20"/>
        <cfvo type="percent" val="61"/>
        <cfvo type="percent" val="96"/>
      </iconSet>
    </cfRule>
  </conditionalFormatting>
  <conditionalFormatting sqref="BF5">
    <cfRule type="colorScale" priority="2292">
      <colorScale>
        <cfvo type="min"/>
        <cfvo type="percentile" val="50"/>
        <cfvo type="max"/>
        <color rgb="FFF8696B"/>
        <color rgb="FFFFEB84"/>
        <color rgb="FF63BE7B"/>
      </colorScale>
    </cfRule>
  </conditionalFormatting>
  <conditionalFormatting sqref="BF6">
    <cfRule type="colorScale" priority="2916">
      <colorScale>
        <cfvo type="min"/>
        <cfvo type="percentile" val="50"/>
        <cfvo type="max"/>
        <color rgb="FFF8696B"/>
        <color rgb="FFFFEB84"/>
        <color rgb="FF63BE7B"/>
      </colorScale>
    </cfRule>
  </conditionalFormatting>
  <conditionalFormatting sqref="BF7">
    <cfRule type="cellIs" dxfId="191" priority="1162" operator="equal">
      <formula>3</formula>
    </cfRule>
    <cfRule type="cellIs" dxfId="190" priority="1163" operator="equal">
      <formula>2</formula>
    </cfRule>
    <cfRule type="cellIs" dxfId="189" priority="1164" operator="lessThanOrEqual">
      <formula>1</formula>
    </cfRule>
    <cfRule type="colorScale" priority="1166">
      <colorScale>
        <cfvo type="min"/>
        <cfvo type="percentile" val="50"/>
        <cfvo type="max"/>
        <color rgb="FFF8696B"/>
        <color rgb="FFFFEB84"/>
        <color rgb="FF63BE7B"/>
      </colorScale>
    </cfRule>
    <cfRule type="cellIs" dxfId="188" priority="1160" operator="equal">
      <formula>5</formula>
    </cfRule>
    <cfRule type="cellIs" dxfId="187" priority="1161" operator="equal">
      <formula>4</formula>
    </cfRule>
  </conditionalFormatting>
  <conditionalFormatting sqref="BF8">
    <cfRule type="colorScale" priority="1153">
      <colorScale>
        <cfvo type="min"/>
        <cfvo type="percentile" val="50"/>
        <cfvo type="max"/>
        <color rgb="FFF8696B"/>
        <color rgb="FFFFEB84"/>
        <color rgb="FF63BE7B"/>
      </colorScale>
    </cfRule>
  </conditionalFormatting>
  <conditionalFormatting sqref="BF9">
    <cfRule type="colorScale" priority="428">
      <colorScale>
        <cfvo type="min"/>
        <cfvo type="percentile" val="50"/>
        <cfvo type="max"/>
        <color rgb="FFF8696B"/>
        <color rgb="FFFFEB84"/>
        <color rgb="FF63BE7B"/>
      </colorScale>
    </cfRule>
  </conditionalFormatting>
  <conditionalFormatting sqref="BF15">
    <cfRule type="colorScale" priority="69">
      <colorScale>
        <cfvo type="min"/>
        <cfvo type="percentile" val="50"/>
        <cfvo type="max"/>
        <color rgb="FFF8696B"/>
        <color rgb="FFFFEB84"/>
        <color rgb="FF63BE7B"/>
      </colorScale>
    </cfRule>
  </conditionalFormatting>
  <conditionalFormatting sqref="BF17">
    <cfRule type="colorScale" priority="3886">
      <colorScale>
        <cfvo type="min"/>
        <cfvo type="percentile" val="50"/>
        <cfvo type="max"/>
        <color rgb="FFF8696B"/>
        <color rgb="FFFFEB84"/>
        <color rgb="FF63BE7B"/>
      </colorScale>
    </cfRule>
  </conditionalFormatting>
  <conditionalFormatting sqref="BF18">
    <cfRule type="colorScale" priority="381">
      <colorScale>
        <cfvo type="min"/>
        <cfvo type="percentile" val="50"/>
        <cfvo type="max"/>
        <color rgb="FFF8696B"/>
        <color rgb="FFFFEB84"/>
        <color rgb="FF63BE7B"/>
      </colorScale>
    </cfRule>
  </conditionalFormatting>
  <conditionalFormatting sqref="BF20">
    <cfRule type="colorScale" priority="986">
      <colorScale>
        <cfvo type="min"/>
        <cfvo type="percentile" val="50"/>
        <cfvo type="max"/>
        <color rgb="FFF8696B"/>
        <color rgb="FFFFEB84"/>
        <color rgb="FF63BE7B"/>
      </colorScale>
    </cfRule>
  </conditionalFormatting>
  <conditionalFormatting sqref="BF21">
    <cfRule type="colorScale" priority="395">
      <colorScale>
        <cfvo type="min"/>
        <cfvo type="percentile" val="50"/>
        <cfvo type="max"/>
        <color rgb="FFF8696B"/>
        <color rgb="FFFFEB84"/>
        <color rgb="FF63BE7B"/>
      </colorScale>
    </cfRule>
  </conditionalFormatting>
  <conditionalFormatting sqref="BF22">
    <cfRule type="colorScale" priority="1009">
      <colorScale>
        <cfvo type="min"/>
        <cfvo type="percentile" val="50"/>
        <cfvo type="max"/>
        <color rgb="FFF8696B"/>
        <color rgb="FFFFEB84"/>
        <color rgb="FF63BE7B"/>
      </colorScale>
    </cfRule>
  </conditionalFormatting>
  <conditionalFormatting sqref="BF26">
    <cfRule type="colorScale" priority="3793">
      <colorScale>
        <cfvo type="min"/>
        <cfvo type="percentile" val="50"/>
        <cfvo type="max"/>
        <color rgb="FFF8696B"/>
        <color rgb="FFFFEB84"/>
        <color rgb="FF63BE7B"/>
      </colorScale>
    </cfRule>
  </conditionalFormatting>
  <conditionalFormatting sqref="BF27">
    <cfRule type="colorScale" priority="1752">
      <colorScale>
        <cfvo type="min"/>
        <cfvo type="percentile" val="50"/>
        <cfvo type="max"/>
        <color rgb="FFF8696B"/>
        <color rgb="FFFFEB84"/>
        <color rgb="FF63BE7B"/>
      </colorScale>
    </cfRule>
  </conditionalFormatting>
  <conditionalFormatting sqref="BF28">
    <cfRule type="colorScale" priority="173">
      <colorScale>
        <cfvo type="min"/>
        <cfvo type="percentile" val="50"/>
        <cfvo type="max"/>
        <color rgb="FFF8696B"/>
        <color rgb="FFFFEB84"/>
        <color rgb="FF63BE7B"/>
      </colorScale>
    </cfRule>
  </conditionalFormatting>
  <conditionalFormatting sqref="BF29:BF30">
    <cfRule type="colorScale" priority="935">
      <colorScale>
        <cfvo type="min"/>
        <cfvo type="percentile" val="50"/>
        <cfvo type="max"/>
        <color rgb="FFF8696B"/>
        <color rgb="FFFFEB84"/>
        <color rgb="FF63BE7B"/>
      </colorScale>
    </cfRule>
  </conditionalFormatting>
  <conditionalFormatting sqref="BF31">
    <cfRule type="colorScale" priority="926">
      <colorScale>
        <cfvo type="min"/>
        <cfvo type="percentile" val="50"/>
        <cfvo type="max"/>
        <color rgb="FFF8696B"/>
        <color rgb="FFFFEB84"/>
        <color rgb="FF63BE7B"/>
      </colorScale>
    </cfRule>
  </conditionalFormatting>
  <conditionalFormatting sqref="BF32:BF33">
    <cfRule type="colorScale" priority="110">
      <colorScale>
        <cfvo type="min"/>
        <cfvo type="percentile" val="50"/>
        <cfvo type="max"/>
        <color rgb="FFF8696B"/>
        <color rgb="FFFFEB84"/>
        <color rgb="FF63BE7B"/>
      </colorScale>
    </cfRule>
  </conditionalFormatting>
  <conditionalFormatting sqref="BF37:BF38 BF11">
    <cfRule type="colorScale" priority="3841">
      <colorScale>
        <cfvo type="min"/>
        <cfvo type="percentile" val="50"/>
        <cfvo type="max"/>
        <color rgb="FFF8696B"/>
        <color rgb="FFFFEB84"/>
        <color rgb="FF63BE7B"/>
      </colorScale>
    </cfRule>
  </conditionalFormatting>
  <conditionalFormatting sqref="BF39">
    <cfRule type="colorScale" priority="812">
      <colorScale>
        <cfvo type="min"/>
        <cfvo type="percentile" val="50"/>
        <cfvo type="max"/>
        <color rgb="FFF8696B"/>
        <color rgb="FFFFEB84"/>
        <color rgb="FF63BE7B"/>
      </colorScale>
    </cfRule>
  </conditionalFormatting>
  <conditionalFormatting sqref="BF41">
    <cfRule type="cellIs" dxfId="186" priority="755" operator="equal">
      <formula>3</formula>
    </cfRule>
    <cfRule type="cellIs" dxfId="185" priority="757" operator="lessThanOrEqual">
      <formula>1</formula>
    </cfRule>
    <cfRule type="cellIs" dxfId="184" priority="756" operator="equal">
      <formula>2</formula>
    </cfRule>
    <cfRule type="cellIs" dxfId="183" priority="754" operator="equal">
      <formula>4</formula>
    </cfRule>
    <cfRule type="cellIs" dxfId="182" priority="753" operator="equal">
      <formula>5</formula>
    </cfRule>
  </conditionalFormatting>
  <conditionalFormatting sqref="BF42">
    <cfRule type="colorScale" priority="24">
      <colorScale>
        <cfvo type="min"/>
        <cfvo type="percentile" val="50"/>
        <cfvo type="max"/>
        <color rgb="FFF8696B"/>
        <color rgb="FFFFEB84"/>
        <color rgb="FF63BE7B"/>
      </colorScale>
    </cfRule>
  </conditionalFormatting>
  <conditionalFormatting sqref="BF43">
    <cfRule type="colorScale" priority="720">
      <colorScale>
        <cfvo type="min"/>
        <cfvo type="percentile" val="50"/>
        <cfvo type="max"/>
        <color rgb="FFF8696B"/>
        <color rgb="FFFFEB84"/>
        <color rgb="FF63BE7B"/>
      </colorScale>
    </cfRule>
  </conditionalFormatting>
  <conditionalFormatting sqref="BF46:BF47">
    <cfRule type="colorScale" priority="487">
      <colorScale>
        <cfvo type="min"/>
        <cfvo type="percentile" val="50"/>
        <cfvo type="max"/>
        <color rgb="FFF8696B"/>
        <color rgb="FFFFEB84"/>
        <color rgb="FF63BE7B"/>
      </colorScale>
    </cfRule>
  </conditionalFormatting>
  <conditionalFormatting sqref="BF49">
    <cfRule type="colorScale" priority="2649">
      <colorScale>
        <cfvo type="min"/>
        <cfvo type="percentile" val="50"/>
        <cfvo type="max"/>
        <color rgb="FFF8696B"/>
        <color rgb="FFFFEB84"/>
        <color rgb="FF63BE7B"/>
      </colorScale>
    </cfRule>
  </conditionalFormatting>
  <conditionalFormatting sqref="BF5:BG6">
    <cfRule type="cellIs" dxfId="181" priority="2281" operator="equal">
      <formula>5</formula>
    </cfRule>
    <cfRule type="cellIs" dxfId="180" priority="2282" operator="equal">
      <formula>4</formula>
    </cfRule>
    <cfRule type="cellIs" dxfId="179" priority="2283" operator="equal">
      <formula>3</formula>
    </cfRule>
    <cfRule type="cellIs" dxfId="178" priority="2285" operator="lessThanOrEqual">
      <formula>1</formula>
    </cfRule>
    <cfRule type="cellIs" dxfId="177" priority="2284" operator="equal">
      <formula>2</formula>
    </cfRule>
  </conditionalFormatting>
  <conditionalFormatting sqref="BF8:BG9">
    <cfRule type="cellIs" dxfId="176" priority="427" operator="lessThanOrEqual">
      <formula>1</formula>
    </cfRule>
    <cfRule type="cellIs" dxfId="175" priority="426" operator="equal">
      <formula>2</formula>
    </cfRule>
    <cfRule type="cellIs" dxfId="174" priority="425" operator="equal">
      <formula>3</formula>
    </cfRule>
    <cfRule type="cellIs" dxfId="173" priority="423" operator="equal">
      <formula>5</formula>
    </cfRule>
    <cfRule type="cellIs" dxfId="172" priority="424" operator="equal">
      <formula>4</formula>
    </cfRule>
  </conditionalFormatting>
  <conditionalFormatting sqref="BF11:BG11">
    <cfRule type="cellIs" dxfId="171" priority="3492" operator="equal">
      <formula>5</formula>
    </cfRule>
    <cfRule type="cellIs" dxfId="170" priority="3496" operator="lessThanOrEqual">
      <formula>1</formula>
    </cfRule>
    <cfRule type="cellIs" dxfId="169" priority="3493" operator="equal">
      <formula>4</formula>
    </cfRule>
    <cfRule type="cellIs" dxfId="168" priority="3494" operator="equal">
      <formula>3</formula>
    </cfRule>
    <cfRule type="cellIs" dxfId="167" priority="3495" operator="equal">
      <formula>2</formula>
    </cfRule>
  </conditionalFormatting>
  <conditionalFormatting sqref="BF15:BG15">
    <cfRule type="cellIs" dxfId="166" priority="60" operator="equal">
      <formula>5</formula>
    </cfRule>
    <cfRule type="cellIs" dxfId="165" priority="61" operator="equal">
      <formula>4</formula>
    </cfRule>
    <cfRule type="cellIs" dxfId="164" priority="62" operator="equal">
      <formula>3</formula>
    </cfRule>
    <cfRule type="cellIs" dxfId="163" priority="63" operator="equal">
      <formula>2</formula>
    </cfRule>
    <cfRule type="cellIs" dxfId="162" priority="64" operator="lessThanOrEqual">
      <formula>1</formula>
    </cfRule>
  </conditionalFormatting>
  <conditionalFormatting sqref="BF17:BG18">
    <cfRule type="cellIs" dxfId="161" priority="380" operator="lessThanOrEqual">
      <formula>1</formula>
    </cfRule>
    <cfRule type="cellIs" dxfId="160" priority="379" operator="equal">
      <formula>2</formula>
    </cfRule>
    <cfRule type="cellIs" dxfId="159" priority="378" operator="equal">
      <formula>3</formula>
    </cfRule>
    <cfRule type="cellIs" dxfId="158" priority="377" operator="equal">
      <formula>4</formula>
    </cfRule>
    <cfRule type="cellIs" dxfId="157" priority="376" operator="equal">
      <formula>5</formula>
    </cfRule>
  </conditionalFormatting>
  <conditionalFormatting sqref="BF20:BG22">
    <cfRule type="cellIs" dxfId="156" priority="390" operator="equal">
      <formula>5</formula>
    </cfRule>
    <cfRule type="cellIs" dxfId="155" priority="394" operator="lessThanOrEqual">
      <formula>1</formula>
    </cfRule>
    <cfRule type="cellIs" dxfId="154" priority="393" operator="equal">
      <formula>2</formula>
    </cfRule>
    <cfRule type="cellIs" dxfId="153" priority="392" operator="equal">
      <formula>3</formula>
    </cfRule>
    <cfRule type="cellIs" dxfId="152" priority="391" operator="equal">
      <formula>4</formula>
    </cfRule>
  </conditionalFormatting>
  <conditionalFormatting sqref="BF21:BG21">
    <cfRule type="cellIs" dxfId="151" priority="388" operator="lessThanOrEqual">
      <formula>1</formula>
    </cfRule>
    <cfRule type="cellIs" dxfId="150" priority="387" operator="equal">
      <formula>2</formula>
    </cfRule>
    <cfRule type="cellIs" dxfId="149" priority="384" operator="equal">
      <formula>5</formula>
    </cfRule>
    <cfRule type="cellIs" dxfId="148" priority="386" operator="equal">
      <formula>3</formula>
    </cfRule>
    <cfRule type="cellIs" dxfId="147" priority="385" operator="equal">
      <formula>4</formula>
    </cfRule>
  </conditionalFormatting>
  <conditionalFormatting sqref="BF22:BG22 BF20:BG20">
    <cfRule type="cellIs" dxfId="146" priority="1000" operator="equal">
      <formula>2</formula>
    </cfRule>
    <cfRule type="cellIs" dxfId="145" priority="1001" operator="lessThanOrEqual">
      <formula>1</formula>
    </cfRule>
    <cfRule type="cellIs" dxfId="144" priority="999" operator="equal">
      <formula>3</formula>
    </cfRule>
    <cfRule type="cellIs" dxfId="143" priority="998" operator="equal">
      <formula>4</formula>
    </cfRule>
    <cfRule type="cellIs" dxfId="142" priority="997" operator="equal">
      <formula>5</formula>
    </cfRule>
  </conditionalFormatting>
  <conditionalFormatting sqref="BF26:BG27">
    <cfRule type="cellIs" dxfId="141" priority="1765" operator="equal">
      <formula>5</formula>
    </cfRule>
    <cfRule type="cellIs" dxfId="140" priority="1767" operator="equal">
      <formula>3</formula>
    </cfRule>
    <cfRule type="cellIs" dxfId="139" priority="1768" operator="equal">
      <formula>2</formula>
    </cfRule>
    <cfRule type="cellIs" dxfId="138" priority="1769" operator="lessThanOrEqual">
      <formula>1</formula>
    </cfRule>
    <cfRule type="cellIs" dxfId="137" priority="1766" operator="equal">
      <formula>4</formula>
    </cfRule>
  </conditionalFormatting>
  <conditionalFormatting sqref="BF27:BG31">
    <cfRule type="cellIs" dxfId="136" priority="191" operator="lessThanOrEqual">
      <formula>1</formula>
    </cfRule>
    <cfRule type="cellIs" dxfId="135" priority="187" operator="equal">
      <formula>5</formula>
    </cfRule>
    <cfRule type="cellIs" dxfId="134" priority="190" operator="equal">
      <formula>2</formula>
    </cfRule>
    <cfRule type="cellIs" dxfId="133" priority="188" operator="equal">
      <formula>4</formula>
    </cfRule>
    <cfRule type="cellIs" dxfId="132" priority="189" operator="equal">
      <formula>3</formula>
    </cfRule>
  </conditionalFormatting>
  <conditionalFormatting sqref="BF28:BG28">
    <cfRule type="cellIs" dxfId="131" priority="166" operator="lessThanOrEqual">
      <formula>1</formula>
    </cfRule>
    <cfRule type="cellIs" dxfId="130" priority="165" operator="equal">
      <formula>2</formula>
    </cfRule>
    <cfRule type="cellIs" dxfId="129" priority="164" operator="equal">
      <formula>3</formula>
    </cfRule>
    <cfRule type="cellIs" dxfId="128" priority="163" operator="equal">
      <formula>4</formula>
    </cfRule>
    <cfRule type="cellIs" dxfId="127" priority="162" operator="equal">
      <formula>5</formula>
    </cfRule>
  </conditionalFormatting>
  <conditionalFormatting sqref="BF32:BG33">
    <cfRule type="cellIs" dxfId="126" priority="96" operator="equal">
      <formula>4</formula>
    </cfRule>
    <cfRule type="cellIs" dxfId="125" priority="95" operator="equal">
      <formula>5</formula>
    </cfRule>
    <cfRule type="cellIs" dxfId="124" priority="99" operator="lessThanOrEqual">
      <formula>1</formula>
    </cfRule>
    <cfRule type="cellIs" dxfId="123" priority="98" operator="equal">
      <formula>2</formula>
    </cfRule>
    <cfRule type="cellIs" dxfId="122" priority="97" operator="equal">
      <formula>3</formula>
    </cfRule>
  </conditionalFormatting>
  <conditionalFormatting sqref="BF37:BG39">
    <cfRule type="cellIs" dxfId="121" priority="790" operator="equal">
      <formula>3</formula>
    </cfRule>
    <cfRule type="cellIs" dxfId="120" priority="791" operator="equal">
      <formula>2</formula>
    </cfRule>
    <cfRule type="cellIs" dxfId="119" priority="789" operator="equal">
      <formula>4</formula>
    </cfRule>
    <cfRule type="cellIs" dxfId="118" priority="788" operator="equal">
      <formula>5</formula>
    </cfRule>
    <cfRule type="cellIs" dxfId="117" priority="792" operator="lessThanOrEqual">
      <formula>1</formula>
    </cfRule>
  </conditionalFormatting>
  <conditionalFormatting sqref="BF42:BG43">
    <cfRule type="cellIs" dxfId="116" priority="14" operator="equal">
      <formula>5</formula>
    </cfRule>
    <cfRule type="cellIs" dxfId="115" priority="15" operator="equal">
      <formula>4</formula>
    </cfRule>
    <cfRule type="cellIs" dxfId="114" priority="16" operator="equal">
      <formula>3</formula>
    </cfRule>
    <cfRule type="cellIs" dxfId="113" priority="17" operator="equal">
      <formula>2</formula>
    </cfRule>
    <cfRule type="cellIs" dxfId="112" priority="18" operator="lessThanOrEqual">
      <formula>1</formula>
    </cfRule>
  </conditionalFormatting>
  <conditionalFormatting sqref="BF46:BG47">
    <cfRule type="cellIs" dxfId="111" priority="472" operator="equal">
      <formula>5</formula>
    </cfRule>
    <cfRule type="cellIs" dxfId="110" priority="476" operator="lessThanOrEqual">
      <formula>1</formula>
    </cfRule>
    <cfRule type="cellIs" dxfId="109" priority="475" operator="equal">
      <formula>2</formula>
    </cfRule>
    <cfRule type="cellIs" dxfId="108" priority="474" operator="equal">
      <formula>3</formula>
    </cfRule>
    <cfRule type="cellIs" dxfId="107" priority="473" operator="equal">
      <formula>4</formula>
    </cfRule>
  </conditionalFormatting>
  <conditionalFormatting sqref="BF49:BG49">
    <cfRule type="cellIs" dxfId="106" priority="2631" operator="equal">
      <formula>5</formula>
    </cfRule>
    <cfRule type="cellIs" dxfId="105" priority="2634" operator="equal">
      <formula>2</formula>
    </cfRule>
    <cfRule type="cellIs" dxfId="104" priority="2633" operator="equal">
      <formula>3</formula>
    </cfRule>
    <cfRule type="cellIs" dxfId="103" priority="2632" operator="equal">
      <formula>4</formula>
    </cfRule>
    <cfRule type="cellIs" dxfId="102" priority="2635" operator="lessThanOrEqual">
      <formula>1</formula>
    </cfRule>
  </conditionalFormatting>
  <conditionalFormatting sqref="BG5">
    <cfRule type="colorScale" priority="2286">
      <colorScale>
        <cfvo type="min"/>
        <cfvo type="percentile" val="50"/>
        <cfvo type="max"/>
        <color rgb="FFF8696B"/>
        <color rgb="FFFFEB84"/>
        <color rgb="FF63BE7B"/>
      </colorScale>
    </cfRule>
  </conditionalFormatting>
  <conditionalFormatting sqref="BG6">
    <cfRule type="colorScale" priority="2917">
      <colorScale>
        <cfvo type="min"/>
        <cfvo type="percentile" val="50"/>
        <cfvo type="max"/>
        <color rgb="FFF8696B"/>
        <color rgb="FFFFEB84"/>
        <color rgb="FF63BE7B"/>
      </colorScale>
    </cfRule>
  </conditionalFormatting>
  <conditionalFormatting sqref="BG8">
    <cfRule type="colorScale" priority="1154">
      <colorScale>
        <cfvo type="min"/>
        <cfvo type="percentile" val="50"/>
        <cfvo type="max"/>
        <color rgb="FFF8696B"/>
        <color rgb="FFFFEB84"/>
        <color rgb="FF63BE7B"/>
      </colorScale>
    </cfRule>
  </conditionalFormatting>
  <conditionalFormatting sqref="BG9">
    <cfRule type="colorScale" priority="440">
      <colorScale>
        <cfvo type="min"/>
        <cfvo type="percentile" val="50"/>
        <cfvo type="max"/>
        <color rgb="FFF8696B"/>
        <color rgb="FFFFEB84"/>
        <color rgb="FF63BE7B"/>
      </colorScale>
    </cfRule>
  </conditionalFormatting>
  <conditionalFormatting sqref="BG14">
    <cfRule type="colorScale" priority="1086">
      <colorScale>
        <cfvo type="min"/>
        <cfvo type="percentile" val="50"/>
        <cfvo type="max"/>
        <color rgb="FFF8696B"/>
        <color rgb="FFFFEB84"/>
        <color rgb="FF63BE7B"/>
      </colorScale>
    </cfRule>
    <cfRule type="cellIs" dxfId="101" priority="1050" operator="equal">
      <formula>4</formula>
    </cfRule>
    <cfRule type="cellIs" dxfId="100" priority="1049" operator="equal">
      <formula>5</formula>
    </cfRule>
    <cfRule type="cellIs" dxfId="99" priority="1053" operator="lessThanOrEqual">
      <formula>1</formula>
    </cfRule>
    <cfRule type="cellIs" dxfId="98" priority="1052" operator="equal">
      <formula>2</formula>
    </cfRule>
    <cfRule type="cellIs" dxfId="97" priority="1051" operator="equal">
      <formula>3</formula>
    </cfRule>
  </conditionalFormatting>
  <conditionalFormatting sqref="BG15">
    <cfRule type="colorScale" priority="72">
      <colorScale>
        <cfvo type="min"/>
        <cfvo type="percentile" val="50"/>
        <cfvo type="max"/>
        <color rgb="FFF8696B"/>
        <color rgb="FFFFEB84"/>
        <color rgb="FF63BE7B"/>
      </colorScale>
    </cfRule>
  </conditionalFormatting>
  <conditionalFormatting sqref="BG16">
    <cfRule type="cellIs" dxfId="96" priority="634" operator="equal">
      <formula>4</formula>
    </cfRule>
    <cfRule type="cellIs" dxfId="95" priority="637" operator="lessThanOrEqual">
      <formula>1</formula>
    </cfRule>
    <cfRule type="cellIs" dxfId="94" priority="636" operator="equal">
      <formula>2</formula>
    </cfRule>
    <cfRule type="cellIs" dxfId="93" priority="633" operator="equal">
      <formula>5</formula>
    </cfRule>
    <cfRule type="cellIs" dxfId="92" priority="635" operator="equal">
      <formula>3</formula>
    </cfRule>
  </conditionalFormatting>
  <conditionalFormatting sqref="BG16:BG17">
    <cfRule type="colorScale" priority="3897">
      <colorScale>
        <cfvo type="min"/>
        <cfvo type="percentile" val="50"/>
        <cfvo type="max"/>
        <color rgb="FFF8696B"/>
        <color rgb="FFFFEB84"/>
        <color rgb="FF63BE7B"/>
      </colorScale>
    </cfRule>
  </conditionalFormatting>
  <conditionalFormatting sqref="BG18">
    <cfRule type="colorScale" priority="382">
      <colorScale>
        <cfvo type="min"/>
        <cfvo type="percentile" val="50"/>
        <cfvo type="max"/>
        <color rgb="FFF8696B"/>
        <color rgb="FFFFEB84"/>
        <color rgb="FF63BE7B"/>
      </colorScale>
    </cfRule>
  </conditionalFormatting>
  <conditionalFormatting sqref="BG20">
    <cfRule type="colorScale" priority="987">
      <colorScale>
        <cfvo type="min"/>
        <cfvo type="percentile" val="50"/>
        <cfvo type="max"/>
        <color rgb="FFF8696B"/>
        <color rgb="FFFFEB84"/>
        <color rgb="FF63BE7B"/>
      </colorScale>
    </cfRule>
  </conditionalFormatting>
  <conditionalFormatting sqref="BG21">
    <cfRule type="colorScale" priority="389">
      <colorScale>
        <cfvo type="min"/>
        <cfvo type="percentile" val="50"/>
        <cfvo type="max"/>
        <color rgb="FFF8696B"/>
        <color rgb="FFFFEB84"/>
        <color rgb="FF63BE7B"/>
      </colorScale>
    </cfRule>
  </conditionalFormatting>
  <conditionalFormatting sqref="BG22">
    <cfRule type="colorScale" priority="988">
      <colorScale>
        <cfvo type="min"/>
        <cfvo type="percentile" val="50"/>
        <cfvo type="max"/>
        <color rgb="FFF8696B"/>
        <color rgb="FFFFEB84"/>
        <color rgb="FF63BE7B"/>
      </colorScale>
    </cfRule>
  </conditionalFormatting>
  <conditionalFormatting sqref="BG23:BG24">
    <cfRule type="cellIs" dxfId="91" priority="1033" operator="equal">
      <formula>2</formula>
    </cfRule>
    <cfRule type="cellIs" dxfId="90" priority="1032" operator="equal">
      <formula>3</formula>
    </cfRule>
    <cfRule type="cellIs" dxfId="89" priority="1031" operator="equal">
      <formula>4</formula>
    </cfRule>
    <cfRule type="cellIs" dxfId="88" priority="1030" operator="equal">
      <formula>5</formula>
    </cfRule>
    <cfRule type="colorScale" priority="1041">
      <colorScale>
        <cfvo type="min"/>
        <cfvo type="percentile" val="50"/>
        <cfvo type="max"/>
        <color rgb="FFF8696B"/>
        <color rgb="FFFFEB84"/>
        <color rgb="FF63BE7B"/>
      </colorScale>
    </cfRule>
    <cfRule type="cellIs" dxfId="87" priority="1034" operator="lessThanOrEqual">
      <formula>1</formula>
    </cfRule>
  </conditionalFormatting>
  <conditionalFormatting sqref="BG26">
    <cfRule type="colorScale" priority="1770">
      <colorScale>
        <cfvo type="min"/>
        <cfvo type="percentile" val="50"/>
        <cfvo type="max"/>
        <color rgb="FFF8696B"/>
        <color rgb="FFFFEB84"/>
        <color rgb="FF63BE7B"/>
      </colorScale>
    </cfRule>
  </conditionalFormatting>
  <conditionalFormatting sqref="BG27">
    <cfRule type="colorScale" priority="1733">
      <colorScale>
        <cfvo type="min"/>
        <cfvo type="percentile" val="50"/>
        <cfvo type="max"/>
        <color rgb="FFF8696B"/>
        <color rgb="FFFFEB84"/>
        <color rgb="FF63BE7B"/>
      </colorScale>
    </cfRule>
  </conditionalFormatting>
  <conditionalFormatting sqref="BG28">
    <cfRule type="colorScale" priority="174">
      <colorScale>
        <cfvo type="min"/>
        <cfvo type="percentile" val="50"/>
        <cfvo type="max"/>
        <color rgb="FFF8696B"/>
        <color rgb="FFFFEB84"/>
        <color rgb="FF63BE7B"/>
      </colorScale>
    </cfRule>
  </conditionalFormatting>
  <conditionalFormatting sqref="BG29:BG30">
    <cfRule type="colorScale" priority="936">
      <colorScale>
        <cfvo type="min"/>
        <cfvo type="percentile" val="50"/>
        <cfvo type="max"/>
        <color rgb="FFF8696B"/>
        <color rgb="FFFFEB84"/>
        <color rgb="FF63BE7B"/>
      </colorScale>
    </cfRule>
  </conditionalFormatting>
  <conditionalFormatting sqref="BG31">
    <cfRule type="colorScale" priority="927">
      <colorScale>
        <cfvo type="min"/>
        <cfvo type="percentile" val="50"/>
        <cfvo type="max"/>
        <color rgb="FFF8696B"/>
        <color rgb="FFFFEB84"/>
        <color rgb="FF63BE7B"/>
      </colorScale>
    </cfRule>
  </conditionalFormatting>
  <conditionalFormatting sqref="BG32:BG33">
    <cfRule type="colorScale" priority="111">
      <colorScale>
        <cfvo type="min"/>
        <cfvo type="percentile" val="50"/>
        <cfvo type="max"/>
        <color rgb="FFF8696B"/>
        <color rgb="FFFFEB84"/>
        <color rgb="FF63BE7B"/>
      </colorScale>
    </cfRule>
  </conditionalFormatting>
  <conditionalFormatting sqref="BG35">
    <cfRule type="cellIs" dxfId="86" priority="877" operator="equal">
      <formula>5</formula>
    </cfRule>
    <cfRule type="cellIs" dxfId="85" priority="878" operator="equal">
      <formula>4</formula>
    </cfRule>
    <cfRule type="cellIs" dxfId="84" priority="879" operator="equal">
      <formula>3</formula>
    </cfRule>
    <cfRule type="cellIs" dxfId="83" priority="880" operator="equal">
      <formula>2</formula>
    </cfRule>
    <cfRule type="cellIs" dxfId="82" priority="881" operator="lessThanOrEqual">
      <formula>1</formula>
    </cfRule>
    <cfRule type="colorScale" priority="3900">
      <colorScale>
        <cfvo type="min"/>
        <cfvo type="percentile" val="50"/>
        <cfvo type="max"/>
        <color rgb="FFF8696B"/>
        <color rgb="FFFFEB84"/>
        <color rgb="FF63BE7B"/>
      </colorScale>
    </cfRule>
  </conditionalFormatting>
  <conditionalFormatting sqref="BG37:BG38 BG11">
    <cfRule type="colorScale" priority="3844">
      <colorScale>
        <cfvo type="min"/>
        <cfvo type="percentile" val="50"/>
        <cfvo type="max"/>
        <color rgb="FFF8696B"/>
        <color rgb="FFFFEB84"/>
        <color rgb="FF63BE7B"/>
      </colorScale>
    </cfRule>
  </conditionalFormatting>
  <conditionalFormatting sqref="BG39">
    <cfRule type="colorScale" priority="813">
      <colorScale>
        <cfvo type="min"/>
        <cfvo type="percentile" val="50"/>
        <cfvo type="max"/>
        <color rgb="FFF8696B"/>
        <color rgb="FFFFEB84"/>
        <color rgb="FF63BE7B"/>
      </colorScale>
    </cfRule>
  </conditionalFormatting>
  <conditionalFormatting sqref="BG42">
    <cfRule type="colorScale" priority="25">
      <colorScale>
        <cfvo type="min"/>
        <cfvo type="percentile" val="50"/>
        <cfvo type="max"/>
        <color rgb="FFF8696B"/>
        <color rgb="FFFFEB84"/>
        <color rgb="FF63BE7B"/>
      </colorScale>
    </cfRule>
  </conditionalFormatting>
  <conditionalFormatting sqref="BG43">
    <cfRule type="colorScale" priority="721">
      <colorScale>
        <cfvo type="min"/>
        <cfvo type="percentile" val="50"/>
        <cfvo type="max"/>
        <color rgb="FFF8696B"/>
        <color rgb="FFFFEB84"/>
        <color rgb="FF63BE7B"/>
      </colorScale>
    </cfRule>
  </conditionalFormatting>
  <conditionalFormatting sqref="BG45">
    <cfRule type="colorScale" priority="291">
      <colorScale>
        <cfvo type="min"/>
        <cfvo type="percentile" val="50"/>
        <cfvo type="max"/>
        <color rgb="FFF8696B"/>
        <color rgb="FFFFEB84"/>
        <color rgb="FF63BE7B"/>
      </colorScale>
    </cfRule>
    <cfRule type="cellIs" dxfId="81" priority="290" operator="lessThanOrEqual">
      <formula>1</formula>
    </cfRule>
    <cfRule type="cellIs" dxfId="80" priority="288" operator="equal">
      <formula>3</formula>
    </cfRule>
    <cfRule type="cellIs" dxfId="79" priority="287" operator="equal">
      <formula>4</formula>
    </cfRule>
    <cfRule type="cellIs" dxfId="78" priority="286" operator="equal">
      <formula>5</formula>
    </cfRule>
    <cfRule type="cellIs" dxfId="77" priority="289" operator="equal">
      <formula>2</formula>
    </cfRule>
  </conditionalFormatting>
  <conditionalFormatting sqref="BG46:BG47">
    <cfRule type="colorScale" priority="488">
      <colorScale>
        <cfvo type="min"/>
        <cfvo type="percentile" val="50"/>
        <cfvo type="max"/>
        <color rgb="FFF8696B"/>
        <color rgb="FFFFEB84"/>
        <color rgb="FF63BE7B"/>
      </colorScale>
    </cfRule>
  </conditionalFormatting>
  <conditionalFormatting sqref="BG49">
    <cfRule type="colorScale" priority="2650">
      <colorScale>
        <cfvo type="min"/>
        <cfvo type="percentile" val="50"/>
        <cfvo type="max"/>
        <color rgb="FFF8696B"/>
        <color rgb="FFFFEB84"/>
        <color rgb="FF63BE7B"/>
      </colorScale>
    </cfRule>
  </conditionalFormatting>
  <conditionalFormatting sqref="BH9">
    <cfRule type="cellIs" dxfId="76" priority="414" stopIfTrue="1" operator="equal">
      <formula>4</formula>
    </cfRule>
    <cfRule type="cellIs" dxfId="75" priority="430" stopIfTrue="1" operator="greaterThanOrEqual">
      <formula>12.1</formula>
    </cfRule>
    <cfRule type="cellIs" dxfId="74" priority="431" stopIfTrue="1" operator="between">
      <formula>6.1</formula>
      <formula>12</formula>
    </cfRule>
    <cfRule type="cellIs" dxfId="73" priority="432" stopIfTrue="1" operator="between">
      <formula>2.1</formula>
      <formula>6</formula>
    </cfRule>
    <cfRule type="cellIs" dxfId="72" priority="433" stopIfTrue="1" operator="lessThanOrEqual">
      <formula>2</formula>
    </cfRule>
  </conditionalFormatting>
  <conditionalFormatting sqref="BH11 AK37">
    <cfRule type="cellIs" dxfId="71" priority="3381" stopIfTrue="1" operator="between">
      <formula>2.1</formula>
      <formula>6</formula>
    </cfRule>
    <cfRule type="cellIs" dxfId="70" priority="3382" stopIfTrue="1" operator="lessThanOrEqual">
      <formula>2</formula>
    </cfRule>
    <cfRule type="cellIs" dxfId="69" priority="3380" stopIfTrue="1" operator="between">
      <formula>6.1</formula>
      <formula>12</formula>
    </cfRule>
    <cfRule type="cellIs" dxfId="68" priority="3379" stopIfTrue="1" operator="greaterThanOrEqual">
      <formula>12.1</formula>
    </cfRule>
  </conditionalFormatting>
  <conditionalFormatting sqref="BJ6">
    <cfRule type="cellIs" dxfId="67" priority="2700" stopIfTrue="1" operator="equal">
      <formula>"EXTREMO"</formula>
    </cfRule>
    <cfRule type="cellIs" dxfId="66" priority="2701" stopIfTrue="1" operator="equal">
      <formula>"MODERADO"</formula>
    </cfRule>
    <cfRule type="cellIs" dxfId="65" priority="2702" stopIfTrue="1" operator="equal">
      <formula>"ALTO"</formula>
    </cfRule>
    <cfRule type="containsText" dxfId="64" priority="2699" stopIfTrue="1" operator="containsText" text="BAJO">
      <formula>NOT(ISERROR(SEARCH("BAJO",BJ6)))</formula>
    </cfRule>
  </conditionalFormatting>
  <conditionalFormatting sqref="BJ8:BJ9">
    <cfRule type="cellIs" dxfId="63" priority="404" stopIfTrue="1" operator="equal">
      <formula>"ALTO"</formula>
    </cfRule>
    <cfRule type="cellIs" dxfId="62" priority="403" stopIfTrue="1" operator="equal">
      <formula>"MODERADO"</formula>
    </cfRule>
    <cfRule type="cellIs" dxfId="61" priority="402" stopIfTrue="1" operator="equal">
      <formula>"EXTREMO"</formula>
    </cfRule>
    <cfRule type="containsText" dxfId="60" priority="401" stopIfTrue="1" operator="containsText" text="BAJO">
      <formula>NOT(ISERROR(SEARCH("BAJO",BJ8)))</formula>
    </cfRule>
  </conditionalFormatting>
  <conditionalFormatting sqref="BJ11">
    <cfRule type="cellIs" dxfId="59" priority="2015" stopIfTrue="1" operator="equal">
      <formula>"EXTREMO"</formula>
    </cfRule>
    <cfRule type="cellIs" dxfId="58" priority="2016" stopIfTrue="1" operator="equal">
      <formula>"MODERADO"</formula>
    </cfRule>
    <cfRule type="containsText" dxfId="57" priority="2014" stopIfTrue="1" operator="containsText" text="BAJO">
      <formula>NOT(ISERROR(SEARCH("BAJO",BJ11)))</formula>
    </cfRule>
    <cfRule type="cellIs" dxfId="56" priority="2017" stopIfTrue="1" operator="equal">
      <formula>"ALTO"</formula>
    </cfRule>
  </conditionalFormatting>
  <conditionalFormatting sqref="BJ11:BJ18">
    <cfRule type="cellIs" dxfId="55" priority="238" stopIfTrue="1" operator="equal">
      <formula>"EXTREMO"</formula>
    </cfRule>
    <cfRule type="containsText" dxfId="54" priority="237" stopIfTrue="1" operator="containsText" text="BAJO">
      <formula>NOT(ISERROR(SEARCH("BAJO",BJ11)))</formula>
    </cfRule>
    <cfRule type="cellIs" dxfId="53" priority="240" stopIfTrue="1" operator="equal">
      <formula>"ALTO"</formula>
    </cfRule>
    <cfRule type="cellIs" dxfId="52" priority="239" stopIfTrue="1" operator="equal">
      <formula>"MODERADO"</formula>
    </cfRule>
  </conditionalFormatting>
  <conditionalFormatting sqref="BJ20:BJ22">
    <cfRule type="containsText" dxfId="51" priority="939" stopIfTrue="1" operator="containsText" text="BAJO">
      <formula>NOT(ISERROR(SEARCH("BAJO",BJ20)))</formula>
    </cfRule>
    <cfRule type="cellIs" dxfId="50" priority="940" stopIfTrue="1" operator="equal">
      <formula>"EXTREMO"</formula>
    </cfRule>
    <cfRule type="cellIs" dxfId="49" priority="941" stopIfTrue="1" operator="equal">
      <formula>"MODERADO"</formula>
    </cfRule>
    <cfRule type="cellIs" dxfId="48" priority="942" stopIfTrue="1" operator="equal">
      <formula>"ALTO"</formula>
    </cfRule>
  </conditionalFormatting>
  <conditionalFormatting sqref="BJ20:BJ27">
    <cfRule type="cellIs" dxfId="47" priority="946" stopIfTrue="1" operator="equal">
      <formula>"ALTO"</formula>
    </cfRule>
    <cfRule type="cellIs" dxfId="46" priority="945" stopIfTrue="1" operator="equal">
      <formula>"MODERADO"</formula>
    </cfRule>
    <cfRule type="containsText" dxfId="45" priority="943" stopIfTrue="1" operator="containsText" text="BAJO">
      <formula>NOT(ISERROR(SEARCH("BAJO",BJ20)))</formula>
    </cfRule>
    <cfRule type="cellIs" dxfId="44" priority="944" stopIfTrue="1" operator="equal">
      <formula>"EXTREMO"</formula>
    </cfRule>
  </conditionalFormatting>
  <conditionalFormatting sqref="BJ27:BJ31">
    <cfRule type="containsText" dxfId="43" priority="129" stopIfTrue="1" operator="containsText" text="BAJO">
      <formula>NOT(ISERROR(SEARCH("BAJO",BJ27)))</formula>
    </cfRule>
    <cfRule type="cellIs" dxfId="42" priority="132" stopIfTrue="1" operator="equal">
      <formula>"ALTO"</formula>
    </cfRule>
    <cfRule type="cellIs" dxfId="41" priority="131" stopIfTrue="1" operator="equal">
      <formula>"MODERADO"</formula>
    </cfRule>
    <cfRule type="cellIs" dxfId="40" priority="130" stopIfTrue="1" operator="equal">
      <formula>"EXTREMO"</formula>
    </cfRule>
  </conditionalFormatting>
  <conditionalFormatting sqref="BJ28">
    <cfRule type="cellIs" dxfId="39" priority="119" stopIfTrue="1" operator="equal">
      <formula>"MODERADO"</formula>
    </cfRule>
    <cfRule type="cellIs" dxfId="38" priority="123" stopIfTrue="1" operator="equal">
      <formula>"MODERADO"</formula>
    </cfRule>
    <cfRule type="cellIs" dxfId="37" priority="126" stopIfTrue="1" operator="equal">
      <formula>"EXTREMO"</formula>
    </cfRule>
    <cfRule type="cellIs" dxfId="36" priority="122" stopIfTrue="1" operator="equal">
      <formula>"EXTREMO"</formula>
    </cfRule>
    <cfRule type="cellIs" dxfId="35" priority="127" stopIfTrue="1" operator="equal">
      <formula>"MODERADO"</formula>
    </cfRule>
    <cfRule type="containsText" dxfId="34" priority="121" stopIfTrue="1" operator="containsText" text="BAJO">
      <formula>NOT(ISERROR(SEARCH("BAJO",BJ28)))</formula>
    </cfRule>
    <cfRule type="cellIs" dxfId="33" priority="120" stopIfTrue="1" operator="equal">
      <formula>"ALTO"</formula>
    </cfRule>
    <cfRule type="cellIs" dxfId="32" priority="118" stopIfTrue="1" operator="equal">
      <formula>"EXTREMO"</formula>
    </cfRule>
    <cfRule type="containsText" dxfId="31" priority="117" stopIfTrue="1" operator="containsText" text="BAJO">
      <formula>NOT(ISERROR(SEARCH("BAJO",BJ28)))</formula>
    </cfRule>
    <cfRule type="containsText" dxfId="30" priority="125" stopIfTrue="1" operator="containsText" text="BAJO">
      <formula>NOT(ISERROR(SEARCH("BAJO",BJ28)))</formula>
    </cfRule>
    <cfRule type="cellIs" dxfId="29" priority="124" stopIfTrue="1" operator="equal">
      <formula>"ALTO"</formula>
    </cfRule>
    <cfRule type="cellIs" dxfId="28" priority="128" stopIfTrue="1" operator="equal">
      <formula>"ALTO"</formula>
    </cfRule>
  </conditionalFormatting>
  <conditionalFormatting sqref="BJ29">
    <cfRule type="containsText" dxfId="27" priority="895" stopIfTrue="1" operator="containsText" text="BAJO">
      <formula>NOT(ISERROR(SEARCH("BAJO",BJ29)))</formula>
    </cfRule>
    <cfRule type="cellIs" dxfId="26" priority="897" stopIfTrue="1" operator="equal">
      <formula>"MODERADO"</formula>
    </cfRule>
    <cfRule type="cellIs" dxfId="25" priority="898" stopIfTrue="1" operator="equal">
      <formula>"ALTO"</formula>
    </cfRule>
    <cfRule type="cellIs" dxfId="24" priority="896" stopIfTrue="1" operator="equal">
      <formula>"EXTREMO"</formula>
    </cfRule>
  </conditionalFormatting>
  <conditionalFormatting sqref="BJ32:BJ36">
    <cfRule type="cellIs" dxfId="23" priority="81" stopIfTrue="1" operator="equal">
      <formula>"ALTO"</formula>
    </cfRule>
    <cfRule type="cellIs" dxfId="22" priority="80" stopIfTrue="1" operator="equal">
      <formula>"MODERADO"</formula>
    </cfRule>
    <cfRule type="cellIs" dxfId="21" priority="79" stopIfTrue="1" operator="equal">
      <formula>"EXTREMO"</formula>
    </cfRule>
    <cfRule type="containsText" dxfId="20" priority="78" stopIfTrue="1" operator="containsText" text="BAJO">
      <formula>NOT(ISERROR(SEARCH("BAJO",BJ32)))</formula>
    </cfRule>
  </conditionalFormatting>
  <conditionalFormatting sqref="BJ35:BJ40">
    <cfRule type="cellIs" dxfId="19" priority="778" stopIfTrue="1" operator="equal">
      <formula>"MODERADO"</formula>
    </cfRule>
    <cfRule type="cellIs" dxfId="18" priority="777" stopIfTrue="1" operator="equal">
      <formula>"EXTREMO"</formula>
    </cfRule>
    <cfRule type="cellIs" dxfId="17" priority="779" stopIfTrue="1" operator="equal">
      <formula>"ALTO"</formula>
    </cfRule>
    <cfRule type="containsText" dxfId="16" priority="776" stopIfTrue="1" operator="containsText" text="BAJO">
      <formula>NOT(ISERROR(SEARCH("BAJO",BJ35)))</formula>
    </cfRule>
  </conditionalFormatting>
  <conditionalFormatting sqref="BJ39:BJ41">
    <cfRule type="cellIs" dxfId="15" priority="726" stopIfTrue="1" operator="equal">
      <formula>"ALTO"</formula>
    </cfRule>
    <cfRule type="containsText" dxfId="14" priority="723" stopIfTrue="1" operator="containsText" text="BAJO">
      <formula>NOT(ISERROR(SEARCH("BAJO",BJ39)))</formula>
    </cfRule>
    <cfRule type="cellIs" dxfId="13" priority="725" stopIfTrue="1" operator="equal">
      <formula>"MODERADO"</formula>
    </cfRule>
    <cfRule type="cellIs" dxfId="12" priority="724" stopIfTrue="1" operator="equal">
      <formula>"EXTREMO"</formula>
    </cfRule>
  </conditionalFormatting>
  <conditionalFormatting sqref="BJ46:BJ47">
    <cfRule type="cellIs" dxfId="11" priority="447" stopIfTrue="1" operator="equal">
      <formula>"EXTREMO"</formula>
    </cfRule>
    <cfRule type="containsText" dxfId="10" priority="446" stopIfTrue="1" operator="containsText" text="BAJO">
      <formula>NOT(ISERROR(SEARCH("BAJO",BJ46)))</formula>
    </cfRule>
    <cfRule type="cellIs" dxfId="9" priority="443" stopIfTrue="1" operator="equal">
      <formula>"EXTREMO"</formula>
    </cfRule>
    <cfRule type="containsText" dxfId="8" priority="442" stopIfTrue="1" operator="containsText" text="BAJO">
      <formula>NOT(ISERROR(SEARCH("BAJO",BJ46)))</formula>
    </cfRule>
    <cfRule type="cellIs" dxfId="7" priority="448" stopIfTrue="1" operator="equal">
      <formula>"MODERADO"</formula>
    </cfRule>
    <cfRule type="cellIs" dxfId="6" priority="444" stopIfTrue="1" operator="equal">
      <formula>"MODERADO"</formula>
    </cfRule>
    <cfRule type="cellIs" dxfId="5" priority="449" stopIfTrue="1" operator="equal">
      <formula>"ALTO"</formula>
    </cfRule>
    <cfRule type="cellIs" dxfId="4" priority="445" stopIfTrue="1" operator="equal">
      <formula>"ALTO"</formula>
    </cfRule>
  </conditionalFormatting>
  <conditionalFormatting sqref="BJ49">
    <cfRule type="cellIs" dxfId="3" priority="3491" stopIfTrue="1" operator="equal">
      <formula>"ALTO"</formula>
    </cfRule>
    <cfRule type="containsText" dxfId="2" priority="3488" stopIfTrue="1" operator="containsText" text="BAJO">
      <formula>NOT(ISERROR(SEARCH("BAJO",BJ49)))</formula>
    </cfRule>
    <cfRule type="cellIs" dxfId="1" priority="3489" stopIfTrue="1" operator="equal">
      <formula>"EXTREMO"</formula>
    </cfRule>
    <cfRule type="cellIs" dxfId="0" priority="3490" stopIfTrue="1" operator="equal">
      <formula>"MODERADO"</formula>
    </cfRule>
  </conditionalFormatting>
  <dataValidations count="2">
    <dataValidation type="list" allowBlank="1" showInputMessage="1" showErrorMessage="1" sqref="AO5:AO6 AO31" xr:uid="{00000000-0002-0000-0000-000000000000}">
      <formula1>"PREVENTIVO,DETECCION,CORRECTIVO"</formula1>
    </dataValidation>
    <dataValidation type="list" allowBlank="1" showInputMessage="1" showErrorMessage="1" sqref="M5:M6" xr:uid="{00000000-0002-0000-0000-000001000000}">
      <formula1>"1,2,3,4,5"</formula1>
    </dataValidation>
  </dataValidations>
  <hyperlinks>
    <hyperlink ref="BJ3:BJ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A3" location="'Solidez del control'!A1" display="SOLIDEZ INDIVIDUAL DEL CONTROL " xr:uid="{00000000-0004-0000-0000-000003000000}"/>
    <hyperlink ref="BF2:BI2" location="'Solidez del control'!A1" display="RIESGO RESIDUAL" xr:uid="{00000000-0004-0000-0000-000004000000}"/>
    <hyperlink ref="BD3:BE4" location="'Solidez del control'!A1" display="SOLIDEZ DEL CONJUNTO DE CONTROLES" xr:uid="{00000000-0004-0000-0000-000005000000}"/>
    <hyperlink ref="AY3"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colBreaks count="1" manualBreakCount="1">
    <brk id="68"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61"/>
  <sheetViews>
    <sheetView zoomScale="40" zoomScaleNormal="40" workbookViewId="0">
      <selection activeCell="AC86" sqref="AC86"/>
    </sheetView>
  </sheetViews>
  <sheetFormatPr baseColWidth="10" defaultColWidth="11.42578125" defaultRowHeight="12.75" x14ac:dyDescent="0.2"/>
  <cols>
    <col min="2" max="2" width="17.42578125" customWidth="1"/>
  </cols>
  <sheetData>
    <row r="1" spans="2:2" ht="76.5" customHeight="1" x14ac:dyDescent="0.2"/>
    <row r="3" spans="2:2" x14ac:dyDescent="0.2">
      <c r="B3" s="15" t="s">
        <v>95</v>
      </c>
    </row>
    <row r="61" ht="5.25" customHeight="1" x14ac:dyDescent="0.2"/>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61"/>
  <sheetViews>
    <sheetView zoomScale="40" zoomScaleNormal="40" workbookViewId="0"/>
  </sheetViews>
  <sheetFormatPr baseColWidth="10" defaultColWidth="11.42578125" defaultRowHeight="12.75" x14ac:dyDescent="0.2"/>
  <cols>
    <col min="2" max="2" width="17.42578125" customWidth="1"/>
  </cols>
  <sheetData>
    <row r="1" spans="2:2" ht="95.25" customHeight="1" x14ac:dyDescent="0.2"/>
    <row r="3" spans="2:2" x14ac:dyDescent="0.2">
      <c r="B3" s="15" t="s">
        <v>95</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D27" sqref="D27"/>
    </sheetView>
  </sheetViews>
  <sheetFormatPr baseColWidth="10" defaultRowHeight="12.75" x14ac:dyDescent="0.2"/>
  <cols>
    <col min="2" max="2" width="16.140625" customWidth="1"/>
    <col min="3" max="3" width="22.85546875" customWidth="1"/>
  </cols>
  <sheetData>
    <row r="1" spans="1:3" x14ac:dyDescent="0.2">
      <c r="B1" s="264" t="s">
        <v>527</v>
      </c>
      <c r="C1" s="264" t="s">
        <v>528</v>
      </c>
    </row>
    <row r="2" spans="1:3" x14ac:dyDescent="0.2">
      <c r="A2" t="s">
        <v>529</v>
      </c>
      <c r="B2" s="264">
        <v>0</v>
      </c>
      <c r="C2" s="264">
        <v>2</v>
      </c>
    </row>
    <row r="3" spans="1:3" x14ac:dyDescent="0.2">
      <c r="A3" t="s">
        <v>521</v>
      </c>
      <c r="B3" s="264">
        <v>5</v>
      </c>
      <c r="C3" s="264">
        <v>18</v>
      </c>
    </row>
    <row r="4" spans="1:3" x14ac:dyDescent="0.2">
      <c r="A4" t="s">
        <v>530</v>
      </c>
      <c r="B4" s="264">
        <v>29</v>
      </c>
      <c r="C4" s="264">
        <v>14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
  <sheetViews>
    <sheetView zoomScale="60" zoomScaleNormal="60" zoomScaleSheetLayoutView="30" workbookViewId="0">
      <selection activeCell="E10" sqref="E10"/>
    </sheetView>
  </sheetViews>
  <sheetFormatPr baseColWidth="10" defaultColWidth="11.42578125" defaultRowHeight="23.25" x14ac:dyDescent="0.35"/>
  <cols>
    <col min="1" max="1" width="3.5703125" customWidth="1"/>
    <col min="3" max="3" width="34.7109375" style="58"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676" t="s">
        <v>533</v>
      </c>
      <c r="B1" s="676"/>
      <c r="C1" s="676"/>
      <c r="D1" s="676"/>
      <c r="E1" s="676"/>
      <c r="F1" s="676"/>
      <c r="G1" s="676"/>
      <c r="H1" s="676"/>
      <c r="I1" s="676"/>
      <c r="J1" s="676"/>
      <c r="K1" s="676"/>
      <c r="L1" s="676"/>
      <c r="M1" s="676"/>
      <c r="N1" s="676"/>
    </row>
    <row r="2" spans="1:15" x14ac:dyDescent="0.35">
      <c r="A2" s="17"/>
      <c r="B2" s="18"/>
      <c r="C2" s="64"/>
      <c r="D2" s="18"/>
      <c r="E2" s="18"/>
      <c r="F2" s="18"/>
      <c r="G2" s="19"/>
      <c r="I2" s="17"/>
      <c r="J2" s="18"/>
      <c r="K2" s="18"/>
      <c r="L2" s="18"/>
      <c r="M2" s="18"/>
      <c r="N2" s="18"/>
      <c r="O2" s="19"/>
    </row>
    <row r="3" spans="1:15" ht="51.75" customHeight="1" x14ac:dyDescent="0.2">
      <c r="A3" s="20"/>
      <c r="B3" s="677" t="s">
        <v>245</v>
      </c>
      <c r="C3" s="677"/>
      <c r="D3" s="677"/>
      <c r="E3" s="677"/>
      <c r="F3" s="677"/>
      <c r="G3" s="21"/>
      <c r="I3" s="20"/>
      <c r="J3" s="678" t="s">
        <v>246</v>
      </c>
      <c r="K3" s="678"/>
      <c r="L3" s="678"/>
      <c r="M3" s="678"/>
      <c r="N3" s="678"/>
      <c r="O3" s="21"/>
    </row>
    <row r="4" spans="1:15" ht="57" customHeight="1" x14ac:dyDescent="0.35">
      <c r="A4" s="20"/>
      <c r="D4" s="679" t="s">
        <v>13</v>
      </c>
      <c r="E4" s="679"/>
      <c r="F4" s="679"/>
      <c r="G4" s="21"/>
      <c r="I4" s="20"/>
      <c r="L4" s="680" t="s">
        <v>13</v>
      </c>
      <c r="M4" s="680"/>
      <c r="N4" s="680"/>
      <c r="O4" s="21"/>
    </row>
    <row r="5" spans="1:15" s="58" customFormat="1" ht="37.5" customHeight="1" x14ac:dyDescent="0.35">
      <c r="A5" s="57"/>
      <c r="D5" s="59" t="s">
        <v>125</v>
      </c>
      <c r="E5" s="60" t="s">
        <v>73</v>
      </c>
      <c r="F5" s="61" t="s">
        <v>85</v>
      </c>
      <c r="G5" s="62"/>
      <c r="I5" s="57"/>
      <c r="L5" s="59" t="s">
        <v>125</v>
      </c>
      <c r="M5" s="63" t="s">
        <v>73</v>
      </c>
      <c r="N5" s="61" t="s">
        <v>85</v>
      </c>
      <c r="O5" s="62"/>
    </row>
    <row r="6" spans="1:15" ht="117" customHeight="1" x14ac:dyDescent="0.2">
      <c r="A6" s="20"/>
      <c r="B6" s="674" t="s">
        <v>247</v>
      </c>
      <c r="C6" s="65" t="s">
        <v>154</v>
      </c>
      <c r="D6" s="29" t="s">
        <v>95</v>
      </c>
      <c r="E6" s="28" t="s">
        <v>95</v>
      </c>
      <c r="F6" s="28" t="s">
        <v>95</v>
      </c>
      <c r="G6" s="21"/>
      <c r="I6" s="20"/>
      <c r="J6" s="675" t="s">
        <v>247</v>
      </c>
      <c r="K6" s="65" t="s">
        <v>154</v>
      </c>
      <c r="L6" s="70" t="s">
        <v>95</v>
      </c>
      <c r="M6" s="71" t="s">
        <v>95</v>
      </c>
      <c r="N6" s="71" t="s">
        <v>95</v>
      </c>
      <c r="O6" s="21"/>
    </row>
    <row r="7" spans="1:15" ht="117" customHeight="1" x14ac:dyDescent="0.2">
      <c r="A7" s="20"/>
      <c r="B7" s="674"/>
      <c r="C7" s="66" t="s">
        <v>248</v>
      </c>
      <c r="D7" s="30" t="s">
        <v>95</v>
      </c>
      <c r="E7" s="25" t="s">
        <v>95</v>
      </c>
      <c r="F7" s="25" t="s">
        <v>95</v>
      </c>
      <c r="G7" s="21"/>
      <c r="I7" s="20"/>
      <c r="J7" s="675"/>
      <c r="K7" s="66" t="s">
        <v>248</v>
      </c>
      <c r="L7" s="72" t="s">
        <v>95</v>
      </c>
      <c r="M7" s="71" t="s">
        <v>95</v>
      </c>
      <c r="N7" s="71" t="s">
        <v>95</v>
      </c>
      <c r="O7" s="21"/>
    </row>
    <row r="8" spans="1:15" ht="117" customHeight="1" x14ac:dyDescent="0.2">
      <c r="A8" s="20"/>
      <c r="B8" s="674"/>
      <c r="C8" s="67" t="s">
        <v>72</v>
      </c>
      <c r="D8" s="30" t="s">
        <v>95</v>
      </c>
      <c r="E8" s="27" t="s">
        <v>95</v>
      </c>
      <c r="F8" s="27" t="s">
        <v>95</v>
      </c>
      <c r="G8" s="21"/>
      <c r="I8" s="20"/>
      <c r="J8" s="675"/>
      <c r="K8" s="67" t="s">
        <v>72</v>
      </c>
      <c r="L8" s="72" t="s">
        <v>95</v>
      </c>
      <c r="M8" s="71" t="s">
        <v>95</v>
      </c>
      <c r="N8" s="71" t="s">
        <v>95</v>
      </c>
      <c r="O8" s="21"/>
    </row>
    <row r="9" spans="1:15" ht="117" customHeight="1" x14ac:dyDescent="0.2">
      <c r="A9" s="20"/>
      <c r="B9" s="674"/>
      <c r="C9" s="68" t="s">
        <v>94</v>
      </c>
      <c r="D9" s="31" t="s">
        <v>95</v>
      </c>
      <c r="E9" s="26" t="s">
        <v>95</v>
      </c>
      <c r="F9" s="27" t="s">
        <v>95</v>
      </c>
      <c r="G9" s="21"/>
      <c r="I9" s="20"/>
      <c r="J9" s="675"/>
      <c r="K9" s="68" t="s">
        <v>94</v>
      </c>
      <c r="L9" s="73" t="s">
        <v>95</v>
      </c>
      <c r="M9" s="74" t="s">
        <v>95</v>
      </c>
      <c r="N9" s="71" t="s">
        <v>95</v>
      </c>
      <c r="O9" s="21"/>
    </row>
    <row r="10" spans="1:15" ht="117" customHeight="1" x14ac:dyDescent="0.2">
      <c r="A10" s="20"/>
      <c r="B10" s="674"/>
      <c r="C10" s="68" t="s">
        <v>220</v>
      </c>
      <c r="D10" s="31" t="s">
        <v>95</v>
      </c>
      <c r="E10" s="26" t="s">
        <v>95</v>
      </c>
      <c r="F10" s="27" t="s">
        <v>95</v>
      </c>
      <c r="G10" s="21"/>
      <c r="I10" s="20"/>
      <c r="J10" s="675"/>
      <c r="K10" s="68" t="s">
        <v>220</v>
      </c>
      <c r="L10" s="73" t="s">
        <v>95</v>
      </c>
      <c r="M10" s="74" t="s">
        <v>276</v>
      </c>
      <c r="N10" s="71"/>
      <c r="O10" s="21"/>
    </row>
    <row r="11" spans="1:15" ht="24" thickBot="1" x14ac:dyDescent="0.4">
      <c r="A11" s="22"/>
      <c r="B11" s="23"/>
      <c r="C11" s="69"/>
      <c r="D11" s="23"/>
      <c r="E11" s="23"/>
      <c r="F11" s="23"/>
      <c r="G11" s="24"/>
      <c r="I11" s="22"/>
      <c r="J11" s="23"/>
      <c r="K11" s="23"/>
      <c r="L11" s="23"/>
      <c r="M11" s="23"/>
      <c r="N11" s="23"/>
      <c r="O11" s="24"/>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zoomScale="50" zoomScaleNormal="50" workbookViewId="0">
      <selection activeCell="W7" sqref="W7"/>
    </sheetView>
  </sheetViews>
  <sheetFormatPr baseColWidth="10" defaultColWidth="11.42578125" defaultRowHeight="12.75" x14ac:dyDescent="0.2"/>
  <cols>
    <col min="2" max="2" width="116.7109375" customWidth="1"/>
  </cols>
  <sheetData>
    <row r="1" spans="1:3" ht="38.25" customHeight="1" x14ac:dyDescent="0.2">
      <c r="A1" s="55" t="s">
        <v>64</v>
      </c>
      <c r="B1" s="48" t="s">
        <v>65</v>
      </c>
      <c r="C1" s="55">
        <v>2</v>
      </c>
    </row>
    <row r="2" spans="1:3" ht="38.25" customHeight="1" x14ac:dyDescent="0.2">
      <c r="A2" s="55" t="s">
        <v>87</v>
      </c>
      <c r="B2" s="54" t="s">
        <v>88</v>
      </c>
      <c r="C2" s="55">
        <v>1</v>
      </c>
    </row>
    <row r="3" spans="1:3" ht="38.25" customHeight="1" x14ac:dyDescent="0.2">
      <c r="A3" s="55" t="s">
        <v>96</v>
      </c>
      <c r="B3" s="56" t="s">
        <v>97</v>
      </c>
      <c r="C3" s="55">
        <v>2</v>
      </c>
    </row>
    <row r="4" spans="1:3" ht="38.25" customHeight="1" x14ac:dyDescent="0.2">
      <c r="A4" s="55" t="s">
        <v>105</v>
      </c>
      <c r="B4" s="56" t="s">
        <v>106</v>
      </c>
      <c r="C4" s="55">
        <v>2</v>
      </c>
    </row>
    <row r="5" spans="1:3" ht="38.25" customHeight="1" x14ac:dyDescent="0.2">
      <c r="A5" s="55" t="s">
        <v>117</v>
      </c>
      <c r="B5" s="56" t="s">
        <v>118</v>
      </c>
      <c r="C5" s="55">
        <v>2</v>
      </c>
    </row>
    <row r="6" spans="1:3" ht="38.25" customHeight="1" x14ac:dyDescent="0.2">
      <c r="A6" s="55" t="s">
        <v>126</v>
      </c>
      <c r="B6" s="56" t="s">
        <v>122</v>
      </c>
      <c r="C6" s="55">
        <v>9</v>
      </c>
    </row>
    <row r="7" spans="1:3" ht="38.25" customHeight="1" x14ac:dyDescent="0.2">
      <c r="A7" s="55" t="s">
        <v>156</v>
      </c>
      <c r="B7" s="56" t="s">
        <v>157</v>
      </c>
      <c r="C7" s="55">
        <v>5</v>
      </c>
    </row>
    <row r="8" spans="1:3" ht="38.25" customHeight="1" x14ac:dyDescent="0.2">
      <c r="A8" s="55" t="s">
        <v>187</v>
      </c>
      <c r="B8" s="56" t="s">
        <v>175</v>
      </c>
      <c r="C8" s="55">
        <v>1</v>
      </c>
    </row>
    <row r="9" spans="1:3" ht="38.25" customHeight="1" x14ac:dyDescent="0.2">
      <c r="A9" s="55" t="s">
        <v>189</v>
      </c>
      <c r="B9" s="56" t="s">
        <v>181</v>
      </c>
      <c r="C9" s="55">
        <v>2</v>
      </c>
    </row>
    <row r="10" spans="1:3" ht="38.25" customHeight="1" x14ac:dyDescent="0.2">
      <c r="A10" s="55" t="s">
        <v>203</v>
      </c>
      <c r="B10" s="56" t="s">
        <v>190</v>
      </c>
      <c r="C10" s="55">
        <v>2</v>
      </c>
    </row>
    <row r="11" spans="1:3" ht="38.25" customHeight="1" x14ac:dyDescent="0.2">
      <c r="A11" s="55" t="s">
        <v>216</v>
      </c>
      <c r="B11" s="56" t="s">
        <v>204</v>
      </c>
      <c r="C11" s="55">
        <v>1</v>
      </c>
    </row>
    <row r="12" spans="1:3" ht="38.25" customHeight="1" x14ac:dyDescent="0.2">
      <c r="A12" s="55" t="s">
        <v>222</v>
      </c>
      <c r="B12" s="56" t="s">
        <v>211</v>
      </c>
      <c r="C12" s="55">
        <v>3</v>
      </c>
    </row>
    <row r="13" spans="1:3" ht="38.25" customHeight="1" x14ac:dyDescent="0.2">
      <c r="A13" s="55" t="s">
        <v>243</v>
      </c>
      <c r="B13" s="56" t="s">
        <v>229</v>
      </c>
      <c r="C13" s="55">
        <v>4</v>
      </c>
    </row>
    <row r="14" spans="1:3" ht="38.25" customHeight="1" x14ac:dyDescent="0.2">
      <c r="A14" s="55" t="s">
        <v>244</v>
      </c>
      <c r="B14" s="47" t="s">
        <v>236</v>
      </c>
      <c r="C14" s="55">
        <v>1</v>
      </c>
    </row>
    <row r="15" spans="1:3" x14ac:dyDescent="0.2">
      <c r="C15">
        <f>SUM(C1:C14)</f>
        <v>37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5"/>
  <sheetViews>
    <sheetView workbookViewId="0">
      <selection activeCell="E7" sqref="E7"/>
    </sheetView>
  </sheetViews>
  <sheetFormatPr baseColWidth="10" defaultColWidth="11.42578125" defaultRowHeight="12.75" x14ac:dyDescent="0.2"/>
  <cols>
    <col min="2" max="2" width="43.28515625" customWidth="1"/>
  </cols>
  <sheetData>
    <row r="1" spans="2:7" ht="35.25" customHeight="1" x14ac:dyDescent="0.2">
      <c r="B1" s="49" t="s">
        <v>65</v>
      </c>
      <c r="C1">
        <v>2</v>
      </c>
      <c r="E1" s="15" t="s">
        <v>249</v>
      </c>
      <c r="G1">
        <v>5</v>
      </c>
    </row>
    <row r="2" spans="2:7" ht="35.25" customHeight="1" x14ac:dyDescent="0.2">
      <c r="B2" s="53" t="s">
        <v>88</v>
      </c>
      <c r="C2">
        <v>1</v>
      </c>
      <c r="E2" s="15" t="s">
        <v>250</v>
      </c>
      <c r="G2">
        <v>11</v>
      </c>
    </row>
    <row r="3" spans="2:7" ht="35.25" customHeight="1" x14ac:dyDescent="0.2">
      <c r="B3" s="50" t="s">
        <v>97</v>
      </c>
      <c r="C3">
        <v>2</v>
      </c>
      <c r="E3" s="15" t="s">
        <v>251</v>
      </c>
      <c r="G3">
        <v>14</v>
      </c>
    </row>
    <row r="4" spans="2:7" ht="35.25" customHeight="1" x14ac:dyDescent="0.2">
      <c r="B4" s="50" t="s">
        <v>106</v>
      </c>
      <c r="C4">
        <v>2</v>
      </c>
      <c r="E4" s="15" t="s">
        <v>252</v>
      </c>
      <c r="G4">
        <v>5</v>
      </c>
    </row>
    <row r="5" spans="2:7" ht="35.25" customHeight="1" x14ac:dyDescent="0.2">
      <c r="B5" s="50" t="s">
        <v>118</v>
      </c>
      <c r="C5">
        <v>2</v>
      </c>
    </row>
    <row r="6" spans="2:7" ht="35.25" customHeight="1" x14ac:dyDescent="0.2">
      <c r="B6" s="50" t="s">
        <v>122</v>
      </c>
      <c r="C6">
        <v>9</v>
      </c>
    </row>
    <row r="7" spans="2:7" ht="35.25" customHeight="1" x14ac:dyDescent="0.2">
      <c r="B7" s="50" t="s">
        <v>157</v>
      </c>
      <c r="C7">
        <v>5</v>
      </c>
    </row>
    <row r="8" spans="2:7" ht="35.25" customHeight="1" x14ac:dyDescent="0.2">
      <c r="B8" s="50" t="s">
        <v>175</v>
      </c>
      <c r="C8">
        <v>2</v>
      </c>
    </row>
    <row r="9" spans="2:7" ht="35.25" customHeight="1" x14ac:dyDescent="0.2">
      <c r="B9" s="50" t="s">
        <v>181</v>
      </c>
      <c r="C9">
        <v>1</v>
      </c>
    </row>
    <row r="10" spans="2:7" ht="35.25" customHeight="1" x14ac:dyDescent="0.2">
      <c r="B10" s="50" t="s">
        <v>190</v>
      </c>
      <c r="C10">
        <v>2</v>
      </c>
    </row>
    <row r="11" spans="2:7" ht="35.25" customHeight="1" x14ac:dyDescent="0.2">
      <c r="B11" s="50" t="s">
        <v>204</v>
      </c>
      <c r="C11">
        <v>1</v>
      </c>
    </row>
    <row r="12" spans="2:7" ht="35.25" customHeight="1" x14ac:dyDescent="0.2">
      <c r="B12" s="52" t="s">
        <v>211</v>
      </c>
      <c r="C12">
        <v>3</v>
      </c>
    </row>
    <row r="13" spans="2:7" ht="35.25" customHeight="1" x14ac:dyDescent="0.2">
      <c r="B13" s="50" t="s">
        <v>229</v>
      </c>
      <c r="C13">
        <v>4</v>
      </c>
    </row>
    <row r="14" spans="2:7" ht="35.25" customHeight="1" x14ac:dyDescent="0.2">
      <c r="B14" s="51" t="s">
        <v>236</v>
      </c>
      <c r="C14">
        <v>1</v>
      </c>
    </row>
    <row r="15" spans="2:7" x14ac:dyDescent="0.2">
      <c r="C15">
        <f>SUM(C1:C14)</f>
        <v>37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showGridLines="0" zoomScaleNormal="100" workbookViewId="0">
      <selection activeCell="F6" sqref="F6:I6"/>
    </sheetView>
  </sheetViews>
  <sheetFormatPr baseColWidth="10" defaultColWidth="11.42578125"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thickBot="1" x14ac:dyDescent="0.25"/>
    <row r="3" spans="1:9" ht="37.5" customHeight="1" x14ac:dyDescent="0.2">
      <c r="A3" s="687" t="s">
        <v>253</v>
      </c>
      <c r="B3" s="688"/>
      <c r="C3" s="688"/>
      <c r="D3" s="689"/>
      <c r="F3" s="687" t="s">
        <v>254</v>
      </c>
      <c r="G3" s="688"/>
      <c r="H3" s="688"/>
      <c r="I3" s="689"/>
    </row>
    <row r="4" spans="1:9" s="1" customFormat="1" ht="36" customHeight="1" x14ac:dyDescent="0.2">
      <c r="A4" s="417" t="s">
        <v>255</v>
      </c>
      <c r="B4" s="9" t="s">
        <v>256</v>
      </c>
      <c r="C4" s="10" t="s">
        <v>257</v>
      </c>
      <c r="D4" s="418" t="s">
        <v>258</v>
      </c>
      <c r="F4" s="685" t="s">
        <v>259</v>
      </c>
      <c r="G4" s="686"/>
      <c r="H4" s="686"/>
      <c r="I4" s="684"/>
    </row>
    <row r="5" spans="1:9" s="1" customFormat="1" ht="54.75" customHeight="1" x14ac:dyDescent="0.2">
      <c r="A5" s="419">
        <v>1</v>
      </c>
      <c r="B5" s="11" t="s">
        <v>220</v>
      </c>
      <c r="C5" s="12" t="s">
        <v>260</v>
      </c>
      <c r="D5" s="420" t="s">
        <v>261</v>
      </c>
      <c r="F5" s="685" t="s">
        <v>262</v>
      </c>
      <c r="G5" s="686"/>
      <c r="H5" s="686"/>
      <c r="I5" s="684"/>
    </row>
    <row r="6" spans="1:9" s="1" customFormat="1" ht="54.75" customHeight="1" x14ac:dyDescent="0.2">
      <c r="A6" s="419">
        <v>2</v>
      </c>
      <c r="B6" s="11" t="s">
        <v>94</v>
      </c>
      <c r="C6" s="12" t="s">
        <v>263</v>
      </c>
      <c r="D6" s="420" t="s">
        <v>264</v>
      </c>
      <c r="F6" s="685" t="s">
        <v>265</v>
      </c>
      <c r="G6" s="686"/>
      <c r="H6" s="686"/>
      <c r="I6" s="684"/>
    </row>
    <row r="7" spans="1:9" s="1" customFormat="1" ht="54.75" customHeight="1" x14ac:dyDescent="0.2">
      <c r="A7" s="421">
        <v>3</v>
      </c>
      <c r="B7" s="13" t="s">
        <v>72</v>
      </c>
      <c r="C7" s="12" t="s">
        <v>266</v>
      </c>
      <c r="D7" s="420" t="s">
        <v>267</v>
      </c>
      <c r="E7" s="4"/>
      <c r="F7" s="411" t="s">
        <v>255</v>
      </c>
      <c r="G7" s="5" t="s">
        <v>13</v>
      </c>
      <c r="H7" s="8" t="s">
        <v>268</v>
      </c>
      <c r="I7" s="412"/>
    </row>
    <row r="8" spans="1:9" s="1" customFormat="1" ht="54.75" customHeight="1" x14ac:dyDescent="0.2">
      <c r="A8" s="422">
        <v>4</v>
      </c>
      <c r="B8" s="14" t="s">
        <v>248</v>
      </c>
      <c r="C8" s="12" t="s">
        <v>269</v>
      </c>
      <c r="D8" s="420" t="s">
        <v>270</v>
      </c>
      <c r="F8" s="413">
        <v>3</v>
      </c>
      <c r="G8" s="6" t="s">
        <v>125</v>
      </c>
      <c r="H8" s="683" t="s">
        <v>271</v>
      </c>
      <c r="I8" s="684"/>
    </row>
    <row r="9" spans="1:9" s="1" customFormat="1" ht="54.75" customHeight="1" thickBot="1" x14ac:dyDescent="0.25">
      <c r="A9" s="423">
        <v>5</v>
      </c>
      <c r="B9" s="424" t="s">
        <v>154</v>
      </c>
      <c r="C9" s="425" t="s">
        <v>272</v>
      </c>
      <c r="D9" s="426" t="s">
        <v>273</v>
      </c>
      <c r="F9" s="414">
        <v>4</v>
      </c>
      <c r="G9" s="7" t="s">
        <v>73</v>
      </c>
      <c r="H9" s="683" t="s">
        <v>274</v>
      </c>
      <c r="I9" s="684"/>
    </row>
    <row r="10" spans="1:9" ht="36" customHeight="1" thickBot="1" x14ac:dyDescent="0.25">
      <c r="F10" s="415">
        <v>5</v>
      </c>
      <c r="G10" s="416" t="s">
        <v>85</v>
      </c>
      <c r="H10" s="681" t="s">
        <v>275</v>
      </c>
      <c r="I10" s="682"/>
    </row>
    <row r="11" spans="1:9" ht="36" customHeight="1" x14ac:dyDescent="0.2"/>
    <row r="12" spans="1:9" ht="33.75" customHeight="1" x14ac:dyDescent="0.2"/>
    <row r="13" spans="1:9" ht="36" customHeight="1" x14ac:dyDescent="0.2">
      <c r="F13" s="2"/>
    </row>
    <row r="14" spans="1:9" ht="36" customHeight="1" x14ac:dyDescent="0.2"/>
    <row r="15" spans="1:9" ht="36" customHeight="1" x14ac:dyDescent="0.2"/>
    <row r="16" spans="1:9" ht="36" customHeight="1" x14ac:dyDescent="0.2"/>
    <row r="17" spans="6:6" ht="72.75" customHeight="1" x14ac:dyDescent="0.2">
      <c r="F17" s="3"/>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D60"/>
  <sheetViews>
    <sheetView topLeftCell="B1" zoomScale="60" zoomScaleNormal="60" workbookViewId="0">
      <selection activeCell="B14" sqref="B14:B15"/>
    </sheetView>
  </sheetViews>
  <sheetFormatPr baseColWidth="10" defaultColWidth="11.42578125" defaultRowHeight="12.75" x14ac:dyDescent="0.2"/>
  <cols>
    <col min="2" max="2" width="46.42578125" customWidth="1"/>
    <col min="3" max="3" width="80.42578125" customWidth="1"/>
    <col min="4" max="5" width="38" customWidth="1"/>
  </cols>
  <sheetData>
    <row r="3" spans="2:6" x14ac:dyDescent="0.2">
      <c r="B3" s="15" t="s">
        <v>95</v>
      </c>
    </row>
    <row r="8" spans="2:6" ht="46.5" customHeight="1" x14ac:dyDescent="0.2">
      <c r="B8" s="692" t="s">
        <v>277</v>
      </c>
      <c r="C8" s="693" t="s">
        <v>278</v>
      </c>
      <c r="D8" s="694" t="s">
        <v>279</v>
      </c>
      <c r="E8" s="695"/>
    </row>
    <row r="9" spans="2:6" ht="44.25" customHeight="1" x14ac:dyDescent="0.2">
      <c r="B9" s="692"/>
      <c r="C9" s="693"/>
      <c r="D9" s="696" t="s">
        <v>280</v>
      </c>
      <c r="E9" s="697"/>
    </row>
    <row r="10" spans="2:6" s="33" customFormat="1" ht="79.5" customHeight="1" x14ac:dyDescent="0.35">
      <c r="B10" s="690" t="s">
        <v>281</v>
      </c>
      <c r="C10" s="691" t="s">
        <v>282</v>
      </c>
      <c r="D10" s="32" t="s">
        <v>283</v>
      </c>
      <c r="E10" s="32" t="s">
        <v>284</v>
      </c>
    </row>
    <row r="11" spans="2:6" s="33" customFormat="1" ht="56.25" customHeight="1" x14ac:dyDescent="0.35">
      <c r="B11" s="690"/>
      <c r="C11" s="691"/>
      <c r="D11" s="34">
        <v>15</v>
      </c>
      <c r="E11" s="34">
        <v>0</v>
      </c>
      <c r="F11" s="33">
        <v>15</v>
      </c>
    </row>
    <row r="12" spans="2:6" s="33" customFormat="1" ht="107.25" customHeight="1" x14ac:dyDescent="0.35">
      <c r="B12" s="690"/>
      <c r="C12" s="691" t="s">
        <v>285</v>
      </c>
      <c r="D12" s="35" t="s">
        <v>286</v>
      </c>
      <c r="E12" s="35" t="s">
        <v>287</v>
      </c>
      <c r="F12" s="33">
        <v>15</v>
      </c>
    </row>
    <row r="13" spans="2:6" s="33" customFormat="1" ht="45" customHeight="1" x14ac:dyDescent="0.35">
      <c r="B13" s="690"/>
      <c r="C13" s="691"/>
      <c r="D13" s="34">
        <v>15</v>
      </c>
      <c r="E13" s="34">
        <v>0</v>
      </c>
    </row>
    <row r="14" spans="2:6" s="33" customFormat="1" ht="129" customHeight="1" x14ac:dyDescent="0.35">
      <c r="B14" s="690" t="s">
        <v>288</v>
      </c>
      <c r="C14" s="691" t="s">
        <v>289</v>
      </c>
      <c r="D14" s="35" t="s">
        <v>290</v>
      </c>
      <c r="E14" s="35" t="s">
        <v>291</v>
      </c>
      <c r="F14" s="33">
        <v>15</v>
      </c>
    </row>
    <row r="15" spans="2:6" s="33" customFormat="1" ht="59.25" customHeight="1" x14ac:dyDescent="0.35">
      <c r="B15" s="690"/>
      <c r="C15" s="691"/>
      <c r="D15" s="34">
        <v>15</v>
      </c>
      <c r="E15" s="34">
        <v>0</v>
      </c>
      <c r="F15" s="33">
        <v>15</v>
      </c>
    </row>
    <row r="16" spans="2:6" s="33" customFormat="1" ht="62.25" customHeight="1" x14ac:dyDescent="0.35">
      <c r="B16" s="690" t="s">
        <v>292</v>
      </c>
      <c r="C16" s="691" t="s">
        <v>293</v>
      </c>
      <c r="D16" s="36" t="s">
        <v>294</v>
      </c>
      <c r="E16" s="37"/>
      <c r="F16" s="33">
        <v>15</v>
      </c>
    </row>
    <row r="17" spans="2:30" s="33" customFormat="1" ht="51.75" customHeight="1" x14ac:dyDescent="0.35">
      <c r="B17" s="690"/>
      <c r="C17" s="691"/>
      <c r="D17" s="38">
        <v>15</v>
      </c>
      <c r="E17" s="32" t="s">
        <v>295</v>
      </c>
    </row>
    <row r="18" spans="2:30" s="33" customFormat="1" ht="63" customHeight="1" x14ac:dyDescent="0.35">
      <c r="B18" s="690"/>
      <c r="C18" s="691"/>
      <c r="D18" s="36" t="s">
        <v>296</v>
      </c>
      <c r="E18" s="34">
        <v>0</v>
      </c>
      <c r="F18" s="33">
        <v>15</v>
      </c>
    </row>
    <row r="19" spans="2:30" s="33" customFormat="1" ht="42.75" customHeight="1" x14ac:dyDescent="0.35">
      <c r="B19" s="690"/>
      <c r="C19" s="691"/>
      <c r="D19" s="39">
        <v>10</v>
      </c>
      <c r="E19" s="40"/>
      <c r="F19" s="33">
        <v>10</v>
      </c>
    </row>
    <row r="20" spans="2:30" s="33" customFormat="1" ht="76.5" customHeight="1" x14ac:dyDescent="0.35">
      <c r="B20" s="690" t="s">
        <v>297</v>
      </c>
      <c r="C20" s="691" t="s">
        <v>298</v>
      </c>
      <c r="D20" s="36" t="s">
        <v>299</v>
      </c>
      <c r="E20" s="35" t="s">
        <v>300</v>
      </c>
    </row>
    <row r="21" spans="2:30" s="33" customFormat="1" ht="33" customHeight="1" x14ac:dyDescent="0.35">
      <c r="B21" s="690"/>
      <c r="C21" s="691"/>
      <c r="D21" s="39">
        <v>15</v>
      </c>
      <c r="E21" s="34">
        <v>0</v>
      </c>
    </row>
    <row r="22" spans="2:30" s="33" customFormat="1" ht="77.25" x14ac:dyDescent="0.35">
      <c r="B22" s="690"/>
      <c r="C22" s="41" t="s">
        <v>301</v>
      </c>
      <c r="D22" s="42"/>
      <c r="E22" s="40"/>
    </row>
    <row r="23" spans="2:30" s="33" customFormat="1" ht="27" customHeight="1" x14ac:dyDescent="0.35">
      <c r="B23" s="690"/>
      <c r="C23" s="43"/>
      <c r="D23" s="42"/>
      <c r="E23" s="40"/>
    </row>
    <row r="24" spans="2:30" s="33" customFormat="1" ht="128.25" x14ac:dyDescent="0.35">
      <c r="B24" s="690"/>
      <c r="C24" s="41" t="s">
        <v>302</v>
      </c>
      <c r="D24" s="42"/>
      <c r="E24" s="40"/>
    </row>
    <row r="25" spans="2:30" s="33" customFormat="1" ht="10.5" customHeight="1" x14ac:dyDescent="0.35">
      <c r="B25" s="690"/>
      <c r="C25" s="43"/>
      <c r="D25" s="42"/>
      <c r="E25" s="40"/>
    </row>
    <row r="26" spans="2:30" s="33" customFormat="1" ht="143.25" customHeight="1" x14ac:dyDescent="0.35">
      <c r="B26" s="690"/>
      <c r="C26" s="44" t="s">
        <v>303</v>
      </c>
      <c r="D26" s="42"/>
      <c r="E26" s="40"/>
    </row>
    <row r="27" spans="2:30" s="33" customFormat="1" ht="92.25" customHeight="1" x14ac:dyDescent="0.35">
      <c r="B27" s="690" t="s">
        <v>304</v>
      </c>
      <c r="C27" s="691" t="s">
        <v>305</v>
      </c>
      <c r="D27" s="36" t="s">
        <v>306</v>
      </c>
      <c r="E27" s="35" t="s">
        <v>307</v>
      </c>
      <c r="K27" s="210" t="s">
        <v>95</v>
      </c>
      <c r="L27" s="210" t="s">
        <v>95</v>
      </c>
      <c r="M27" s="210" t="s">
        <v>95</v>
      </c>
      <c r="N27" s="210" t="s">
        <v>95</v>
      </c>
      <c r="O27" s="210" t="s">
        <v>95</v>
      </c>
      <c r="P27" s="210" t="s">
        <v>95</v>
      </c>
      <c r="Q27" s="210" t="s">
        <v>95</v>
      </c>
      <c r="R27" s="210" t="s">
        <v>95</v>
      </c>
      <c r="S27" s="210" t="s">
        <v>95</v>
      </c>
      <c r="T27" s="210" t="s">
        <v>95</v>
      </c>
      <c r="U27" s="210" t="s">
        <v>95</v>
      </c>
      <c r="V27" s="210" t="s">
        <v>95</v>
      </c>
      <c r="W27" s="210" t="s">
        <v>95</v>
      </c>
      <c r="X27" s="210" t="s">
        <v>95</v>
      </c>
      <c r="Y27" s="210" t="s">
        <v>95</v>
      </c>
      <c r="Z27" s="210" t="s">
        <v>95</v>
      </c>
      <c r="AA27" s="210" t="s">
        <v>95</v>
      </c>
      <c r="AB27" s="210" t="s">
        <v>95</v>
      </c>
      <c r="AC27" s="210" t="s">
        <v>95</v>
      </c>
      <c r="AD27" s="210" t="s">
        <v>95</v>
      </c>
    </row>
    <row r="28" spans="2:30" s="33" customFormat="1" ht="57.75" customHeight="1" x14ac:dyDescent="0.35">
      <c r="B28" s="690"/>
      <c r="C28" s="691"/>
      <c r="D28" s="39">
        <v>15</v>
      </c>
      <c r="E28" s="34">
        <v>0</v>
      </c>
    </row>
    <row r="29" spans="2:30" s="33" customFormat="1" ht="57.75" customHeight="1" x14ac:dyDescent="0.35">
      <c r="B29" s="690" t="s">
        <v>308</v>
      </c>
      <c r="C29" s="691" t="s">
        <v>309</v>
      </c>
      <c r="D29" s="36" t="s">
        <v>310</v>
      </c>
      <c r="E29" s="35" t="s">
        <v>311</v>
      </c>
    </row>
    <row r="30" spans="2:30" s="33" customFormat="1" ht="57.75" customHeight="1" x14ac:dyDescent="0.35">
      <c r="B30" s="690"/>
      <c r="C30" s="691"/>
      <c r="D30" s="39">
        <v>10</v>
      </c>
      <c r="E30" s="34">
        <v>5</v>
      </c>
    </row>
    <row r="31" spans="2:30" s="33" customFormat="1" ht="57.75" customHeight="1" x14ac:dyDescent="0.35">
      <c r="B31" s="690"/>
      <c r="C31" s="691"/>
      <c r="D31" s="42"/>
      <c r="E31" s="35" t="s">
        <v>312</v>
      </c>
    </row>
    <row r="32" spans="2:30" s="33" customFormat="1" ht="57.75" customHeight="1" x14ac:dyDescent="0.35">
      <c r="B32" s="690"/>
      <c r="C32" s="691"/>
      <c r="D32" s="45"/>
      <c r="E32" s="46">
        <v>0</v>
      </c>
    </row>
    <row r="60" ht="5.25" customHeight="1" x14ac:dyDescent="0.2"/>
  </sheetData>
  <mergeCells count="17">
    <mergeCell ref="B8:B9"/>
    <mergeCell ref="C8:C9"/>
    <mergeCell ref="D8:E8"/>
    <mergeCell ref="D9:E9"/>
    <mergeCell ref="B10:B13"/>
    <mergeCell ref="C10:C11"/>
    <mergeCell ref="C12:C13"/>
    <mergeCell ref="B27:B28"/>
    <mergeCell ref="C27:C28"/>
    <mergeCell ref="B29:B32"/>
    <mergeCell ref="C29:C32"/>
    <mergeCell ref="B14:B15"/>
    <mergeCell ref="C14:C15"/>
    <mergeCell ref="B16:B19"/>
    <mergeCell ref="C16:C19"/>
    <mergeCell ref="B20:B26"/>
    <mergeCell ref="C20: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61"/>
  <sheetViews>
    <sheetView topLeftCell="A4" zoomScale="40" zoomScaleNormal="40" workbookViewId="0"/>
  </sheetViews>
  <sheetFormatPr baseColWidth="10" defaultColWidth="11.42578125" defaultRowHeight="12.75" x14ac:dyDescent="0.2"/>
  <cols>
    <col min="2" max="2" width="17.42578125" customWidth="1"/>
  </cols>
  <sheetData>
    <row r="1" spans="2:2" ht="108.75" customHeight="1" x14ac:dyDescent="0.2"/>
    <row r="3" spans="2:2" x14ac:dyDescent="0.2">
      <c r="B3" s="15" t="s">
        <v>95</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2.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Matriz de Riesgos Corrupcion</vt:lpstr>
      <vt:lpstr>Hoja6</vt:lpstr>
      <vt:lpstr>Mapa Calorimetrico</vt:lpstr>
      <vt:lpstr>Hoja3</vt:lpstr>
      <vt:lpstr>Hoja2</vt:lpstr>
      <vt:lpstr>Hoja1</vt:lpstr>
      <vt:lpstr>Probabilidad Impacto</vt:lpstr>
      <vt:lpstr>Calificación diseño control</vt:lpstr>
      <vt:lpstr>Calificación ejecucion control</vt:lpstr>
      <vt:lpstr>Solidez del control</vt:lpstr>
      <vt:lpstr>Desplazamiento RI</vt:lpstr>
      <vt:lpstr>'Matriz de Riesgos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2 Mapa de Riesgos de Corrupción 2024</dc:title>
  <dc:subject/>
  <dc:creator>Diana Alicia Castro Roa</dc:creator>
  <cp:keywords/>
  <dc:description/>
  <cp:lastModifiedBy>Diana Alicia Castro Roa</cp:lastModifiedBy>
  <cp:revision/>
  <cp:lastPrinted>2024-01-30T19:21:13Z</cp:lastPrinted>
  <dcterms:created xsi:type="dcterms:W3CDTF">2019-08-31T23:05:49Z</dcterms:created>
  <dcterms:modified xsi:type="dcterms:W3CDTF">2024-06-14T15:53:30Z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