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transmilenio-my.sharepoint.com/personal/carolina_ramos_transmilenio_gov_co/Documents/TRANSMILENIO TELETRABAJO/1. PTEP/1. PTEP/1. Formulación/Versión 2/"/>
    </mc:Choice>
  </mc:AlternateContent>
  <xr:revisionPtr revIDLastSave="0" documentId="8_{055BC473-8F30-4480-A599-4A9497CD2195}" xr6:coauthVersionLast="47" xr6:coauthVersionMax="47" xr10:uidLastSave="{00000000-0000-0000-0000-000000000000}"/>
  <bookViews>
    <workbookView xWindow="-110" yWindow="-110" windowWidth="19420" windowHeight="10300" xr2:uid="{00000000-000D-0000-FFFF-FFFF00000000}"/>
  </bookViews>
  <sheets>
    <sheet name="Matriz de Riesgos Corrupcion" sheetId="9" r:id="rId1"/>
    <sheet name="Hoja6" sheetId="21" state="hidden" r:id="rId2"/>
    <sheet name="Mapa Calorimetrico" sheetId="17" state="hidden" r:id="rId3"/>
    <sheet name="Hoja3" sheetId="18" state="hidden" r:id="rId4"/>
    <sheet name="Hoja2" sheetId="16" state="hidden" r:id="rId5"/>
    <sheet name="Hoja1" sheetId="15" state="hidden" r:id="rId6"/>
    <sheet name="Probabilidad Impacto" sheetId="6" state="hidden" r:id="rId7"/>
    <sheet name="Calificación diseño control" sheetId="14" state="hidden" r:id="rId8"/>
    <sheet name="Calificación ejecucion control" sheetId="10" state="hidden" r:id="rId9"/>
    <sheet name="Solidez del control" sheetId="11" state="hidden" r:id="rId10"/>
    <sheet name="Desplazamiento RI" sheetId="1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0" hidden="1">'Matriz de Riesgos Corrupcion'!$A$6:$HH$49</definedName>
    <definedName name="_xlcn.WorksheetConnection_Hoja2B1C211" hidden="1">Hoja2!$B$1:$C$14</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_xlnm.Print_Area" localSheetId="0">'Matriz de Riesgos Corrupcion'!$A$1:$HH$49</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7">[11]TABLA!$G$2:$G$5</definedName>
    <definedName name="clases1">[12]TABLA!$G$2:$G$5</definedName>
    <definedName name="CLASIFICACIÓNCONTROLES">'[13]NO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'[13]NO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[14]CALCONT!$L$12:$M$17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[15]FUENTES!$A$2:$A$10</definedName>
    <definedName name="FACTORES_ICETEX">#REF!</definedName>
    <definedName name="Factoresexternos">[10]Hoja1!$G$2:$G$16</definedName>
    <definedName name="FactoresInternos">[10]Hoja1!$H$2:$H$11</definedName>
    <definedName name="FACTORIESGO">[16]DATOS!$E$3:$F$28</definedName>
    <definedName name="FACTORR">#REF!</definedName>
    <definedName name="FALLAS_TECNOLOGICAS">#REF!</definedName>
    <definedName name="FOCALIZACIONDELCONTROL">'[17]NO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[16]DATOS!$P$32:$P$58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[16]DATOS!$E$37:$E$39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[18]CALIFICRITERIOS!#REF!</definedName>
    <definedName name="PERFIL">#REF!</definedName>
    <definedName name="PERIOD">#REF!</definedName>
    <definedName name="PERIODICIDAD">[16]DATOS!$D$37:$D$42</definedName>
    <definedName name="Periodicidad1">[16]DATOS!$D$37:$D$43</definedName>
    <definedName name="PERIODICIDADDELCONTROL">'[13]NO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[19]Hoja1!$A$2:$A$6</definedName>
    <definedName name="PROBAB">#REF!</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[15]FUENTES!$A$11:$A$15</definedName>
    <definedName name="RIESGO_ASOCIADO_POR_IMPACTO">[15]FUENTES!$A$17:$A$22</definedName>
    <definedName name="RIESGOESPECIFICO">#REF!</definedName>
    <definedName name="RIESGOESPECIFICO2">#REF!</definedName>
    <definedName name="RIESGOS">#REF!</definedName>
    <definedName name="SE">#REF!</definedName>
    <definedName name="sector">[1]TABLA!$B$2:$B$26</definedName>
    <definedName name="SI_NO">'[22]NO BORRAR'!$F$1:$F$2</definedName>
    <definedName name="SIEMPRE">#REF!</definedName>
    <definedName name="SISTEMAS">#REF!</definedName>
    <definedName name="SISTEMAS_DE_INFORMACION">#REF!</definedName>
    <definedName name="SS">[18]CALIFICRITERIOS!#REF!</definedName>
    <definedName name="TECNOLOGIA">#REF!</definedName>
    <definedName name="TECNOLOGIA_">#REF!</definedName>
    <definedName name="TIPO">#REF!</definedName>
    <definedName name="TIPOACCION">'[7]NO BORRAR'!$I$1:$I$9</definedName>
    <definedName name="TIPOCONTROL">[16]DATOS!$F$37:$F$39</definedName>
    <definedName name="Tipos">[1]TABLA!$G$2:$G$4</definedName>
    <definedName name="TOTAL_PUNTAJE_RIESGO">#REF!</definedName>
    <definedName name="TRATAMIENTO_RIESGO">'[22]NO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15="http://schemas.microsoft.com/office/spreadsheetml/2010/11/main" uri="{FCE2AD5D-F65C-4FA6-A056-5C36A1767C68}">
      <x15:dataModel>
        <x15:modelTables>
          <x15:modelTable id="Rango" name="Rango" connection="WorksheetConnection_Hoja2!$B$1:$C$2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43" i="9" l="1"/>
  <c r="BC43" i="9"/>
  <c r="AW43" i="9"/>
  <c r="AH43" i="9"/>
  <c r="AI43" i="9" s="1"/>
  <c r="BG43" i="9" l="1"/>
  <c r="BH43" i="9" s="1"/>
  <c r="AK43" i="9"/>
  <c r="AK7" i="9" l="1"/>
  <c r="BG16" i="9" l="1"/>
  <c r="BH16" i="9" s="1"/>
  <c r="BD16" i="9"/>
  <c r="BC16" i="9"/>
  <c r="AW16" i="9"/>
  <c r="AK16" i="9"/>
  <c r="AH16" i="9"/>
  <c r="BC35" i="9"/>
  <c r="AW35" i="9"/>
  <c r="BC34" i="9"/>
  <c r="AW34" i="9"/>
  <c r="BG33" i="9"/>
  <c r="BH33" i="9" s="1"/>
  <c r="BD33" i="9"/>
  <c r="BC33" i="9"/>
  <c r="AW33" i="9"/>
  <c r="AK33" i="9"/>
  <c r="AH33" i="9"/>
  <c r="BD20" i="9" l="1"/>
  <c r="BC20" i="9"/>
  <c r="AW20" i="9"/>
  <c r="BD29" i="9" l="1"/>
  <c r="BC29" i="9"/>
  <c r="AW29" i="9"/>
  <c r="AH29" i="9"/>
  <c r="AI29" i="9" s="1"/>
  <c r="BG29" i="9" l="1"/>
  <c r="BH29" i="9" s="1"/>
  <c r="AK29" i="9"/>
  <c r="AL29" i="9" s="1"/>
  <c r="BH46" i="9" l="1"/>
  <c r="AW46" i="9"/>
  <c r="AK42" i="9"/>
  <c r="AH24" i="9"/>
  <c r="AH13" i="9" l="1"/>
  <c r="AK46" i="9" l="1"/>
  <c r="AH46" i="9"/>
  <c r="BD11" i="9" l="1"/>
  <c r="BC11" i="9"/>
  <c r="AW11" i="9"/>
  <c r="AH11" i="9"/>
  <c r="AI11" i="9" s="1"/>
  <c r="BG11" i="9" l="1"/>
  <c r="BH11" i="9" s="1"/>
  <c r="AK11" i="9"/>
  <c r="BC49" i="9"/>
  <c r="AW49" i="9"/>
  <c r="AW48" i="9"/>
  <c r="BG47" i="9"/>
  <c r="BH47" i="9" s="1"/>
  <c r="BD47" i="9"/>
  <c r="BC47" i="9"/>
  <c r="AW47" i="9"/>
  <c r="AK47" i="9"/>
  <c r="AH47" i="9"/>
  <c r="BD19" i="9" l="1"/>
  <c r="BC19" i="9"/>
  <c r="AW19" i="9"/>
  <c r="AH19" i="9"/>
  <c r="AI19" i="9" s="1"/>
  <c r="BD18" i="9"/>
  <c r="BC18" i="9"/>
  <c r="AW18" i="9"/>
  <c r="AH18" i="9"/>
  <c r="AI18" i="9" s="1"/>
  <c r="BD17" i="9"/>
  <c r="BC17" i="9"/>
  <c r="AW17" i="9"/>
  <c r="AH17" i="9"/>
  <c r="AI17" i="9" s="1"/>
  <c r="BG19" i="9" l="1"/>
  <c r="BH19" i="9" s="1"/>
  <c r="AK19" i="9"/>
  <c r="BG18" i="9"/>
  <c r="BH18" i="9" s="1"/>
  <c r="AK18" i="9"/>
  <c r="AL18" i="9" s="1"/>
  <c r="BG17" i="9"/>
  <c r="BH17" i="9" s="1"/>
  <c r="AK17" i="9"/>
  <c r="AW45" i="9" l="1"/>
  <c r="AW44" i="9"/>
  <c r="AH44" i="9"/>
  <c r="AI44" i="9" s="1"/>
  <c r="AW42" i="9"/>
  <c r="AH42" i="9"/>
  <c r="BC41" i="9"/>
  <c r="AW41" i="9"/>
  <c r="BG40" i="9"/>
  <c r="BH40" i="9" s="1"/>
  <c r="BD40" i="9"/>
  <c r="BC40" i="9"/>
  <c r="AW40" i="9"/>
  <c r="AK40" i="9"/>
  <c r="AH40" i="9"/>
  <c r="BC37" i="9"/>
  <c r="AW37" i="9"/>
  <c r="BG36" i="9"/>
  <c r="BH36" i="9" s="1"/>
  <c r="BD36" i="9"/>
  <c r="BC36" i="9"/>
  <c r="AW36" i="9"/>
  <c r="AK36" i="9"/>
  <c r="AH36" i="9"/>
  <c r="BG32" i="9"/>
  <c r="BH32" i="9" s="1"/>
  <c r="BD32" i="9"/>
  <c r="BC32" i="9"/>
  <c r="AW32" i="9"/>
  <c r="AK32" i="9"/>
  <c r="AH32" i="9"/>
  <c r="BD31" i="9"/>
  <c r="BC31" i="9"/>
  <c r="AW31" i="9"/>
  <c r="AH31" i="9"/>
  <c r="AI31" i="9" s="1"/>
  <c r="BD30" i="9"/>
  <c r="BC30" i="9"/>
  <c r="AW30" i="9"/>
  <c r="AH30" i="9"/>
  <c r="AI30" i="9" s="1"/>
  <c r="AK44" i="9" l="1"/>
  <c r="BG44" i="9"/>
  <c r="BH44" i="9" s="1"/>
  <c r="BG30" i="9"/>
  <c r="BH30" i="9" s="1"/>
  <c r="AK30" i="9"/>
  <c r="BG31" i="9"/>
  <c r="BH31" i="9" s="1"/>
  <c r="AK31" i="9"/>
  <c r="BD23" i="9" l="1"/>
  <c r="BC23" i="9"/>
  <c r="AW23" i="9"/>
  <c r="AH23" i="9"/>
  <c r="AI23" i="9" s="1"/>
  <c r="BD22" i="9"/>
  <c r="BC22" i="9"/>
  <c r="AW22" i="9"/>
  <c r="AH22" i="9"/>
  <c r="AI22" i="9" s="1"/>
  <c r="BG22" i="9" s="1"/>
  <c r="BH22" i="9" s="1"/>
  <c r="BD21" i="9"/>
  <c r="BC21" i="9"/>
  <c r="AW21" i="9"/>
  <c r="AH21" i="9"/>
  <c r="AI21" i="9" s="1"/>
  <c r="AK21" i="9" l="1"/>
  <c r="BG21" i="9"/>
  <c r="BH21" i="9" s="1"/>
  <c r="BG23" i="9"/>
  <c r="BH23" i="9" s="1"/>
  <c r="AK23" i="9"/>
  <c r="AL23" i="9" s="1"/>
  <c r="AW26" i="9" l="1"/>
  <c r="AW25" i="9"/>
  <c r="BG24" i="9"/>
  <c r="BH24" i="9" s="1"/>
  <c r="BD24" i="9"/>
  <c r="BC24" i="9"/>
  <c r="AW24" i="9"/>
  <c r="BI15" i="9" l="1"/>
  <c r="BD15" i="9"/>
  <c r="BC15" i="9"/>
  <c r="AW15" i="9"/>
  <c r="AH15" i="9"/>
  <c r="AI15" i="9" s="1"/>
  <c r="BD14" i="9"/>
  <c r="BC14" i="9"/>
  <c r="AW14" i="9"/>
  <c r="AH14" i="9"/>
  <c r="AI14" i="9" s="1"/>
  <c r="BG14" i="9" l="1"/>
  <c r="BH14" i="9" s="1"/>
  <c r="AK14" i="9"/>
  <c r="BG15" i="9"/>
  <c r="BH15" i="9" s="1"/>
  <c r="AK15" i="9"/>
  <c r="BH13" i="9" l="1"/>
  <c r="BD13" i="9"/>
  <c r="BE13" i="9" s="1"/>
  <c r="BC13" i="9"/>
  <c r="AW13" i="9"/>
  <c r="AK13" i="9"/>
  <c r="BH10" i="9" l="1"/>
  <c r="BD10" i="9"/>
  <c r="BC10" i="9"/>
  <c r="AK10" i="9"/>
  <c r="AH10" i="9"/>
  <c r="BH9" i="9" l="1"/>
  <c r="AW9" i="9"/>
  <c r="AK9" i="9"/>
  <c r="AH9" i="9"/>
  <c r="AK12" i="9" l="1"/>
  <c r="AK38" i="9"/>
  <c r="AK39" i="9"/>
  <c r="AK50" i="9"/>
  <c r="AK8" i="9" l="1"/>
  <c r="AH12" i="9"/>
  <c r="AH8" i="9" l="1"/>
  <c r="AW28" i="9"/>
  <c r="AH28" i="9"/>
  <c r="C15" i="16"/>
  <c r="C15" i="15"/>
  <c r="AW50" i="9"/>
  <c r="AW39" i="9"/>
  <c r="AW38" i="9"/>
  <c r="AW27" i="9"/>
  <c r="AW8" i="9"/>
  <c r="AW12" i="9"/>
  <c r="AH50" i="9"/>
  <c r="AH39" i="9"/>
  <c r="AH38" i="9"/>
  <c r="AH27" i="9"/>
  <c r="BD8" i="9"/>
  <c r="BG8" i="9"/>
  <c r="BH8" i="9" s="1"/>
  <c r="BD50" i="9"/>
  <c r="BE50" i="9" s="1"/>
  <c r="BC50" i="9"/>
  <c r="BC8" i="9"/>
  <c r="BG12" i="9"/>
  <c r="BH12" i="9" s="1"/>
  <c r="BD12" i="9"/>
  <c r="BC12" i="9"/>
  <c r="BC39" i="9"/>
  <c r="BG50" i="9"/>
  <c r="BH50" i="9" s="1"/>
  <c r="BD39" i="9"/>
  <c r="AK27" i="9"/>
  <c r="BG27" i="9"/>
  <c r="BH27" i="9" s="1"/>
  <c r="AK28" i="9"/>
  <c r="BG28" i="9"/>
  <c r="BH2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Fabian Leonardo Alfonso Sabo</author>
    <author>DIANA CASTRO ROA</author>
  </authors>
  <commentList>
    <comment ref="O5" authorId="0" shapeId="0" xr:uid="{00000000-0006-0000-0000-000001000000}">
      <text>
        <r>
          <rPr>
            <b/>
            <sz val="18"/>
            <color indexed="81"/>
            <rFont val="Tahoma"/>
            <family val="2"/>
          </rPr>
          <t xml:space="preserve">Marque con una X, si la  respuesta a cada una de las pregunta es afirmativa. </t>
        </r>
        <r>
          <rPr>
            <sz val="18"/>
            <color indexed="81"/>
            <rFont val="Tahoma"/>
            <family val="2"/>
          </rPr>
          <t xml:space="preserve">
</t>
        </r>
      </text>
    </comment>
    <comment ref="BA5" authorId="1" shapeId="0" xr:uid="{00000000-0006-0000-0000-000002000000}">
      <text>
        <r>
          <rPr>
            <b/>
            <sz val="18"/>
            <color indexed="81"/>
            <rFont val="Tahoma"/>
            <family val="2"/>
          </rPr>
          <t xml:space="preserve">Peso del diseño de cada control + 
Peso de la ejecución de cada control
</t>
        </r>
      </text>
    </comment>
    <comment ref="AO6" authorId="0" shapeId="0" xr:uid="{00000000-0006-0000-0000-00000300000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F19" authorId="2" shapeId="0" xr:uid="{00000000-0006-0000-0000-000004000000}">
      <text>
        <r>
          <rPr>
            <b/>
            <sz val="9"/>
            <color indexed="81"/>
            <rFont val="Tahoma"/>
            <family val="2"/>
          </rPr>
          <t>Fabian Leonardo Alfonso Sabo:</t>
        </r>
        <r>
          <rPr>
            <sz val="9"/>
            <color indexed="81"/>
            <rFont val="Tahoma"/>
            <family val="2"/>
          </rPr>
          <t xml:space="preserve">
NUEVO CONTROL</t>
        </r>
      </text>
    </comment>
    <comment ref="D30" authorId="3" shapeId="0" xr:uid="{00000000-0006-0000-0000-000005000000}">
      <text>
        <r>
          <rPr>
            <b/>
            <sz val="16"/>
            <color indexed="81"/>
            <rFont val="Tahoma"/>
            <family val="2"/>
          </rPr>
          <t>DIANA CASTRO ROA: Revisar la redacción de las causas para que sean más específicas.
Ejemplo: Ausencia de criterios para adelantar los procesos de selección</t>
        </r>
      </text>
    </comment>
    <comment ref="D31" authorId="3" shapeId="0" xr:uid="{00000000-0006-0000-0000-000006000000}">
      <text>
        <r>
          <rPr>
            <b/>
            <sz val="16"/>
            <color indexed="81"/>
            <rFont val="Tahoma"/>
            <family val="2"/>
          </rPr>
          <t>DIANA CASTRO ROA: Revisar la redacción de las causas para que sean más específicas.</t>
        </r>
      </text>
    </comment>
    <comment ref="AN33" authorId="3" shapeId="0" xr:uid="{00000000-0006-0000-0000-000007000000}">
      <text>
        <r>
          <rPr>
            <b/>
            <sz val="12"/>
            <color indexed="81"/>
            <rFont val="Tahoma"/>
            <family val="2"/>
          </rPr>
          <t>DIANA CASTRO ROA:</t>
        </r>
        <r>
          <rPr>
            <sz val="12"/>
            <color indexed="81"/>
            <rFont val="Tahoma"/>
            <family val="2"/>
          </rPr>
          <t xml:space="preserve">
revisar descripción del control</t>
        </r>
      </text>
    </comment>
    <comment ref="AN35" authorId="3" shapeId="0" xr:uid="{00000000-0006-0000-0000-000008000000}">
      <text>
        <r>
          <rPr>
            <b/>
            <sz val="9"/>
            <color indexed="81"/>
            <rFont val="Tahoma"/>
            <family val="2"/>
          </rPr>
          <t>DIANA CASTRO ROA:</t>
        </r>
        <r>
          <rPr>
            <sz val="9"/>
            <color indexed="81"/>
            <rFont val="Tahoma"/>
            <family val="2"/>
          </rPr>
          <t xml:space="preserve">
Revisar descripción del control</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Hoja2!$B$1:$C$21" type="102" refreshedVersion="7" minRefreshableVersion="5">
    <extLst>
      <ext xmlns:x15="http://schemas.microsoft.com/office/spreadsheetml/2010/11/main" uri="{DE250136-89BD-433C-8126-D09CA5730AF9}">
        <x15:connection id="Rango">
          <x15:rangePr sourceName="_xlcn.WorksheetConnection_Hoja2B1C211"/>
        </x15:connection>
      </ext>
    </extLst>
  </connection>
</connections>
</file>

<file path=xl/sharedStrings.xml><?xml version="1.0" encoding="utf-8"?>
<sst xmlns="http://schemas.openxmlformats.org/spreadsheetml/2006/main" count="1747" uniqueCount="587">
  <si>
    <t>No.</t>
  </si>
  <si>
    <t>PROCESO</t>
  </si>
  <si>
    <t>FACTOR RIESGO</t>
  </si>
  <si>
    <t>CAUSAS Y FUENTES DE RIESGO</t>
  </si>
  <si>
    <t>NOMBRE DEL RIESGO</t>
  </si>
  <si>
    <t>CONSECUENCIAS</t>
  </si>
  <si>
    <t>TIPO DE RIESGO DE FRAUDE</t>
  </si>
  <si>
    <t>IMPACTO</t>
  </si>
  <si>
    <t xml:space="preserve">SOLIDEZ INDIVIDUAL DEL CONTROL </t>
  </si>
  <si>
    <t>INCIDENCIA DEL CONTROL SOBRE PROBABILIDAD</t>
  </si>
  <si>
    <t>OPCIONES DE MANEJO 
DEL RIESGO</t>
  </si>
  <si>
    <t>ACTIVIDAD</t>
  </si>
  <si>
    <t>RESPONSABLE</t>
  </si>
  <si>
    <t>SOPORTE</t>
  </si>
  <si>
    <t>INDICADOR</t>
  </si>
  <si>
    <t>Acción u Omisión</t>
  </si>
  <si>
    <t>Uso de poder</t>
  </si>
  <si>
    <t>Desviación de la gestión de lo público</t>
  </si>
  <si>
    <t>Beneficio Privado</t>
  </si>
  <si>
    <t xml:space="preserve">Nivel </t>
  </si>
  <si>
    <t>Rango</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</si>
  <si>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</si>
  <si>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</si>
  <si>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</si>
  <si>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</si>
  <si>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</si>
  <si>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</si>
  <si>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</si>
  <si>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</si>
  <si>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</si>
  <si>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</si>
  <si>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</si>
  <si>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</si>
  <si>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</si>
  <si>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</si>
  <si>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</si>
  <si>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</si>
  <si>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</si>
  <si>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</si>
  <si>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</si>
  <si>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Total preguntas afirmativas</t>
  </si>
  <si>
    <t>Nivel</t>
  </si>
  <si>
    <t>NOMBRE CONTROL</t>
  </si>
  <si>
    <t>TIPO</t>
  </si>
  <si>
    <t>Responsable</t>
  </si>
  <si>
    <t>Segregación Funciones</t>
  </si>
  <si>
    <t>Periodicidad</t>
  </si>
  <si>
    <t>Propósito</t>
  </si>
  <si>
    <t>Control Confiable</t>
  </si>
  <si>
    <t>Qué pasa con las observaciones o desviaciones</t>
  </si>
  <si>
    <t>Evidencia de la ejecución del control</t>
  </si>
  <si>
    <t>FECHA DE INICIO</t>
  </si>
  <si>
    <t>R1</t>
  </si>
  <si>
    <t>Desarrollo Estratégico</t>
  </si>
  <si>
    <t>EXTERNO</t>
  </si>
  <si>
    <t>Intereses particulares o beneficio propio impidiendo que se muestre la gestión real de la Entidad</t>
  </si>
  <si>
    <t>Manipulación de información de planes, programas y proyectos</t>
  </si>
  <si>
    <t>Posibilidad que la información relacionada con los Proyectos de Inversión, planes, y programas de la Entidad sea manipulada por parte de funcionarios del proceso con el fin de favorecer indebidamente a terceros o  para beneficio propio</t>
  </si>
  <si>
    <t>X</t>
  </si>
  <si>
    <t>Planes, programas y proyectos inconclusos
Pérdida de la imagen institucional
Pérdida de confianza en lo público
Procesos disciplinarios
Detrimento patrimonial
Perdida de recursos</t>
  </si>
  <si>
    <t>POSIBLE</t>
  </si>
  <si>
    <t>MAYOR</t>
  </si>
  <si>
    <t>EXTREMO</t>
  </si>
  <si>
    <t>PREVENTIVO</t>
  </si>
  <si>
    <t>Fuerte</t>
  </si>
  <si>
    <t>Siempre</t>
  </si>
  <si>
    <t>FUERTE</t>
  </si>
  <si>
    <t>ALTO</t>
  </si>
  <si>
    <t>REDUCIR EL RIESGO</t>
  </si>
  <si>
    <t>R2</t>
  </si>
  <si>
    <t>Presiones indebidas para emitir pronunciamientos técnicos ajenos a la realidad o al contexto de la gestión ambiental.</t>
  </si>
  <si>
    <t>Direccionamiento indebido de los pronunciamientos de carácter ambiental</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</si>
  <si>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</si>
  <si>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CATASTROFICO</t>
  </si>
  <si>
    <t>Revisión previa a emisión de pronunciamientos ambientales</t>
  </si>
  <si>
    <t>R3</t>
  </si>
  <si>
    <t>Gestión TIC´S</t>
  </si>
  <si>
    <t>INTERNO</t>
  </si>
  <si>
    <t>Desacato de las políticas de seguridad de la información por Intereses particulares.</t>
  </si>
  <si>
    <t>Manipulación de las configuraciones de perfiles de acceso a usuarios de sistemas de información</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</si>
  <si>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</si>
  <si>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 xml:space="preserve">Pérdida de información
Demandas contra el Estado
Pérdida de confianza en lo público
Procesos disciplinarios </t>
  </si>
  <si>
    <t>IMPROBABLE</t>
  </si>
  <si>
    <t xml:space="preserve"> </t>
  </si>
  <si>
    <t>R4</t>
  </si>
  <si>
    <t>Gestión Grupos de Interés</t>
  </si>
  <si>
    <t>El gestor no informe apropiadamente a la comunidad sobre temas de interés del Sistema y de la Entidad, por intereses particulares o presiones indebidas</t>
  </si>
  <si>
    <t xml:space="preserve">Pérdida de información
Pérdida de imagen institucional
Incremento en las PQRS
Pérdida de confianza en lo público
Investigaciones sancionatorias y disciplinarias </t>
  </si>
  <si>
    <t>Verificación previa de información divulgada a grupos de interés</t>
  </si>
  <si>
    <t>R5</t>
  </si>
  <si>
    <t>Beneficio propio o de terceros</t>
  </si>
  <si>
    <t xml:space="preserve">Manipulación indebida de bases de datos de PQRS </t>
  </si>
  <si>
    <t xml:space="preserve">Incumplimiento a la ley de Habeas Data
Pérdida de información
Pérdida de imagen institucional
Investigaciones penales y disciplinarias </t>
  </si>
  <si>
    <t>R6</t>
  </si>
  <si>
    <t>Gestión de Mercadeo</t>
  </si>
  <si>
    <t>Personas influyentes que ofrecen beneficios económicos o en especie a funcionarios de TRANSMILENIO S.A. para favorecer a cualquier persona particular en la celebración de los contratos de explotación colateral, sin cumplir los procedimientos establecidos por la Entidad y la normatividad vigente.</t>
  </si>
  <si>
    <t>Direccionamiento indebido de los espacios de explotación colateral</t>
  </si>
  <si>
    <t xml:space="preserve">
Mal uso de los espacios de explotación colateral
Pérdida de imagen institucional
Pérdida de recursos económicos
Investigaciones penales y disciplinarias </t>
  </si>
  <si>
    <t>Revisión y aprobación de los contratos y/o de las autorizaciones otorgadas por explotación colateral.</t>
  </si>
  <si>
    <t>R7</t>
  </si>
  <si>
    <t>Reporte de información del seguimiento de los contratos de concesión de manera incompleta u omitiendo elementos fundamentales para la toma de decisiones
Intereses particulares</t>
  </si>
  <si>
    <t>Ocultamiento de información de los contratos de concesión</t>
  </si>
  <si>
    <t xml:space="preserve">Posibilidad que supervisores y/o interventorías de contratos de concesión oculten información relevante que presentan en el marco del Comité de Seguimiento a la Operación del SITP, buscando beneficios particulares, sobornos y extorsión de funcionarios públicos </t>
  </si>
  <si>
    <t>Afectación de toma de decisiones oportuna y veraz por parte del Comité de Seguimiento a la Operación del SITP
Incumplimientos contractuales de los contratos de concesión
Afectación de la Operación del Sistema
Pérdida de imagen
Procesos sancionatorios</t>
  </si>
  <si>
    <t>Seguimiento y reporte de la información a presentar de los contratos de concesión</t>
  </si>
  <si>
    <t>R8</t>
  </si>
  <si>
    <t>Planeación del SITP</t>
  </si>
  <si>
    <t>Alteraciones de los parámetros operacionales de los servicios</t>
  </si>
  <si>
    <t xml:space="preserve">Afectación en las rutas
Pérdida de recursos económicos 
Pérdida de imagen institucional
Investigaciones sancionatorias y disciplinarias </t>
  </si>
  <si>
    <t>R9</t>
  </si>
  <si>
    <t>Supervisión y Control de la Operación</t>
  </si>
  <si>
    <t xml:space="preserve">Incremento de las PQRS 
Afectación en la calidad del servicio zonal
Detrimento de la calidad de vida de la comunidad
Pérdida de recursos económicos 
Pérdida de imagen institucional
Investigaciones sancionatorias y disciplinarias </t>
  </si>
  <si>
    <t>Verificación programación de operación del servicio</t>
  </si>
  <si>
    <t>MODERADO</t>
  </si>
  <si>
    <t>R10</t>
  </si>
  <si>
    <t>R12</t>
  </si>
  <si>
    <t>Ofrecimiento dadivas o favorecimiento de Intereses particulares a cambio de reportar una cantidad inexacta de kilómetros.</t>
  </si>
  <si>
    <t>Perdida de recursos económicos
Afectación en la calidad del servicio zonal
Pérdida de imagen institucional
Procesos sancionatorios, disciplinarios, fiscales y penales</t>
  </si>
  <si>
    <t>R13</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</si>
  <si>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</si>
  <si>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R14</t>
  </si>
  <si>
    <t>Alteración de indicadores de desempeño de las empresas operadoras troncales</t>
  </si>
  <si>
    <t>Incumplimiento de indicadores de desempeño
Afectación en la calidad del servicio zonal
Procesos sancionatorios y disciplinarios</t>
  </si>
  <si>
    <t xml:space="preserve">Revisión de indicadores de desempeño de las empresas operadoras troncales </t>
  </si>
  <si>
    <t>R15</t>
  </si>
  <si>
    <t>Manipulación de la información de los trabajos de mantenimiento ejecutados en la infraestructura del Sistema</t>
  </si>
  <si>
    <t>Pérdida de recursos económicos
Pérdida de información
Procesos sancionatorios y disciplinarios.</t>
  </si>
  <si>
    <t>Revisiones aleatorias de campo</t>
  </si>
  <si>
    <t>Moderado</t>
  </si>
  <si>
    <t>R16</t>
  </si>
  <si>
    <t>Habilitación de las tarjetas de conducción en el sistema GestSAE para beneficios particulares</t>
  </si>
  <si>
    <t>Alteración del estado de operatividad de las tarjetas de conducción en el sistema GestSAE</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</si>
  <si>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</si>
  <si>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Pérdida de información
Afectación en la calidad del servicio 
Procesos sancionatorios y disciplinarios</t>
  </si>
  <si>
    <t>Seguimiento y análisis de eventos de seguridad vial  y registros de inoperabilidad</t>
  </si>
  <si>
    <t>R17</t>
  </si>
  <si>
    <t>El contratista no reporte los hallazgos o novedades evidenciadas en las inspecciones realizadas, por intereses particulares o presiones indebidas</t>
  </si>
  <si>
    <t>Posibilidad de que un funcionario o contratista de la Dirección Técnica de Seguridad, reciba o solicite cualquier dádiva o algún beneficio particular, para omitir hallazgos o situaciones encontradas en las inspecciones de seguridad operacional.</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</si>
  <si>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</si>
  <si>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R18</t>
  </si>
  <si>
    <t>Autorización del ingreso a las estaciones sin validación del pasaje</t>
  </si>
  <si>
    <t>Perdida de recursos económicos
Afectación en la calidad del servicio</t>
  </si>
  <si>
    <t>CASI SEGURO</t>
  </si>
  <si>
    <t>R19</t>
  </si>
  <si>
    <t>Gestión del Talento Humano</t>
  </si>
  <si>
    <t>INTERNO o EXTERNO</t>
  </si>
  <si>
    <t>Debilidad en los criterios definidos para adelantar los procesos de selección.</t>
  </si>
  <si>
    <t>Direccionamiento de las pruebas de selección para fines particulares o personales</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</si>
  <si>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</si>
  <si>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Perdida de recursos económicos
Afectación en la ejecución de funciones de la dependencia
Pérdida de confianza de lo público
Pérdida de imagen institucional
Procesos sancionatorios y disciplinarios</t>
  </si>
  <si>
    <t>Validación de criterios en procesos de selección</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</si>
  <si>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8"/>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</si>
  <si>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R20</t>
  </si>
  <si>
    <t>Cargue de información en la base de datos de las novedades de nómina de forma mal intencionada.</t>
  </si>
  <si>
    <t>Manipulación de la información relacionada con la liquidación de la nómina.</t>
  </si>
  <si>
    <t>Posibilidad de que servidor público, un colaborador o un tercero encargados de la nómina, a cambio de dádivas o pago de favores, le dé un manejo indebido a la información relacionada con la liquidación de la nómina de los trabajadores de la Entidad</t>
  </si>
  <si>
    <t>Validación de datos cargados en el sistema con pre nómina</t>
  </si>
  <si>
    <t>R21</t>
  </si>
  <si>
    <t>Incapacidades emitidas por IPS no adscritas
Intereses y beneficios personales o particulares</t>
  </si>
  <si>
    <t>Información médica no veraz</t>
  </si>
  <si>
    <t>Validación por el área de SST de las incapacidades recurrentes y/o sospechosas.</t>
  </si>
  <si>
    <t>R22</t>
  </si>
  <si>
    <t>Gestión Económica de los Agentes del Sistema</t>
  </si>
  <si>
    <t>Pérdida de recursos económicos
Pérdida de confianza de los público
Demandas contra el estado
Procesos sancionatorios, disciplinarios, fiscales y penales</t>
  </si>
  <si>
    <t xml:space="preserve">Verificación de la información reportada por las áreas técnicas y del remitente. </t>
  </si>
  <si>
    <t>Conciliación de la Liquidación Previa de la Remuneración a los Agentes del Sistema</t>
  </si>
  <si>
    <t>Cotejo de fuentes de información del concesionario del SIRCI</t>
  </si>
  <si>
    <t>R23</t>
  </si>
  <si>
    <t>Gestión de la Información Financiera y Contable</t>
  </si>
  <si>
    <t>Intereses particulares o 
Presiones indebidas</t>
  </si>
  <si>
    <t>Apropiación indebida del rubro presupuestal</t>
  </si>
  <si>
    <t>Posibilidad que el equipo de trabajo de la Dirección Corporativa encargado del Presupuesto reciba dádivas o pago de favores, a cambio de realizar de manera intencional la imputación de rubros presupuestales que no cumplan con la descripción del mismo</t>
  </si>
  <si>
    <t>Validación cumplimiento resolución de liquidación</t>
  </si>
  <si>
    <t>Conciliación del plan de adquisiciones</t>
  </si>
  <si>
    <t>R24</t>
  </si>
  <si>
    <t>Intereses particulares
Presiones indebidas</t>
  </si>
  <si>
    <t>R25</t>
  </si>
  <si>
    <t>Gestión Jurídica</t>
  </si>
  <si>
    <t>Debilidades en la revisión de conceptos y actos jurídicos</t>
  </si>
  <si>
    <t>Direccionamiento de conceptos y actos jurídicos</t>
  </si>
  <si>
    <t>Posibilidad de que los funcionarios de la Subgerencia Jurídica reciban un beneficio particular o en beneficio de un tercero  a cambio de direccionar conceptos y actos jurídicos emitidos por la Subgerencia</t>
  </si>
  <si>
    <t>Demandas contra la entidad
Pérdida de recursos económicos
Pérdida de confianza de lo público
Procesos sancionatorios, disciplinarios, fiscales y penales</t>
  </si>
  <si>
    <r>
      <t xml:space="preserve">Revisión de conceptos </t>
    </r>
    <r>
      <rPr>
        <sz val="18"/>
        <color indexed="10"/>
        <rFont val="Arial"/>
        <family val="2"/>
      </rPr>
      <t xml:space="preserve"> </t>
    </r>
  </si>
  <si>
    <t>R26</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</si>
  <si>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</si>
  <si>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</si>
  <si>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</si>
  <si>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Demandas contra la entidad
Pérdida de recursos económicos
Pérdida de confianza de lo público
Procesos disciplinarios, fiscales y penales</t>
  </si>
  <si>
    <t>Vigilancia judicial periódica de los procesos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</si>
  <si>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</si>
  <si>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R27</t>
  </si>
  <si>
    <t>Adquisición de Bienes y Servicios</t>
  </si>
  <si>
    <t>Ausencia de controles durante la etapa de revisión de los contratos que se van a adjudicar</t>
  </si>
  <si>
    <t>Direccionamiento de procesos de selección</t>
  </si>
  <si>
    <t>Posibilidad de adjudicar contratos a proveedores con acuerdos colusorios con particulares o personas de la misma entidad, por parte de los funcionarios encargados de la contratación, con el fin de obtener beneficio propio en detrimento de la entidad</t>
  </si>
  <si>
    <t>Verificación del proceso contractual por diferentes filtros</t>
  </si>
  <si>
    <t>Realización de pactos colusorios en fase de estructuración y en fase de evaluación de los procesos de selección</t>
  </si>
  <si>
    <t>R28</t>
  </si>
  <si>
    <t>Gestión de Servicios Logísticos</t>
  </si>
  <si>
    <t xml:space="preserve">Presentación de los valores de los bienes de la Entidad, no reales a las condiciones y especificaciones técnicas de las pólizas </t>
  </si>
  <si>
    <t>Valores asegurables de la Entidad no reales</t>
  </si>
  <si>
    <t>Demandas contra la entidad
Perdida de recursos económicos
Pérdida de confianza de lo público
Procesos disciplinarios y fiscales</t>
  </si>
  <si>
    <t>Verificación valores reales de pólizas</t>
  </si>
  <si>
    <t>R29</t>
  </si>
  <si>
    <t>Registro inadecuado de inventarios</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</si>
  <si>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</si>
  <si>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Inconsistencias en la información financiera
Perdida de recursos económicos
Pérdida de confianza de lo público
Procesos sancionatorios, disciplinarios y fiscales</t>
  </si>
  <si>
    <t>RARA VEZ</t>
  </si>
  <si>
    <t>Levantamiento físico de inventario aleatorio</t>
  </si>
  <si>
    <t>R30</t>
  </si>
  <si>
    <t>Intereses particulares o
Presiones indebidas</t>
  </si>
  <si>
    <t>Pérdida de la memoria institucional
Fuga de información
Pérdida de recursos económicos
Pérdida de confianza de lo público
Procesos sancionatorios y disciplinarios</t>
  </si>
  <si>
    <t>Seguimiento al préstamo de documentos exclusivo a funcionarios</t>
  </si>
  <si>
    <t>Debilidad en los controles de seguimiento a las carpetas por parte de la firma encargada de la administración del Archivo</t>
  </si>
  <si>
    <t>Seguimiento a planillas de control trimestral</t>
  </si>
  <si>
    <t>R31</t>
  </si>
  <si>
    <t>Evaluación y Mejoramiento de la Gestión</t>
  </si>
  <si>
    <t>Presión por parte del auditado para modificar u omitir los resultados de auditorías.</t>
  </si>
  <si>
    <t>Probable ocultamiento o modificación de los resultados de auditoría interna por parte de auditores y/o Jefe de la OCI, para beneficio propio o de terceros</t>
  </si>
  <si>
    <t>Pérdida económica
Pérdida de imagen de la Entidad.
Procesos sancionatorios y disciplinarios.</t>
  </si>
  <si>
    <t>Monitoreo de los ejercicios de auditoría y seguimiento a los avances de los mismos. (equipo auditor).</t>
  </si>
  <si>
    <t>Seguimiento a la trazabilidad en los procesos de auditoría</t>
  </si>
  <si>
    <t>R32</t>
  </si>
  <si>
    <t>Gestión Asuntos Disciplinarios</t>
  </si>
  <si>
    <t>Ofrecimientos indebidos a un funcionario parte del proceso de gestión de asuntos disciplinarios</t>
  </si>
  <si>
    <t>Direccionamiento indebido de las actuaciones disciplinarias</t>
  </si>
  <si>
    <t>Posibilidad de que un servidor perteneciente al proceso de Gestión de Asuntos Disciplinarios reciba o solicite cualquier dádiva, agasajo o favor personal, con el objeto de alterar el curso normal de una actuación disciplinaria y su decisión.</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</si>
  <si>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</si>
  <si>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Actualización de los sistemas informáticos del Distrito Capital relacionados con la función disciplinaria</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</si>
  <si>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</si>
  <si>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R33</t>
  </si>
  <si>
    <t>R37</t>
  </si>
  <si>
    <t>MATRIZ DE RIESGOS ANTES DE CONTROLES
RIESGO INHERENTE</t>
  </si>
  <si>
    <t>MATRIZ DE RIESGOS DESPUES DE CONTROLES
RIESGO RESIDUAL</t>
  </si>
  <si>
    <t>PROBABILIDAD DE OCURRENCIA</t>
  </si>
  <si>
    <t>PROBABLE</t>
  </si>
  <si>
    <t>Procesos estrategicos</t>
  </si>
  <si>
    <t>Procesos misionales</t>
  </si>
  <si>
    <t xml:space="preserve">Procesos de apoyo </t>
  </si>
  <si>
    <t xml:space="preserve">Procesos de evaluación </t>
  </si>
  <si>
    <t>CALIFICACIÓN PROBABILIDAD</t>
  </si>
  <si>
    <t>CALIFICACIÓN IMPACTO</t>
  </si>
  <si>
    <t>NIVEL</t>
  </si>
  <si>
    <t>RANGO</t>
  </si>
  <si>
    <t>FACTIBILIDAD</t>
  </si>
  <si>
    <t>FRECUENCIA</t>
  </si>
  <si>
    <t>Responder afirmativamente de una (1) a (5) cinco pregunta(s) genera un impacto moderado.</t>
  </si>
  <si>
    <t>El evento puede ocurrir solo en circunstancias excepcionales (poco comunes o anormales)</t>
  </si>
  <si>
    <t>No se ha presentado en los últimos 5 años</t>
  </si>
  <si>
    <t>Responder afirmativamente de seis (6) a once (11) preguntas genera un impacto mayor.</t>
  </si>
  <si>
    <t>El evento puede ocurrir en algún momento</t>
  </si>
  <si>
    <t>Al menos 1 vez en los últimos 5 años</t>
  </si>
  <si>
    <t>Responder afirmativamente de doce (12) a diecinueve (19) preguntas genera un impacto catastrófico.</t>
  </si>
  <si>
    <t>El evento podrá ocurrir en algún momento</t>
  </si>
  <si>
    <t>Al menos 1 vez en los últimos 2 años</t>
  </si>
  <si>
    <t>OBSERVACION</t>
  </si>
  <si>
    <t>Es viable que el evento ocurra en la mayoría de las circunstancias</t>
  </si>
  <si>
    <t>Al menos 1 vez en el último año</t>
  </si>
  <si>
    <t>Genera medianas consecuencias sobre la entidad</t>
  </si>
  <si>
    <t>Se espera que el evento ocurra en la mayoría de las circunstancias</t>
  </si>
  <si>
    <t>Más de 1 vez al año</t>
  </si>
  <si>
    <t>Genera altas consecuencias sobre la entidad</t>
  </si>
  <si>
    <t>Genera consecuencias desastrosas para la entidad</t>
  </si>
  <si>
    <t xml:space="preserve">  </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</si>
  <si>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</si>
  <si>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</si>
  <si>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</si>
  <si>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</si>
  <si>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</si>
  <si>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</si>
  <si>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</si>
  <si>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</si>
  <si>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</si>
  <si>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</si>
  <si>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</si>
  <si>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</si>
  <si>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</si>
  <si>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</si>
  <si>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</si>
  <si>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</si>
  <si>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</si>
  <si>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</si>
  <si>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</si>
  <si>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</si>
  <si>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</si>
  <si>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</si>
  <si>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</si>
  <si>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</si>
  <si>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</si>
  <si>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</si>
  <si>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</si>
  <si>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</si>
  <si>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</si>
  <si>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</si>
  <si>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</si>
  <si>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</si>
  <si>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</si>
  <si>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</si>
  <si>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</si>
  <si>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</si>
  <si>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CORRUPCIÓN</t>
  </si>
  <si>
    <t>CATASTRÓFICO</t>
  </si>
  <si>
    <t>Acta del equipo de Seguridad de la Información, en la cual se registra la revisión realizada</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</si>
  <si>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</si>
  <si>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REPORTES FRAUDULENTOS/ CORRUPCIÓN</t>
  </si>
  <si>
    <t>Monitoreo Integral al Operación del SITP</t>
  </si>
  <si>
    <t>El Comité de Seguimiento al Sistema Integrado de Transporte Público, en cumplimiento de las funciones de la Resolución 396  de 2023, define al principio de cada vigencia un cronograma de reuniones para que los supervisores e interventores de contratos de concesión presenten su informe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</si>
  <si>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Modificación de algunos de los parámetros operacionales para el beneficio de algún operador del SITP</t>
  </si>
  <si>
    <t>Posibilidad que un funcionario o un miembro de alta dirección reciba dadivas por parte de un operador o concesionario, con el fin de que altere las evaluaciones para obtener beneficios particulares en los parámetros operacionales de los servicios a su cargo.</t>
  </si>
  <si>
    <t>REPORTES FRAUDULENTOS/CORRUPCIÓN</t>
  </si>
  <si>
    <t>Estudio de necesidades de flota adicional</t>
  </si>
  <si>
    <t>Revisión Informe mensual de contrato de interventoría</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</si>
  <si>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</si>
  <si>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Verificación de cumplimiento de indicadores contractuales</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</si>
  <si>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</si>
  <si>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DETECCIÓN</t>
  </si>
  <si>
    <t>Alteración de los perfiles en la selección del personal vinculado a los contratos de fuerza operativa, debido a intereses particulares o por presiones indebidas.</t>
  </si>
  <si>
    <t>Pérdida de confianza de lo público
Pérdida de imagen institucional
Procesos sancionatorios y disciplinarios</t>
  </si>
  <si>
    <t>Verificación del cumplimiento de perfiles para el personal de fuerza operativa</t>
  </si>
  <si>
    <t>Profesional Especializado Grado 06 de Coordinación Técnica Operativa de la DTBRT</t>
  </si>
  <si>
    <t>Verificación de la información reportada por las empresas contratistas de fuerza operativa</t>
  </si>
  <si>
    <t xml:space="preserve">Alteración del cálculo de indicadores de desempeño de las empresas operadoras troncales y/o modificación de los resultados de los mismos, por intereses particulares de los actores involucrados en el proceso. </t>
  </si>
  <si>
    <t>Posibilidad que el equipo de trabajo encargado del cálculo y seguimiento de los indicadores reciba dadivas o sobornos a cambio de alterar los resultados de los indicadores de desempeño de las empresas operadoras troncales.</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</si>
  <si>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</si>
  <si>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Posibilidad de que un trabajador oficial vinculado a la Entidad presente Información falsificada o adulterada, relacionada con su estado de salud con el fin de obtener beneficios personales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</si>
  <si>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Interno para que realice el respectivo proceso.
EVIDENCIAS: Correo electrónico de SST a Talento Humano informando las incapacidades susceptibles a verificación</t>
  </si>
  <si>
    <t>Definir y publicar en la intranet y a través del boletín los criterios técnicos que se tendrán en cuenta para las convocatorias que se surtan en el año 2024, así como las diferentes etapas que se vayan realizando para todas las convocatorias que se encuentren vigentes</t>
  </si>
  <si>
    <t>Profesional Especializado Grado 06 -  Talento Humano</t>
  </si>
  <si>
    <t>Criterios técnicos de convocatorias publicados</t>
  </si>
  <si>
    <t>(Información sobre convocatorias publicadas/número de convocatorias vigentes)*100</t>
  </si>
  <si>
    <t>Profesional Universitario Grado 03 - SST</t>
  </si>
  <si>
    <t>Sensibilizaciones realizadas</t>
  </si>
  <si>
    <t>(Sensibilizaciones realizadas / 2)*100</t>
  </si>
  <si>
    <t>Quejas de los funcionarios
Procesos disciplinarios</t>
  </si>
  <si>
    <t>Aumento en los índices de ausentismo
Pagos no justificados de nómina por incapacidades no reales
Procesos sancionatorios y disciplinarios</t>
  </si>
  <si>
    <t>MALVERSACIÓN DE ACTIVOS/CORRUPCIÓN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</si>
  <si>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y supervisión de los contratos</t>
  </si>
  <si>
    <t>Lista de asistencia a la jornada de sensibilización</t>
  </si>
  <si>
    <t>(Jornada de sensibilización realizada / Jornada de sensibilización planeada) * 100</t>
  </si>
  <si>
    <t>Posibilidad de que un servidor de la Entidad, asegure los bienes propios de TRANSMILENIO S.A. o de responsabilidad de ésta, por valores asegurables no reales con el objetivo de recibir dadivas o algún beneficio particular</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</si>
  <si>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</si>
  <si>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Realizar una reunión con las dependencias intervinientes en los procesos de entrega de infraestructura nueva y antigua en el Sistema con el objetivo de aclarar toda la información requerida por estas relacionados con los seguros</t>
  </si>
  <si>
    <t xml:space="preserve"> Profesional Especializado Grado 06 de Seguros</t>
  </si>
  <si>
    <t>Acta de reunión o grabación de la misma</t>
  </si>
  <si>
    <t>(Reunión realizada con las áreas intervinientes en los procesos de entrega de infraestructura nueva y antigua en el Sistema   / 1) *100</t>
  </si>
  <si>
    <t xml:space="preserve">Posibilidad de que los funcionarios de la Entidad pierdan de forma intencional los expedientes de archivo, para beneficio propio, de otros funcionarios o de terceros, con el fin de conseguir dádivas o favores.
</t>
  </si>
  <si>
    <t>El Profesional Universitario Grado 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</si>
  <si>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 xml:space="preserve">Pérdida de confianza de lo público
Procesos sancionatorios y disciplinarios </t>
  </si>
  <si>
    <t>Comunicación enviada</t>
  </si>
  <si>
    <t>Profesional Especializado Grado 06 de Programación</t>
  </si>
  <si>
    <t>Supervisión, control y seguimiento a la ejecución de procedimientos para el reporte de infracciones.</t>
  </si>
  <si>
    <t>Jefe Oficina de Control Interno con el equipo de la OCI</t>
  </si>
  <si>
    <t>Monitoreo por parte del jefe de la oficina de control interno de los ejercicios de auditoría y seguimiento a los avances de los mismos.</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</si>
  <si>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</si>
  <si>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(Acciones informativas realizadas/2)*100</t>
  </si>
  <si>
    <t>Intereses particulares.</t>
  </si>
  <si>
    <t>Manipulación de la programación zonal</t>
  </si>
  <si>
    <t>Manipulación del Reporte  de kilómetros a remunerar en el componente zonal</t>
  </si>
  <si>
    <t>Omisión de información en los resultados de auditoría</t>
  </si>
  <si>
    <t>Posibilidad que los funcionarios de la Dirección Técnica de Buses manipulen los parámetros de la programación (zonal) con el fin de favorecer a terceros, a cambio de dádivas o pago de favores.</t>
  </si>
  <si>
    <t>Manipulación de la información relacionada con las conductas operacionales (componente zonal)</t>
  </si>
  <si>
    <t xml:space="preserve">Posibilidad de que un funcionario o contratista perteneciente al proceso de Gestión de Mercadeo reciba o solicite dádivas o favores personales con el objeto de beneficiar a un tercero relacionado con algún bien tangible o intangible susceptible de explotación colateral </t>
  </si>
  <si>
    <t>Realizar una socialización a todo el equipo de trabajo relacionada con  los puntos de control a tener cuenta cuando se celebran negocios de explotación colateral</t>
  </si>
  <si>
    <t>Profesional Especializado Grado 06 de Negocios de Explotación Colateral</t>
  </si>
  <si>
    <t>Lista asistencia y presentación</t>
  </si>
  <si>
    <t>(Socialización ejecutada/1)*100</t>
  </si>
  <si>
    <t>Mensualmente el Técnico de nómina se encarga de alimentar en el cuadro de novedades de Excel y en el aplicativo KACTUS todas las novedades de nómina reportadas por los funcionarios y los Directivos de las áreas técnicas (BRT-Buses -Infraestructura).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</si>
  <si>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Realizar la supervisión a la  etapa de acompañamiento en el ambiente de producción del aplicativo  KACTUS para las nominas de enero, febrero de 2024 con el fin de estabilizar el módulo de nómina</t>
  </si>
  <si>
    <t>Informes de supervisión</t>
  </si>
  <si>
    <t>(Informes de supervisión revisados en el trimestre/informes de supervisión a revisar en el trimestre)*100</t>
  </si>
  <si>
    <t>Profesional Universitario Grado 04 - Nómina</t>
  </si>
  <si>
    <t>Pérdida de la imagen institucional
Demandas contra el Estado
Pérdida de confianza en lo público
Investigaciones penales
disciplinarias y fiscales.
Detrimento patrimonial
Pérdida de recursos económicos</t>
  </si>
  <si>
    <t xml:space="preserve">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la respuesta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realizarán mesas técnicas  con las partes involucradas, para aquellos pronunciamientos de carácter ambiental que generen algún tipo de desacuerdo frente al concepto emitido o se solicitará el concepto de un experto externo. </t>
  </si>
  <si>
    <t>Diseñar e implementar una campaña dirigida a todos los servidores de la Entidad en la que se explique ¿qué es el soborno? y el impacto que tendría dicha conducta para quienes participan de este hecho.</t>
  </si>
  <si>
    <t>Documento que soporta el diseño de la campaña y piezas gráficas que se generen</t>
  </si>
  <si>
    <t>(Una campaña diseñada e implementada sobre soborno/1)*100</t>
  </si>
  <si>
    <t xml:space="preserve">Lista de asistencia y presentación  </t>
  </si>
  <si>
    <t>Posibilidad que el equipo de trabajo encargado del control de la operación de BRT realice favoritismos y favorecimientos en la vinculación del personal que trabaja para las empresas que prestan sus servicios de fuerza operativa con el fin de obtener intereses particulares.</t>
  </si>
  <si>
    <t>Notificar a las empresas contratistas la definición de los criterios de verificación de las certificaciones laborales que deben presentar el personal de fuerza operativa a vincular</t>
  </si>
  <si>
    <t xml:space="preserve">Emitir y divulgar oficio  a empresas contratistas reiterando los descuentos a aplicar en caso de incumplimientos </t>
  </si>
  <si>
    <t>Oficio emitido  reiterando los descuentos a aplicar en caso de incumplimiento</t>
  </si>
  <si>
    <t>(Oficio emitido a empresas contratantes /1) X 100</t>
  </si>
  <si>
    <t>(Notificación enviada a empresas contratantes de personal a vincular de Fuerza Operativa/1 ) X 100</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</si>
  <si>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t>
  </si>
  <si>
    <t>Presiones indebidas sobre el personal encargado de reportar las irregularidades de conductas operaciones  ofreciendo dadivas</t>
  </si>
  <si>
    <t>Alteración de los pagos a las facturas de los contratos de Fuerza operativa</t>
  </si>
  <si>
    <t>Posibilidad que el equipo de trabajo encargado de la revisión de los informes de cumplimiento manipule la facturación mensual de los contratos de Fuerza Operativa a cambio de dadivas o sobornos</t>
  </si>
  <si>
    <t>Lista de asistencia y presentación</t>
  </si>
  <si>
    <t>Realizar capacitaciones a todo el personal de programación de la DTB en los cambios y  novedades de la implementación del nuevo sistema de control de flota (nuevo SAE)</t>
  </si>
  <si>
    <t>(Cantidad de capacitaciones realizadas al equipo de programación/ Cantidad de capacitaciones programadas al equipo de programación) * 100</t>
  </si>
  <si>
    <t>Realizar una capacitación a todo el personal que interviene en el levantamiento de hallazgos de infracciones con el fin de mitigar las debilidades encontradas en la validación de los registros</t>
  </si>
  <si>
    <t>(Capacitación a todo el personal que interviene en el levantamiento de hallazgos de infracciones realizada/1)*100</t>
  </si>
  <si>
    <t>Presiones indebidas allegadas desde cualquier instancia para favorecer intereses políticos y particulares.</t>
  </si>
  <si>
    <t xml:space="preserve">Manipulación variables tarifarias </t>
  </si>
  <si>
    <t xml:space="preserve">Inexactitud de la información sobre variables tarifarias del SITP 
Perdida de recursos económicos
Pérdida de confianza de lo público
Procesos disciplinarios y fiscales
</t>
  </si>
  <si>
    <t xml:space="preserve">Revisión mensual de las  actualizaciones de tarifas </t>
  </si>
  <si>
    <t>Mesas de Directivos</t>
  </si>
  <si>
    <t xml:space="preserve">Incrementos no justificados de flota </t>
  </si>
  <si>
    <t>Posibilidad de que los Directivos de la Entidad gestionen bajo presión cambios no justificados en el incremento de flota en el Sistema, en beneficio de terceros o a cambio de favores para estos.</t>
  </si>
  <si>
    <t>Cada vez que sea requerido los Profesionales encargados de la Planeación de transporte de la Subgerencia Técnica y de Servicios elaboran un estudio de demanda para verificar la necesidad de flota adicional, a partir del estudio se define si se requiere flota adicional. Documento que sirve de soporte, para la toma de decisiones por parte de la alta gerencia, de encontrarse alguna inconsistencia  en los estudios realizados se dejara constancia de ellos y se reporta directamente a los Directivos para que tomen las decisiones a que haya lugar.
Las evidencias de este control son los estudios de demanda que se realicen.</t>
  </si>
  <si>
    <t>Subgerente Técnica y de Servicios</t>
  </si>
  <si>
    <t>Documentar y adoptar los lineamientos requeridos para la elaboración de estudios de transporte en el mediano y largo plazo</t>
  </si>
  <si>
    <t>Profesional Especializado Grado 06 de Planificación de Transporte</t>
  </si>
  <si>
    <t>Lineamiento adoptado</t>
  </si>
  <si>
    <t>(Lineamiento documentado y adoptado sobre estudios de transporte en el mediano y largo plazo/1)*100</t>
  </si>
  <si>
    <t>(Socializaciones realizadas del procedimiento/Socializaciones planeadas)*100</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</si>
  <si>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</si>
  <si>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Documentos que soportan el mecanismo de socialización</t>
  </si>
  <si>
    <t>Definir e implementar un mecanismo a través del cual se difundan  a nivel de toda la entidad los criterios básicos requeridos para el préstamo de documentos y la devolución de los mismos</t>
  </si>
  <si>
    <t>(1 Mecanismo de socialización de los criterios básicos requeridos para el préstamo de documentos y la devolución diseñado e implementado / 1)* 100</t>
  </si>
  <si>
    <t>Probabilidad de que los funcionarios de la entidad omitan clasificar en el sistema T-DOC documentos  electrónicos  que reposan en sus bandejas de entrada para beneficio propio o de terceros</t>
  </si>
  <si>
    <t>Demora en la clasificación por personas indebidas y/o Intereses particulares</t>
  </si>
  <si>
    <t>Modificación de las cantidades de insumos e ítems ejecutados en el contrato de mantenimiento para interés particular</t>
  </si>
  <si>
    <t>Los Técnicos Operativos Grado 01, previa solicitud del Profesional Especializado Grado 06 Mantenimiento y Aseo Infraestructura Componente Troncal,  verifican  mensualmente mediante visitas aleatorias las actividades reportadas por el interventor, validando la información de las cantidades y actividades reportadas por éste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</si>
  <si>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 xml:space="preserve">Emitir una comunicación a todas las dependencias donde se informará los parámetros a tener en cuenta en la clasificación de los documentos en T-DOC </t>
  </si>
  <si>
    <t>(Una comunicación enviada sobre parámetros a tener en cuenta en la clasificación de los documentos en T-DOC  /1) * 100</t>
  </si>
  <si>
    <t>Manipulación  de documentos electrónicos en la plataforma T-DOC</t>
  </si>
  <si>
    <t>Pérdida intencional de los expedientes de archivo para beneficios particulares</t>
  </si>
  <si>
    <t xml:space="preserve">Favoritismo y/o favorecimiento en la vinculación de fuerza operativa  (BRT) </t>
  </si>
  <si>
    <t>DESCRIPCIÓN DEL RIESGO</t>
  </si>
  <si>
    <t>INCIDENCIA DEL CONTROL SOBRE IMPACTO
POR GUÍA EL IMPACTO ES EL MISMO INHERENTE</t>
  </si>
  <si>
    <t>DESCRIPCIÓN DEL ACTUAL CONTROL</t>
  </si>
  <si>
    <t>FECHA DE TERMINACIÓN</t>
  </si>
  <si>
    <r>
      <t>Revisión de los usuarios Administradores del Directorio Activo y el ERP</t>
    </r>
    <r>
      <rPr>
        <sz val="18"/>
        <color rgb="FFFF0000"/>
        <rFont val="Arial"/>
        <family val="2"/>
      </rPr>
      <t xml:space="preserve">
</t>
    </r>
  </si>
  <si>
    <t>Los Profesionales Especializados 06 de Seguridad Informática y Coordinador de Procesos Corporativos, realizarán dos veces al año la revisión de los usuarios con perfil administradores en el Directorio Activo y el ERP Corporativo, a fin de verificar que tengan los privilegios que corresponde. Dicha validación se realizará por medio de consulta en el Directorio Activo y el ERP Corporativo, los cuales hacen parte de la infraestructura  tecnológica de la Entidad.
Si no es posible realizar dicha verificación a través del directorio activo y el ERP Corporativo, se procederá a realizar validación a través de la última copia de respaldo de estos aplicativos.
Si como resultado de la verificación se identifican desviaciones, se procederá con el ajuste de las configuraciones a que haya lugar y se creará el incidente de seguridad de la información respectivo.  
El resultado de la verificación será documentado mediante Acta de reunión que reposará en el repositorio del Equipo de Seguridad de la Información.</t>
  </si>
  <si>
    <t>Cada vez que se presente una solicitud de explotación colateral por parte de los comercializadores, concesionarios mercantiles o interesados que cumplan los requisitos establecidos, el Profesional Especializado Grado 06 de Negocios de Explotación Colateral o el Profesional Universitario Grado 03 de Explotación Colateral o el Profesional Universitario Grado 03 de Explotación Colateral de la Propiedad Intelectual y/o el equipo de trabajo designado para apoyar el tema, aplican la Resolución No. 297 del 2023,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</si>
  <si>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El Subgerente Técnico y de Servicios apoyado en la evaluación realizada por parte de la mesa de trabajo de kilómetros eficientes trocal o zonal, junto con los directivos de las áreas participantes, revisan semanalmente (componente zonal) o mensualmente (componente troncal) los parámetros operacionales propuestos versus los actuales, para definir la viabilidad del cambio en el sistema, lo anterior acorde con lo establecido en el procedimiento P-ST-014. Dejando como evidencia actas de reuniones donde se da viabilidad a dichos cambios
De encontrarse desviaciones o situaciones no comunes en los análisis que puedan beneficiar a algún o algunos operadores, se indaga su origen y se define en la mesa con los directivos participantes del proceso las acciones requeridas para su mitigación, dejando constancia en las actas de reuniones.</t>
  </si>
  <si>
    <t>Posibilidad que los funcionarios de la Dirección Técnica de Buses a cargo de la generación del reporte de los kilómetros a remunerar (zonal) manipulen los datos, con el fin de favorecer o perjudicar a terceros, a cambio de dádivas o pago de favores.</t>
  </si>
  <si>
    <t>Listado de asistencia y presentación con el análisis del desempeño de respuesta de cada técnico post - operacional respecto a las reclamaciones aceptadas y las rechazadas</t>
  </si>
  <si>
    <t>Notificación enviada con los criterios a verificar de fuerza Operativa a vincular</t>
  </si>
  <si>
    <t>No aplicación de  los descuentos relacionados con el incumplimiento del contrato por interés particulares</t>
  </si>
  <si>
    <t xml:space="preserve">Posibilidad de alianza entre contratista y el supervisor del contrato de mantenimiento para manipular la información relacionada con los trabajos llevados a cabo en la infraestructura, con el objetivo de modificar la facturación de las actividades ejecutadas y obtener beneficios económicos </t>
  </si>
  <si>
    <t xml:space="preserve">Seguimiento a los procesos de clasificación de documentos. </t>
  </si>
  <si>
    <t>Socializar el procedimiento para la planeación táctica del sistema de transporte en el corto plazo en sus componentes  troncal y zonal (P-ST-014) con el equipo de profesionales y Directivos que intervienen en el proceso</t>
  </si>
  <si>
    <t>Posibilidad que los funcionarios de la Dirección Técnica de Buses manipulen la información de las conductas operacionales que se registren en la plataforma SIAPO a cambio de favorecer a un tercero y/u obtener un beneficio.</t>
  </si>
  <si>
    <t>Incumplimiento de Ias obligaciones contractuales para los contratos de Fuerza Operativa.
Afectación en la calidad del servicio 
Procesos sancionatorios y disciplinarios</t>
  </si>
  <si>
    <t>El Profesional Especializado Grado 06 de Coordinación Técnica Operativa de la DTBRT (Dirección Técnica de BRT) por medio de una lista de chequeo verifica mensualmente la información reportada por las empresas de Fuerza Operativa de acuerdo con las obligaciones contractuales estipuladas en el contrato. En caso de encontrar inconsistencias con el cumplimiento de las obligaciones el Profesional Especializado Grado 06 de Coordinación Técnica Operativa de la DTBRT (Dirección Técnica de BRT), realiza el descuento correspondiente en la facturación mensual de dicha factura.
Si durante la verificación del informe mensual para la facturación hay inconsistencias, se notifica a la empresa contratista de Fuerza Operativa en los términos estipulados para realizar la subsanación de la información, y poder realizar el proceso de radicación de factura en los tiempos establecidos por TRANSMILENIO S.A.</t>
  </si>
  <si>
    <t>Hoja de excel comparativa de indicadores vs modelo financiero fase III</t>
  </si>
  <si>
    <t>Profesional Universitario Grado 03 Subgerencia General</t>
  </si>
  <si>
    <t>Acta Comité de Seguimiento al Sistema de Transporte Público</t>
  </si>
  <si>
    <t>El Profesional Especializado Grado 06 de contratación (o quien haga sus veces), cada vez que se requiera,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</si>
  <si>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Profesionales Especializados  Grado 06 de Seguridad Sistema BRT y Sistema Buses de la Dirección Técnica de Seguridad o quien designe</t>
  </si>
  <si>
    <t xml:space="preserve">Acta de reunión de las sensibilizaciones realizadas. </t>
  </si>
  <si>
    <t>Realizar sensibilizaciones al personal en vía que se incorpore en la vigencia acerca de la importancia del reporte de los hallazgos o novedades evidenciadas en las inspecciones de seguridad.</t>
  </si>
  <si>
    <t>(Sensibilizaciones al personal en vía realizada/Sensibilizaciones al personal en vía programadas)*100</t>
  </si>
  <si>
    <t>Posibilidad de que los servidores públicos que gestionan una PQRS,  manipulen las bases de datos generadas a través de plataformas y/o aplicativos donde se registran los requerimientos ciudadanos, para favorecimiento personal.</t>
  </si>
  <si>
    <t>Profesional Especializada Grado 06 de Servicio al Usuario y Contacto SIRCI</t>
  </si>
  <si>
    <t xml:space="preserve">Supervisión a la ejecución de procedimientos de reportes de kilometraje componente zonal </t>
  </si>
  <si>
    <t>(Ejercicio de autoevaluación a la gestión realizada/2) * 100</t>
  </si>
  <si>
    <t>Supervisión a la ejecución de procedimientos para reclamaciones de kilometraje en plataforma EIC</t>
  </si>
  <si>
    <t>Control de la información del peticionario</t>
  </si>
  <si>
    <t>Director(a) Corporativo(a)</t>
  </si>
  <si>
    <t xml:space="preserve">Circular para la programación presupuestal de la siguiente vigencia </t>
  </si>
  <si>
    <t>(Circular emitida /1) * 100</t>
  </si>
  <si>
    <t xml:space="preserve"> Profesional Especializado Grado 06 Finanzas Corporativas - Presupuesto</t>
  </si>
  <si>
    <t>Procedimientos actualizados</t>
  </si>
  <si>
    <t>(Numero de Procedimientos actualizados/2)*100</t>
  </si>
  <si>
    <t>Los agentes Externos influyen en la estructura administrativa de Transmilenio para que actúen a su conveniencia</t>
  </si>
  <si>
    <t>Liquidación indebida de la remuneración a los agentes del sistema favoreciendo al tercero con recursos que no le corresponden</t>
  </si>
  <si>
    <t>Posibilidad de realizar la liquidación previa de los agentes del sistema de manera indebida por parte de los colaboradores de la Subgerencia Económica encargados, con el fin de favorecerlos económicamente a cambio de recibir comisiones o dádivas</t>
  </si>
  <si>
    <t>Pérdida de recursos económicos
Pérdida de confianza de lo público
Demandas contra el estado
Procesos sancionatorios, disciplinarios, fiscales y penales</t>
  </si>
  <si>
    <t xml:space="preserve">Realizar una revisión de los pagos realizados por la Fiduciaria a los agentes del sistema en el 2024 y que correspondan a los mismos generados en la Liquidación previa hecha por TRANSMILENIO S.A. </t>
  </si>
  <si>
    <t>Profesional Especializado Grado 06 Control al Recaudo y Remuneración del Sistema y/o contratista</t>
  </si>
  <si>
    <t>Hoja de excel  con la conciliación</t>
  </si>
  <si>
    <t>(Conciliación efectuada /1)*100</t>
  </si>
  <si>
    <t>(Hoja de excel comparativa de indicadores financieros de fase III / 1)*100</t>
  </si>
  <si>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10 de 2023 la misma se devuelve al área solicitante o  se solicita aclaración a fin de que sea ajustada y se pueda emitir el concepto.</t>
  </si>
  <si>
    <t xml:space="preserve">Realizar una socialización de la circular 10 de 2023 con los enlaces de las dependencias  </t>
  </si>
  <si>
    <t>(Socialización de la circular 10 de 2023 con los enlaces de las dependencias realizada/1)*100</t>
  </si>
  <si>
    <t>Posibilidad de que los funcionarios encargados de actualizar las tarifas manipulen  la información de las variables tarifarias para beneficio propio o de terceros.</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</si>
  <si>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</si>
  <si>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</si>
  <si>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 xml:space="preserve">Socializar al equipo de apoyo las obligaciones contenidas en el anexo técnico para incluirlas en el informe mensual de supervisión 
</t>
  </si>
  <si>
    <t xml:space="preserve">(Socialización al equipo de mantenimiento de la DTI/1)*100
</t>
  </si>
  <si>
    <t>Capacitar a los técnicos operativos que participen con respecto a la verificación mensualmente de algunas actividades de mantenimiento  de la DTI sobre el diligenciamiento del formato de inspección aleatoria</t>
  </si>
  <si>
    <t>Acta de socialización</t>
  </si>
  <si>
    <t>Acta de capacitación</t>
  </si>
  <si>
    <t>(Capacitaciones programadas/ capacitaciones ejecutadas)*100</t>
  </si>
  <si>
    <t>Realizar mesa de trabajo con el contratista de Interventoría para dar cumplimiento a las obligaciones contractuales.</t>
  </si>
  <si>
    <t xml:space="preserve">Acta de reunión </t>
  </si>
  <si>
    <t>(Mesa de trabajo programada/mesa de trabajo ejecutada)*100</t>
  </si>
  <si>
    <t>Realizar una presentación a los miembros del Comité de Seguimiento al Sistema de Transporte Público sobre su competencia, funciones y funcionamiento</t>
  </si>
  <si>
    <t>Informe que soporta las acciones que se realizarán con servidores públicos de la Entidad que gestionen PQRS</t>
  </si>
  <si>
    <t>(Presentación realizada a los miembros del Comité de Seguimiento al Sistema de Transporte Público sobre su competencia, funciones y funcionamiento/1)*100</t>
  </si>
  <si>
    <t>Emitir circular para la programación presupuestal que se defina para la siguiente vigencia, acorde con los lineamientos que emita la Administración Central</t>
  </si>
  <si>
    <t>Actualizar los  procedimientos de programación y ejecución presupuestal acorde con los lineamientos que se aplican actualmente</t>
  </si>
  <si>
    <t>El Profesional Universitario Grado 03 Apoyo Logístico o a quien se le designe la función, mensualmente realiza en el Sistema JSP7 el registro de las entradas y salidas del almacén, acorde con los documentos soporte entregados al equipo de Contabilidad para su gestión correspondiente; en los casos en los que, en el proceso de conciliación contable, se evidencie alguna inconsistencia, el Profesional Especializado grado 06 - Contador General, o a quien este designe la función, envía correo electrónico al Profesional Universitario Grado 03 Apoyo Logístico, solicitando las aclaraciones y ajustes correspondientes y realiza nuevamente la conciliación</t>
  </si>
  <si>
    <t>Actualizar el Manual de Inventarios M-DA-002</t>
  </si>
  <si>
    <t>Manual actualizado y publicado en la plataforma SIGEST</t>
  </si>
  <si>
    <t>(1 Documento actualizado / 1)* 100</t>
  </si>
  <si>
    <t xml:space="preserve">Actas de reunión y listados de asistencia </t>
  </si>
  <si>
    <t>(Reuniones realizadas de la OCI en donde se compartan experiencias y resultados de auditorías/2)*100</t>
  </si>
  <si>
    <t>Listas de asistencia y presentación</t>
  </si>
  <si>
    <t xml:space="preserve">Correos de revisión y Documento Excel </t>
  </si>
  <si>
    <t>(Tarjetas de conducción suspendidas y notificadas revisadas/tarjetas de conducción suspendidas y notificadas a revisar)*100</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</si>
  <si>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como evidencia de esta actividad se deja un registro en una tabla de Excel. En caso de que sea detectada alguna alteración en los registros de las tarjetas de conducción, el Profesional Especializado Grado 6 de Seguridad Operacional o quien él designe elaborará un informe para el Director Técnico de Seguridad, quien analizará la situación y emitirá el reporte a los directores técnicos de BRT o Buses para que tomen las acciones pertinentes.
Por otra parte de manera cuatrimestral se remite un correo electrónico informando a los Directores de la Dirección Técnica de Buses y Dirección Técnica de BRT el estado de inoperatividad de las tarjetas de conducción de acuerdo a la base de datos en el sistema GestSAE para su conocimiento.</t>
  </si>
  <si>
    <t>R11</t>
  </si>
  <si>
    <t>R34</t>
  </si>
  <si>
    <t>Alto</t>
  </si>
  <si>
    <t xml:space="preserve">Cada vez que se requiera, el Profesional Especializado Grado 6  y/o los profesionales de Gestión Social (según el cambio operacional a tratar) participan en las mesas técnicas lideradas por la Subgerencia Técnica y de Servicios (STS), donde  intervienen diferentes áreas de la Entidad, en la cual se presentan las propuestas de modificaciones operacionales del Sistema y se toman las decisiones correspondientes. Posteriormente el o la  profesional universitario grado 4 de gestión social a través de correo electrónico comunica  a los Gestores Sociales la solicitud de los cambios operativos que se deben divulgar, los gestores sociales revisan el detalle de la solicitud y según corresponda solicitan a través de correo electrónico el material necesario para la divulgación. El Profesional Especializado grado 6 de gestión social o quien este designe, realiza la programación de las jornadas de divulgación en los territorios impactados por el cambio, posteriormente los gestores sociales realizan la divulgación de los cambios operacionales del Sistema con las comunidades de acuerdo con los lineamientos enmarcados en el Manual de Gestión Social (M-SC-001), dejando evidencia en el acta de actividades de gestión social (R-SC-004) con sus respectivos soportes
En caso de que la solicitud no corresponda con los cambios operaciones tratados, el gestor remite la observación al Profesional Especializado Grado 6 o la profesional grado 4 de gestión social quien informara a la Subgerencia Técnica y de Servicios para que se realicen los ajustes a que haya lugar.  
</t>
  </si>
  <si>
    <t>Metodología de la mesa 
Acta Gestión social con soportes sobre el desarrollo de la mesa
Memorias de la mesa</t>
  </si>
  <si>
    <t>(Una mesa de trabajo de gestores sociales Planeada y ejecutada/1)*100</t>
  </si>
  <si>
    <t>Omisión de información del sistema y de la entidad</t>
  </si>
  <si>
    <t>Omisión de hallazgos en las inspecciones de seguridad operacional</t>
  </si>
  <si>
    <t>Zona inherente</t>
  </si>
  <si>
    <t>Zona residual</t>
  </si>
  <si>
    <t xml:space="preserve">Moderado </t>
  </si>
  <si>
    <t>Extremo</t>
  </si>
  <si>
    <t>Evidencia de Registro de Proyectos
(Ficha EBI)</t>
  </si>
  <si>
    <t>(Número de proyectos de inversión formulados por las áreas misionales registrados
/
Número de Proyectos de Inversión formulados por las áreas misionales  y con solicitud de registro)*100</t>
  </si>
  <si>
    <t>MAPA CALORIMETRICO RIESGOS DE CORRUPCIÓN 2024</t>
  </si>
  <si>
    <t>El Profesional Especializado Grado 06 Finanzas Corporativas - Presupuesto, verifica anualmente, al inicio de cada vigencia, a través del módulo de presupuesto del sistema JSP7, que el plan de adquisiciones cumpla con la resolución de liquidación del presupuesto expedida para la vigencia, para lo cual compara los valores de los rubros presupuestales de dicha resolución frente a los valores por rubro que se definieron en el plan anual de adquisiciones (PAA). De encontrarse diferencias, se informa a los enlaces de cada dependencia para que procedan con el ajuste en el PAA y lo informen al Profesional Especializado grado 6 de Gestion Corporativa de la Oficina Asesora de Planeación. Como evidencia  se dejan  los correos electrónicos, donde se confirma el resultado de la verificación o los ajustes a que haya lugar.</t>
  </si>
  <si>
    <t>Cada vez que se realicen modificaciones al plan de adquisiciones se revisará por parte del Profesional Universitario grado 4 de Presupuesto o quien se designe para apoyar la actividad, los soportes que justifican las modificaciones presentadas en el plan de adquisiciones, verificando que los valores  ajustados correspondan  a lo aprobado en el comité de contratación y que estén disponibles presupuestalmente. En caso de encontrarse diferencias se le informara al Profesional Especializado grado 6 de Gestion Corporativa de la Oficina Asesora de Planeación, y al enlace de la dependencia implicada para que se realicen los ajustes pertinentes. Como evidencia de dicho control se dejan los correos mensuales que se envían a las dependencias donde se informa la actualización de los requerimientos en el seguimiento presupuestal.</t>
  </si>
  <si>
    <t xml:space="preserve"> (No de revisiones realizadas / 1)*100</t>
  </si>
  <si>
    <t>Reemplazar los archivos de formato Excel, con los que se consolida los resultados del cálculo de los indicadores, por archivos con formatos menos vulnerables al estar protegidos.</t>
  </si>
  <si>
    <t>Archivo de consolidación de resultados protegidos.</t>
  </si>
  <si>
    <t>(Archivos de consolidación protegidos/
1) X 100</t>
  </si>
  <si>
    <t>Los técnicos analistas contratistas a cargo del seguimiento de infracciones llevan a cabo revisiones diarias (días hábiles) a los  hallazgos registrados en la plataformas  GESTSAE y SIAPO verificando que se ajusten  a los parámetros definidos en el Manual de Operaciones del Componente Zonal, durante este proceso, se procede a clasificar los hallazgos en registros validados o invalidados, una vez realizada la clasificación el profesional contratista con el rol de seguimiento a infracciones realiza una validación de los registros que fueron invalidados y su justificación para corroborar que efectivamente sean registros a descartar. En caso de encontrar registros omitidos o mal clasificados se realiza reunión con el Profesional Especializado Grado 6 - Gestión Operativa donde se presentan estas situaciones y se toman las acciones que permitan mejorar la desviación encontrada.
Como evidencia de este control se ha implementado un tablero de control en power bi con el detalle del estado final de cada registro, junto con los motivos técnicos específicos que respaldan su invalidación en SIAPO y eliminación en GESTSAE. 
Presentaciones de las reuniones celebradas con el  Profesional Especializado Grado 6 - Gestión Operativa</t>
  </si>
  <si>
    <t>Planear y realizar una mesa de trabajo con los Gestores Sociales de la Entidad, con el fin de dar a conocer el R4 del PTEPD y analizar los aspectos relevantes  relacionados con las divulgaciones de los ajustes operacionales y cómo estos inciden en la materialización o no del Riesgo.</t>
  </si>
  <si>
    <t>Profesional Especializado Grado 05 - Estudios Sectoriales</t>
  </si>
  <si>
    <t xml:space="preserve">El equipo de Técnicos grado 02 calcula y consolida el Reporte de kilometraje efectivamente ejecutado bajo los parámetros establecidos en el procedimiento GENERACIÓN DE REPORTES DE KILOMETRAJE PARA EL COMPONENTE ZONAL DEL SITP (P-DB-008),con periodicidad semanal para las concesiones de Fase III y una vez al mes para las empresas de Unidades Funcionales, el cual se remite vía correo electrónico al Profesional Especializado grado 06 de Supervisión y Control de Operación quien revisa las siguientes condiciones: 
• que se haya dado una revisión por parte del técnico al que no le correspondió la liquidación de esa semana
• que exista un archivo con el comparativo de valores históricos de kilómetros ejecutados y programados de tal manera que se pueda confirmar que los kilómetros que envían para remunerar no representen cifras extremadamente altas o bajas respecto del promedio, 
• correo remitido por  parte de un profesional contratista que apoya actividades de kilometraje quien valida los datos y en caso de encontrar duplicados remite correo para la respectiva eliminación del registro sobrante. 
En caso de encontrarse observaciones por el Profesional Especializado grado 06 de Supervisión y Control de Operación devuelve el reporte a los técnicos para los ajustes pertinentes, de lo contrario procede a enviar la información al profesional Especializado grado 06 de Remuneración de la Subgerencia Económica para el tramite permite
Como evidencia de dicho control quedan los reportes de kilometraje y correos </t>
  </si>
  <si>
    <t>Generación de vínculos afectivos al permanecer largos periodos de tiempo a cargo de tramites con la misma concesión</t>
  </si>
  <si>
    <t xml:space="preserve">Revisión en el aplicativo GestSAE de las tarjetas de conducción suspendidas y notificadas por escrito a los concesionarios por un profesional dentro de la Dirección Técnica de Seguridad designado por el Profesional Especializado Grado 6 distinto  al que realiza el  registro de no operabilidad en una tabla de Excel. </t>
  </si>
  <si>
    <t>La Profesional Universitario Grado 03  de Gestión Documental  bimestralmente genera el reporte de seguimiento denominado Tablero T-DOC el cual permite visualizar la cantidad de documentos pendientes por clasificar, con este reporte la Profesional Universitaria Grado 03  remitirá a las dependencias un memorando donde se solicite  la clasificación de los documentos pendientes en las bandejas de entrada de cada funcionario y dará un plazo establecido para que se atienda dicha solicitud.  En caso de que las áreas no atiendan dicha solicitud en los plazos establecidos el  grupo de gestión documental  realizará dicha clasificación.
Como evidencia del control queda el reporte de seguimiento de T-DOC y los memorandos que se emitan a las áreas</t>
  </si>
  <si>
    <t>Realizar por lo menos dos reuniones de equipo de la Oficina de Control Interno en donde se compartan las experiencias y resultados de las auditorías realizadas conforme a lo definido en el Plan Anual de Auditorías.</t>
  </si>
  <si>
    <t>Jefe de la Oficina Asesora de Planeación y Profesional Especializado Grado 06 - Gestión Corporativa</t>
  </si>
  <si>
    <t>Adelantar el registro en Segplan (o en herramienta dispuesta para el Banco de Proyectos Distrital) de los proyectos de inversión formulados por las áreas misionales para dar cumplimiento al PDD 2024-2028  y cuyo registro sea solicitado</t>
  </si>
  <si>
    <t>Revisar una vez al año la política de cambio de contraseñas de los usuarios Administradores, a fin de establecer que se esté realizando según las políticas de seguridad de la información</t>
  </si>
  <si>
    <t>Realizar dos acciones informativas (2) con servidores públicos de la Entidad que gestionen PQRS con el fin de evitar la manipulación indebida de bases de datos de requerimientos ciudadanos</t>
  </si>
  <si>
    <t xml:space="preserve">El jefe de la Oficina de Control Interno realizará por lo menos un seguimiento a la ejecución y avance de cada uno de los trabajos de auditorías conforme al Plan Anual de Auditorías para conocer y revisar los resultados parciales y evidenciar posibles desviaciones frente al plan de pruebas de la auditoría que se estén presentando en la evaluación, las cuales deberán estar consignadas en los papeles de trabajo y de evidenciarse que se presenta alguna desviación relevante se levantará un acta para la respectiva toma de decisiones.
EVIDENCIAS: Listados de asistencia, actas de reuniones, plan de pruebas de la auditoría con papeles de trabajo y en casos de encontrarse desviaciones en los seguimientos realizados se levantara un acta que describa la situación presentada. </t>
  </si>
  <si>
    <t xml:space="preserve">
El auditor responsable del proceso de auditoría designado por el jefe de la Oficina de Control Interno, realizará por lo menos un monitoreo a las actividades propias de la auditoría a través de reuniones o mediante correo electrónico en donde se revise el proceso de auditoría conforme al plan de pruebas, donde analiza los papeles de trabajo esto con el fin de cotejar si se están presentando situaciones que desvíen o afecten el resultado conforme a la planeación inicial de la evaluación y en caso de evidenciarse que se presenta alguna situación sospechosa o desviación relevante se levantará un acta y se le informará al jefe de la Oficina de Control Interno.
EVIDENCIAS: Listados de asistencia, actas de reuniones, plan de pruebas y carpeta con papeles de trabajo. En casos de encontrarse desviaciones en los seguimientos realizados se soportará mediante acta. </t>
  </si>
  <si>
    <t>Realizar dos ejercicios de autoevaluación con análisis del desempeño de cada técnico respecto de la oportunidad y eficiencia  de los casos que han tenido a cargo durante el presente año</t>
  </si>
  <si>
    <t>Realizar dos sensibilizaciones dirigidas a todos los servidores públicos de entidad sobre las directrices relacionadas con el soporte de las incapacidades</t>
  </si>
  <si>
    <t>Actualizar los procedimientos que hacen parte del Sistema de Gestión de la Entidad relacionados con la Defensa Judicial a cargo de la Subgerencia Jurídica</t>
  </si>
  <si>
    <t>(Numero de Procedimientos actualizados/3)</t>
  </si>
  <si>
    <t>Profesional Especializado Grado 06 - Defensa Judicial</t>
  </si>
  <si>
    <t>Profesional Especializado Grado 06 - Asesoría Legal</t>
  </si>
  <si>
    <t>Profesional Grado 6 Mantenimiento y Aseo Infraestructura Componente Troncal</t>
  </si>
  <si>
    <t>Profesional Especializado Grado 06 de Supervisión y Control a cargo del proceso</t>
  </si>
  <si>
    <t>Profesional Especializado Grado 06 de Gestión Social</t>
  </si>
  <si>
    <t>Profesional Especializado Grado 06 - Gestión Ambiental</t>
  </si>
  <si>
    <t>Profesional Especializado Grado 06 - Gestión Operativa</t>
  </si>
  <si>
    <t>Jefe Oficina Control Disciplinario Interno y Profesional Especializado Grado 06 - Control Disciplinario Interno</t>
  </si>
  <si>
    <t>Profesional Universitario Grado 03 - Gestión Documental</t>
  </si>
  <si>
    <t>Profesional Especializado Grado 06 de Apoyo Logístico</t>
  </si>
  <si>
    <t>Profesional Especializado Grado 06 de Adquisición de Bienes y Servicios</t>
  </si>
  <si>
    <t>Profesional Grado 06 Mantenimiento y Aseo Infraestructura Componente Troncal</t>
  </si>
  <si>
    <t>Profesional Especializado Grado  06 - Seguridad Informática</t>
  </si>
  <si>
    <t>Realizar jornadas de sensibilización al equipo de vigilancia y seguridad privada que se vincule durante la vigencia acerca de la importancia del pago del pasaje y demás condiciones generales del Sistema</t>
  </si>
  <si>
    <t>Realizar una revisión en los modelos financieros de tarifas de fase III, del histórico de indicadores IPC, IPP, salario mínimo, etc. y verificar que sean conformes a los reportados por las fuentes de información oficiales.</t>
  </si>
  <si>
    <t>Mensualmente el Profesional Especializado grado 05 (Estudios Sectoriales) y Profesional Especializado grado 06 (Estudios Sectoriales - Seguimiento a Concesiones) y Subgerente Económico verifican la actualización mensual de tarifas, para ello comparan que en los modelos financieros y soportes, los insumos e indicadores (precio ACPM, GNV, IPP, IPC, etc.) correspondan a los publicados en las fuentes de información oficial así como las estipulaciones de los contratos de concesión.  En el evento en que se presenten diferencias se solicita por correo el ajuste correspondiente al modelo y no se tramita hasta que no se ajuste. 
Como evidencia de este control queda el correo electrónico donde se avalan las actualizaciones tarifarias por  parte del Profesional Especializado Grado 05 (Estudios Sectoriales).</t>
  </si>
  <si>
    <t>El profesional contratista del equipo POST OPERACIONAL/ RECLAMACIONES PLATAFORMA EIC, realiza la asignación semanal a cada técnico contratista post - operacional,  para lo cual se socializa un cuadro de excel con el código de cada técnico definiendo la concesión para su trámite en los tiempos del debido proceso, rotando cada dos (2) meses la concesión asignada de manera que se eviten favoritismos; esta rotación se documentará en acta y consolidado en tabla Excel. Asignados los casos cada técnico compara la reclamación de los kilómetros vs lo que esta registrado en la plataforma SAE, dejando evidencia de dicha gestión en plataforma EIC. Posteriormente el profesional contratista del equipo POST OPERACIONAL confirma en la plataforma EIC los registros que aun no han tenido respuesta  y emite un mensaje vía WhatsApp diariamente sobre el final de la jornada para informar los casos pendientes. En caso de que  no se responda las reclamaciones de los concesionarios en los plazos establecidos, se realizará la investigación del caso por parte del Profesional Especializado grado 06 de Supervisión y Control de Operación quien indagara las causas que llevaron a dicha situación y las informara al Director Técnico de Buses para que tome las acciones a que haya lugar.
Como evidencias de este control se deja un cuadro de excel con el código de cada técnico acta en que se confirma rotación del grupo y los reportes cargados en plataforma EIC.</t>
  </si>
  <si>
    <t>Semanalmente el equipo de Remuneración de Agentes del Sistema compuesto por el Profesional Especializado Grado 06 Control al Recaudo y Remuneración del Sistema, El Profesional Especializado Grado 05 de Remuneración o Profesional Universitario Grado 03 de Remuneración y/o los Contratistas; verifican el remitente y la información (operativa kilómetros, vehículos, pasajeros, etc.) reportada por las áreas técnicas mediante correo electrónico, cotejando que sea un Profesional Especializado debidamente autorizado quien envía la información.  Si la información reportada contiene variaciones atípicas, se solicita al remitente para que se revise y corrija la información técnica remitida y la reenvíe con los ajustes, de esto se deja evidencia por correo electrónico; permitiendo dar continuidad al proceso de liquidación. Es importante aclarar que la información técnica debe provenir en archivo con clave de acceso, la cual se actualiza semanalmente. Si  la información no presenta novedad se procede a realizar la liquidación previa.</t>
  </si>
  <si>
    <t xml:space="preserve">Semanalmente el Profesional Especializado Grado 05 de Remuneración o Profesional Universitario Grado 03 de Remuneración y/o los Contratistas, capturan la información de las áreas técnicas para la realización de la liquidación previa, la cual se procesa en un Excel que se ha formulado y que contiene celdas que permiten la validación de la información.  Paralelamente el Profesional Universitario Grado 03 de Remuneración y/o contratistas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procede con la liquidación,  se envía por correo y oficio, la liquidación previa y  el archivo de excel a la Fiduciaria, para que ellos también efectúen la liquidación.  Como evidencia de lo anterior queda el correo que se envía  a la Fiduciaria y el Soporte de remuneración a los Agentes.  </t>
  </si>
  <si>
    <t>Semanalmente el Profesional Especializado Grado 05 de Recaudo o Profesional Universitario Grado 03 de Recaudo y/o los Contratistas, reciben el tablero de control que envía Recaudo Bogotá y cotejan que la información corresponda a la misma contenida en la Bodega de datos de TRANSMILENIO (que es replica de la Base de datos de Recaudo Bogota), con el fin de determinar la veracidad y calidad de la información relacionada con recaudo por venta y validaciones de TISC. De encontrarse diferencias, se comunica al concesionario del SIRCI por correo, con el fin de que ellos la validen y corrijan y envíen nuevamente el tablero. Una vez se tiene la información correcta, se envía la información para la liquidación al equipo de remuneración de la Subgerencia Económica por correo electrónico. Se deja como evidencia el archivo de verificaciones con los datos revisados.</t>
  </si>
  <si>
    <t>El auditor a cargo del trabajo debe enviar el informe por correo electrónico al Jefe de la Oficina de Control Interno o a la persona designada. Esto se realiza con el fin de verificar los cambios sustanciales que puedan represente y el jefe de la Oficina de Control Interno revisará nuevamente el informe de auditoría validando que los cambios  sugeridos a los informes preliminar de auditoría fueron atendidos por el auditor responsable de la auditoría con el propósito de cotejar que no se presenten beneficios propios o a terceros. En caso de detectar algún cambio sustancial, el jefe de la oficina toma las medidas que consideren pertinentes.
EVIDENCIAS: Correos electrónicos y revisiones efectuadas a cada informe de auditoría de acuerdo a los tiempos definidos en el Plan Anual de Auditorías vigente.</t>
  </si>
  <si>
    <t>Inclusión de obligación en control de la evasión del pago del pasaje en el contrato de vigilancia y seguridad privada</t>
  </si>
  <si>
    <t>(Jornadas de sensibilización  ejecutadas/Jornadas de sensibilización programadas)*100</t>
  </si>
  <si>
    <t>El personal de seguridad privada suministrado por la empresa de vigilancia del contrato en ejecución que presta servicios en el componente troncal del sistema, no realicen las labores de intervención anti evasión en las estaciones y portales por intereses particulares.</t>
  </si>
  <si>
    <t xml:space="preserve">Posibilidad de que el personal de seguridad privada suministrado por la empresa de vigilancia a cargo del componente troncal del sistema, reciban o soliciten cualquier dádiva o algún beneficio particular, para permitir el ingreso al Sistema a usuarios que no hayan validado el pasaje. </t>
  </si>
  <si>
    <t>Para cada contrato de vigilancia y seguridad privada, el (los) profesional (es) Grado 03 de la Dirección Técnica de Seguridad o quien estos designen, verificarán que dentro de las obligaciones del contratos de Seguridad Privada este establezca el control de evasión del pago del pasaje; mediante el equipo de apoyo a la supervisión del contrato se efectuaran visitas en campo para verificar el cumplimiento de la obligación dejando como evidencia los reportes de visita en campo a las estaciones y portales, hechas por los apoyos a la supervisión en campo, y en caso de evidenciar novedades los respectivos correos de remisión de oficios a la empresa de vigilancia, con los informes de seguimiento al contrato y se tomaran las medidas necesarias para corregir.
Evidencias: contrato(s) firmado (s) -  Informes de visita de campo - Oficios enviados (si aplica).</t>
  </si>
  <si>
    <t>Profesionales Especializados  Grado 06 de Seguridad Sistema BRT y Sistema Buses y Profesional Universitario Grado 03 de la Dirección Técnica de Seguridad o quien designe</t>
  </si>
  <si>
    <t xml:space="preserve">                                                                                                                                                                              IDENTIFICACIÓN DEL RIESGO</t>
  </si>
  <si>
    <t xml:space="preserve">                       Características del riesgo de Corrupción</t>
  </si>
  <si>
    <t xml:space="preserve">               PROBABILIDAD</t>
  </si>
  <si>
    <t xml:space="preserve">                                                                                                                                                                                                          CRITERIOS PARA CALIFICAR EL IMPACTO</t>
  </si>
  <si>
    <t xml:space="preserve">        ZONA DE RIESGO INHERENTE</t>
  </si>
  <si>
    <t xml:space="preserve">                                                                                                                                      PLAN DE TRATAMIENTO</t>
  </si>
  <si>
    <t xml:space="preserve">                                                                         EVALUACIÓN DE RIESGOS DESPUÉS DE CONTROLES</t>
  </si>
  <si>
    <t xml:space="preserve">                                                                                                                                ANÁLISIS DE RIESGOS ANTES DE CONTROLES</t>
  </si>
  <si>
    <t xml:space="preserve">          TOTAL</t>
  </si>
  <si>
    <t xml:space="preserve">                                 CALIFICACIÓN DEL DISEÑO DEL CONTROL</t>
  </si>
  <si>
    <t xml:space="preserve">EJECUCIÓN DEL CONTROL
</t>
  </si>
  <si>
    <t xml:space="preserve">                          IMPACTO</t>
  </si>
  <si>
    <t xml:space="preserve">                                                                                                 DISEÑO DE CONTROLES</t>
  </si>
  <si>
    <t xml:space="preserve">                                                                                                                                                                                                                                                                           DISEÑO DE LOS CONTROLES</t>
  </si>
  <si>
    <t xml:space="preserve">                                                                                  RIESGO RESIDUAL</t>
  </si>
  <si>
    <t xml:space="preserve">                             MATRIZ DE RIESGOS DE CORRUPCIÓN 
  </t>
  </si>
  <si>
    <t xml:space="preserve">            FECHA DE EJECUCIÓN</t>
  </si>
  <si>
    <t xml:space="preserve">     TOTAL CALIFICACIÓN</t>
  </si>
  <si>
    <t xml:space="preserve">         SOLIDEZ CONJUNTO</t>
  </si>
  <si>
    <t xml:space="preserve">                       ZONA RIESGO RESIDUAL</t>
  </si>
  <si>
    <t xml:space="preserve">              RIESGO INHERENTE</t>
  </si>
  <si>
    <t xml:space="preserve">                               Fecha de publicación: octubre de 2024</t>
  </si>
  <si>
    <t xml:space="preserve">                                Versión: 3</t>
  </si>
  <si>
    <t>(Jornada de socialización realizada/1)*100</t>
  </si>
  <si>
    <t>Realizar una jornada de socialización con las partes involucradas (otras áreas de la empresa), acerca del Plan de Descarbonización del sistema y otros temas ambientales relacionados con pronunciamientos que haya emitido la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</si>
</sst>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20"/>
      <color indexed="8"/>
      <name val="Arial"/>
      <family val="2"/>
    </font>
    <font>
      <sz val="20"/>
      <name val="Arial"/>
      <family val="2"/>
    </font>
    <font>
      <b/>
      <sz val="12"/>
      <color indexed="81"/>
      <name val="Tahoma"/>
      <family val="2"/>
    </font>
    <font>
      <sz val="12"/>
      <color indexed="81"/>
      <name val="Tahoma"/>
      <family val="2"/>
    </font>
    <font>
      <b/>
      <sz val="20"/>
      <name val="Arial"/>
      <family val="2"/>
    </font>
    <font>
      <b/>
      <sz val="22"/>
      <name val="Arial"/>
      <family val="2"/>
    </font>
    <font>
      <b/>
      <sz val="18"/>
      <name val="Arial"/>
      <family val="2"/>
    </font>
    <font>
      <b/>
      <sz val="20"/>
      <color indexed="8"/>
      <name val="Arial"/>
      <family val="2"/>
    </font>
    <font>
      <sz val="11"/>
      <color theme="1"/>
      <name val="Calibri"/>
      <family val="2"/>
      <scheme val="minor"/>
    </font>
    <font>
      <u/>
      <sz val="10"/>
      <color theme="10"/>
      <name val="Arial"/>
      <family val="2"/>
    </font>
    <font>
      <b/>
      <sz val="18"/>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b/>
      <sz val="20"/>
      <color theme="1"/>
      <name val="Arial"/>
      <family val="2"/>
    </font>
    <font>
      <sz val="18"/>
      <color theme="1"/>
      <name val="Arial"/>
      <family val="2"/>
    </font>
    <font>
      <sz val="20"/>
      <color rgb="FF000000"/>
      <name val="Arial"/>
      <family val="2"/>
    </font>
    <font>
      <b/>
      <sz val="20"/>
      <color rgb="FF000000"/>
      <name val="Arial"/>
      <family val="2"/>
    </font>
    <font>
      <b/>
      <sz val="24"/>
      <color theme="1"/>
      <name val="Arial"/>
      <family val="2"/>
    </font>
    <font>
      <b/>
      <sz val="16"/>
      <color rgb="FF000000"/>
      <name val="Arial"/>
      <family val="2"/>
    </font>
    <font>
      <sz val="18"/>
      <name val="Arial"/>
      <family val="2"/>
    </font>
    <font>
      <b/>
      <sz val="18"/>
      <color rgb="FF000000"/>
      <name val="Arial"/>
      <family val="2"/>
    </font>
    <font>
      <sz val="18"/>
      <color rgb="FF000000"/>
      <name val="Arial"/>
      <family val="2"/>
    </font>
    <font>
      <b/>
      <sz val="18"/>
      <color theme="0"/>
      <name val="Arial"/>
      <family val="2"/>
    </font>
    <font>
      <sz val="18"/>
      <color indexed="8"/>
      <name val="Arial"/>
      <family val="2"/>
    </font>
    <font>
      <sz val="18"/>
      <color indexed="10"/>
      <name val="Arial"/>
      <family val="2"/>
    </font>
    <font>
      <sz val="20"/>
      <color theme="1"/>
      <name val="Arial"/>
      <family val="2"/>
    </font>
    <font>
      <sz val="18"/>
      <color rgb="FFFF0000"/>
      <name val="Arial"/>
      <family val="2"/>
    </font>
    <font>
      <b/>
      <sz val="18"/>
      <color rgb="FFFFFFFF"/>
      <name val="Arial"/>
      <family val="2"/>
    </font>
    <font>
      <b/>
      <u/>
      <sz val="20"/>
      <name val="Arial"/>
      <family val="2"/>
    </font>
    <font>
      <u/>
      <sz val="20"/>
      <name val="Arial"/>
      <family val="2"/>
    </font>
    <font>
      <b/>
      <sz val="28"/>
      <color theme="1"/>
      <name val="Arial"/>
      <family val="2"/>
    </font>
    <font>
      <b/>
      <sz val="22"/>
      <color theme="1"/>
      <name val="Arial"/>
      <family val="2"/>
    </font>
    <font>
      <sz val="22"/>
      <color theme="1"/>
      <name val="Arial"/>
      <family val="2"/>
    </font>
    <font>
      <b/>
      <u/>
      <sz val="22"/>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rgb="FF000000"/>
      </patternFill>
    </fill>
    <fill>
      <patternFill patternType="solid">
        <fgColor theme="9" tint="-0.249977111117893"/>
        <bgColor indexed="64"/>
      </patternFill>
    </fill>
    <fill>
      <patternFill patternType="solid">
        <fgColor theme="9" tint="-0.249977111117893"/>
        <bgColor rgb="FF000000"/>
      </patternFill>
    </fill>
    <fill>
      <patternFill patternType="solid">
        <fgColor theme="4" tint="0.79998168889431442"/>
        <bgColor indexed="64"/>
      </patternFill>
    </fill>
    <fill>
      <patternFill patternType="solid">
        <fgColor rgb="FFDBE5F1"/>
        <bgColor indexed="64"/>
      </patternFill>
    </fill>
    <fill>
      <patternFill patternType="solid">
        <fgColor rgb="FFFF0000"/>
        <bgColor rgb="FF000000"/>
      </patternFill>
    </fill>
    <fill>
      <patternFill patternType="solid">
        <fgColor theme="0"/>
        <bgColor rgb="FF000000"/>
      </patternFill>
    </fill>
    <fill>
      <patternFill patternType="solid">
        <fgColor theme="9"/>
        <bgColor indexed="64"/>
      </patternFill>
    </fill>
    <fill>
      <patternFill patternType="solid">
        <fgColor rgb="FF00B0F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rgb="FF000000"/>
      </top>
      <bottom style="thin">
        <color indexed="64"/>
      </bottom>
      <diagonal/>
    </border>
    <border>
      <left style="medium">
        <color indexed="64"/>
      </left>
      <right/>
      <top style="medium">
        <color indexed="64"/>
      </top>
      <bottom style="thin">
        <color indexed="64"/>
      </bottom>
      <diagonal/>
    </border>
    <border>
      <left style="medium">
        <color indexed="64"/>
      </left>
      <right style="thin">
        <color rgb="FF000000"/>
      </right>
      <top style="thin">
        <color rgb="FF000000"/>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54">
    <xf numFmtId="0" fontId="0" fillId="0" borderId="0"/>
    <xf numFmtId="0" fontId="27" fillId="0" borderId="0" applyNumberFormat="0" applyFill="0" applyBorder="0" applyAlignment="0" applyProtection="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47">
    <xf numFmtId="0" fontId="0" fillId="0" borderId="0" xfId="0"/>
    <xf numFmtId="0" fontId="16" fillId="0" borderId="0" xfId="0" applyFont="1"/>
    <xf numFmtId="0" fontId="4" fillId="0" borderId="0" xfId="0" applyFont="1" applyAlignment="1">
      <alignment horizontal="justify" vertical="center"/>
    </xf>
    <xf numFmtId="0" fontId="30" fillId="0" borderId="0" xfId="0" applyFont="1" applyAlignment="1">
      <alignment vertical="center"/>
    </xf>
    <xf numFmtId="0" fontId="16" fillId="0" borderId="0" xfId="0" applyFont="1" applyAlignment="1">
      <alignment horizontal="center"/>
    </xf>
    <xf numFmtId="0" fontId="31" fillId="4"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1" fillId="4" borderId="2" xfId="0" applyFont="1" applyFill="1" applyBorder="1" applyAlignment="1">
      <alignment horizontal="center" vertical="center"/>
    </xf>
    <xf numFmtId="0" fontId="32"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32" fillId="9"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32" fillId="6" borderId="1" xfId="0" applyFont="1" applyFill="1" applyBorder="1" applyAlignment="1">
      <alignment horizontal="center" vertical="center"/>
    </xf>
    <xf numFmtId="0" fontId="4" fillId="0" borderId="0" xfId="0" applyFont="1"/>
    <xf numFmtId="0" fontId="34" fillId="3" borderId="0" xfId="16" applyFont="1" applyFill="1" applyAlignment="1">
      <alignment vertical="center"/>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4"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4" fillId="7" borderId="22" xfId="0" applyFont="1" applyFill="1" applyBorder="1" applyAlignment="1">
      <alignment horizontal="center" vertical="center"/>
    </xf>
    <xf numFmtId="0" fontId="4" fillId="7" borderId="23" xfId="0" applyFont="1" applyFill="1" applyBorder="1" applyAlignment="1">
      <alignment horizontal="center" vertical="center"/>
    </xf>
    <xf numFmtId="0" fontId="4" fillId="6" borderId="24" xfId="0" applyFont="1" applyFill="1" applyBorder="1" applyAlignment="1">
      <alignment horizontal="center" vertical="center"/>
    </xf>
    <xf numFmtId="0" fontId="0" fillId="5" borderId="24" xfId="0" applyFill="1" applyBorder="1" applyAlignment="1">
      <alignment horizontal="center" vertical="center"/>
    </xf>
    <xf numFmtId="0" fontId="35" fillId="0" borderId="8" xfId="0" applyFont="1" applyBorder="1" applyAlignment="1">
      <alignment horizontal="center" vertical="center" wrapText="1"/>
    </xf>
    <xf numFmtId="0" fontId="19" fillId="0" borderId="0" xfId="0" applyFont="1"/>
    <xf numFmtId="0" fontId="36" fillId="0" borderId="8"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9" fillId="0" borderId="4" xfId="0" applyFont="1" applyBorder="1"/>
    <xf numFmtId="0" fontId="36" fillId="0" borderId="25" xfId="0" applyFont="1" applyBorder="1" applyAlignment="1">
      <alignment horizontal="center" vertical="center" wrapText="1"/>
    </xf>
    <xf numFmtId="0" fontId="36" fillId="0" borderId="6" xfId="0" applyFont="1" applyBorder="1" applyAlignment="1">
      <alignment horizontal="center" vertical="center" wrapText="1"/>
    </xf>
    <xf numFmtId="0" fontId="19" fillId="0" borderId="8" xfId="0" applyFont="1" applyBorder="1" applyAlignment="1">
      <alignment vertical="center" wrapText="1"/>
    </xf>
    <xf numFmtId="0" fontId="35" fillId="0" borderId="4" xfId="0" applyFont="1" applyBorder="1" applyAlignment="1">
      <alignment horizontal="justify" vertical="center" wrapText="1"/>
    </xf>
    <xf numFmtId="0" fontId="19" fillId="0" borderId="6" xfId="0" applyFont="1" applyBorder="1" applyAlignment="1">
      <alignment vertical="center" wrapText="1"/>
    </xf>
    <xf numFmtId="0" fontId="35" fillId="0" borderId="25" xfId="0" applyFont="1" applyBorder="1" applyAlignment="1">
      <alignment horizontal="justify" vertical="center" wrapText="1"/>
    </xf>
    <xf numFmtId="0" fontId="35" fillId="0" borderId="2" xfId="0" applyFont="1" applyBorder="1" applyAlignment="1">
      <alignment horizontal="justify" vertical="center" wrapText="1"/>
    </xf>
    <xf numFmtId="0" fontId="19" fillId="0" borderId="25" xfId="0" applyFont="1" applyBorder="1" applyAlignment="1">
      <alignment vertical="center" wrapText="1"/>
    </xf>
    <xf numFmtId="0" fontId="35" fillId="0" borderId="9" xfId="0" applyFont="1" applyBorder="1" applyAlignment="1">
      <alignment horizontal="center" vertical="center" wrapText="1"/>
    </xf>
    <xf numFmtId="0" fontId="33" fillId="13" borderId="1" xfId="16" applyFont="1" applyFill="1" applyBorder="1" applyAlignment="1" applyProtection="1">
      <alignment horizontal="center" vertical="center" wrapText="1"/>
      <protection locked="0"/>
    </xf>
    <xf numFmtId="0" fontId="33" fillId="13" borderId="1" xfId="9" applyFont="1" applyFill="1" applyBorder="1" applyAlignment="1" applyProtection="1">
      <alignment horizontal="center" vertical="center" wrapText="1"/>
      <protection locked="0"/>
    </xf>
    <xf numFmtId="0" fontId="29" fillId="13" borderId="1" xfId="9" applyFont="1" applyFill="1" applyBorder="1" applyAlignment="1" applyProtection="1">
      <alignment horizontal="center" vertical="center" wrapText="1"/>
      <protection locked="0"/>
    </xf>
    <xf numFmtId="0" fontId="29" fillId="13" borderId="4" xfId="16" applyFont="1" applyFill="1" applyBorder="1" applyAlignment="1" applyProtection="1">
      <alignment horizontal="center" vertical="center" wrapText="1"/>
      <protection locked="0"/>
    </xf>
    <xf numFmtId="0" fontId="29" fillId="13" borderId="1" xfId="16" applyFont="1" applyFill="1" applyBorder="1" applyAlignment="1" applyProtection="1">
      <alignment horizontal="center" vertical="center" wrapText="1"/>
      <protection locked="0"/>
    </xf>
    <xf numFmtId="0" fontId="14" fillId="13" borderId="4" xfId="16" applyFont="1" applyFill="1" applyBorder="1" applyAlignment="1" applyProtection="1">
      <alignment horizontal="center" vertical="center" wrapText="1"/>
      <protection locked="0"/>
    </xf>
    <xf numFmtId="0" fontId="38" fillId="14" borderId="4" xfId="0" applyFont="1" applyFill="1" applyBorder="1" applyAlignment="1" applyProtection="1">
      <alignment horizontal="center" vertical="center" wrapText="1"/>
      <protection locked="0"/>
    </xf>
    <xf numFmtId="0" fontId="33" fillId="14" borderId="4" xfId="0" applyFont="1" applyFill="1" applyBorder="1" applyAlignment="1" applyProtection="1">
      <alignment horizontal="center" vertical="center" wrapText="1"/>
      <protection locked="0"/>
    </xf>
    <xf numFmtId="0" fontId="37" fillId="13" borderId="1" xfId="16" applyFont="1" applyFill="1" applyBorder="1" applyAlignment="1">
      <alignment horizontal="center" vertical="center"/>
    </xf>
    <xf numFmtId="0" fontId="33" fillId="13" borderId="4" xfId="16" applyFont="1" applyFill="1" applyBorder="1" applyAlignment="1" applyProtection="1">
      <alignment horizontal="center" vertical="center" wrapText="1"/>
      <protection locked="0"/>
    </xf>
    <xf numFmtId="0" fontId="39" fillId="0" borderId="16" xfId="0" applyFont="1" applyBorder="1"/>
    <xf numFmtId="0" fontId="39" fillId="0" borderId="0" xfId="0" applyFont="1"/>
    <xf numFmtId="0" fontId="24" fillId="5" borderId="4"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39" fillId="0" borderId="17" xfId="0" applyFont="1" applyBorder="1"/>
    <xf numFmtId="0" fontId="40" fillId="6" borderId="11" xfId="0" applyFont="1" applyFill="1" applyBorder="1" applyAlignment="1">
      <alignment horizontal="center" vertical="center" wrapText="1"/>
    </xf>
    <xf numFmtId="0" fontId="39" fillId="0" borderId="14" xfId="0" applyFont="1" applyBorder="1"/>
    <xf numFmtId="0" fontId="40" fillId="7" borderId="2" xfId="0" applyFont="1" applyFill="1" applyBorder="1" applyAlignment="1">
      <alignment horizontal="center" vertical="center"/>
    </xf>
    <xf numFmtId="0" fontId="40" fillId="6" borderId="2" xfId="0" applyFont="1" applyFill="1" applyBorder="1" applyAlignment="1">
      <alignment horizontal="center" vertical="center"/>
    </xf>
    <xf numFmtId="0" fontId="40" fillId="5" borderId="2" xfId="0" applyFont="1" applyFill="1" applyBorder="1" applyAlignment="1">
      <alignment horizontal="center" vertical="center"/>
    </xf>
    <xf numFmtId="0" fontId="40" fillId="8" borderId="2" xfId="0" applyFont="1" applyFill="1" applyBorder="1" applyAlignment="1">
      <alignment horizontal="center" vertical="center"/>
    </xf>
    <xf numFmtId="0" fontId="39" fillId="0" borderId="19" xfId="0" applyFont="1" applyBorder="1"/>
    <xf numFmtId="0" fontId="39" fillId="7" borderId="23" xfId="0" applyFont="1" applyFill="1" applyBorder="1" applyAlignment="1">
      <alignment horizontal="center" vertical="center"/>
    </xf>
    <xf numFmtId="0" fontId="39" fillId="7" borderId="21" xfId="0" applyFont="1" applyFill="1" applyBorder="1" applyAlignment="1">
      <alignment horizontal="center" vertical="center"/>
    </xf>
    <xf numFmtId="0" fontId="39" fillId="6" borderId="24" xfId="0" applyFont="1" applyFill="1" applyBorder="1" applyAlignment="1">
      <alignment horizontal="center" vertical="center"/>
    </xf>
    <xf numFmtId="0" fontId="39" fillId="5" borderId="24" xfId="0" applyFont="1" applyFill="1" applyBorder="1" applyAlignment="1">
      <alignment horizontal="center" vertical="center"/>
    </xf>
    <xf numFmtId="0" fontId="39" fillId="6" borderId="21" xfId="0" applyFont="1" applyFill="1" applyBorder="1" applyAlignment="1">
      <alignment horizontal="center" vertical="center"/>
    </xf>
    <xf numFmtId="0" fontId="28" fillId="2" borderId="1" xfId="9" applyFont="1" applyFill="1" applyBorder="1" applyAlignment="1" applyProtection="1">
      <alignment horizontal="center" vertical="center"/>
      <protection locked="0"/>
    </xf>
    <xf numFmtId="0" fontId="28" fillId="5" borderId="1" xfId="9" applyFont="1" applyFill="1" applyBorder="1" applyAlignment="1" applyProtection="1">
      <alignment horizontal="center" vertical="center"/>
      <protection locked="0"/>
    </xf>
    <xf numFmtId="0" fontId="28" fillId="5" borderId="1" xfId="18" applyFont="1" applyFill="1" applyBorder="1" applyAlignment="1">
      <alignment horizontal="center" vertical="center"/>
    </xf>
    <xf numFmtId="0" fontId="34" fillId="2" borderId="1" xfId="9" applyFont="1" applyFill="1" applyBorder="1" applyAlignment="1">
      <alignment horizontal="center" vertical="center"/>
    </xf>
    <xf numFmtId="0" fontId="34" fillId="2" borderId="1" xfId="9" applyFont="1" applyFill="1" applyBorder="1" applyAlignment="1">
      <alignment horizontal="center" vertical="center" wrapText="1"/>
    </xf>
    <xf numFmtId="1" fontId="24" fillId="2" borderId="1" xfId="2" applyNumberFormat="1" applyFont="1" applyFill="1" applyBorder="1" applyAlignment="1">
      <alignment horizontal="center" vertical="center"/>
    </xf>
    <xf numFmtId="0" fontId="24" fillId="8" borderId="1" xfId="2" applyFont="1" applyFill="1" applyBorder="1" applyAlignment="1">
      <alignment horizontal="center" vertical="center"/>
    </xf>
    <xf numFmtId="0" fontId="24" fillId="2" borderId="1" xfId="2" applyFont="1" applyFill="1" applyBorder="1" applyAlignment="1">
      <alignment horizontal="center" vertical="center"/>
    </xf>
    <xf numFmtId="1" fontId="28" fillId="2" borderId="1" xfId="9" applyNumberFormat="1" applyFont="1" applyFill="1" applyBorder="1" applyAlignment="1">
      <alignment horizontal="center" vertical="center"/>
    </xf>
    <xf numFmtId="0" fontId="28" fillId="8" borderId="1" xfId="9" applyFont="1" applyFill="1" applyBorder="1" applyAlignment="1" applyProtection="1">
      <alignment horizontal="center" vertical="center"/>
      <protection locked="0"/>
    </xf>
    <xf numFmtId="0" fontId="28" fillId="2" borderId="1" xfId="9" applyFont="1" applyFill="1" applyBorder="1" applyAlignment="1">
      <alignment horizontal="center" vertical="center" wrapText="1"/>
    </xf>
    <xf numFmtId="0" fontId="40" fillId="8" borderId="4" xfId="0" applyFont="1" applyFill="1" applyBorder="1" applyAlignment="1">
      <alignment horizontal="center" vertical="center"/>
    </xf>
    <xf numFmtId="0" fontId="24" fillId="12" borderId="3" xfId="2" applyFont="1" applyFill="1" applyBorder="1" applyAlignment="1">
      <alignment horizontal="center" vertical="center"/>
    </xf>
    <xf numFmtId="0" fontId="28" fillId="5" borderId="1" xfId="16" applyFont="1" applyFill="1" applyBorder="1" applyAlignment="1" applyProtection="1">
      <alignment horizontal="center" vertical="center"/>
      <protection locked="0"/>
    </xf>
    <xf numFmtId="0" fontId="34" fillId="2" borderId="1" xfId="16" applyFont="1" applyFill="1" applyBorder="1" applyAlignment="1">
      <alignment horizontal="center" vertical="center" wrapText="1"/>
    </xf>
    <xf numFmtId="0" fontId="34" fillId="2" borderId="1" xfId="16" applyFont="1" applyFill="1" applyBorder="1" applyAlignment="1">
      <alignment horizontal="center" vertical="center"/>
    </xf>
    <xf numFmtId="1" fontId="28" fillId="2" borderId="1" xfId="16" applyNumberFormat="1" applyFont="1" applyFill="1" applyBorder="1" applyAlignment="1">
      <alignment horizontal="center" vertical="center"/>
    </xf>
    <xf numFmtId="1" fontId="28" fillId="6" borderId="1" xfId="16" applyNumberFormat="1" applyFont="1" applyFill="1" applyBorder="1" applyAlignment="1">
      <alignment horizontal="center" vertical="center"/>
    </xf>
    <xf numFmtId="0" fontId="24" fillId="6" borderId="1" xfId="18" applyFont="1" applyFill="1" applyBorder="1" applyAlignment="1">
      <alignment horizontal="center" vertical="center"/>
    </xf>
    <xf numFmtId="0" fontId="28" fillId="2" borderId="1" xfId="16" applyFont="1" applyFill="1" applyBorder="1" applyAlignment="1" applyProtection="1">
      <alignment horizontal="center" vertical="center"/>
      <protection locked="0"/>
    </xf>
    <xf numFmtId="0" fontId="28" fillId="6" borderId="1" xfId="16" applyFont="1" applyFill="1" applyBorder="1" applyAlignment="1" applyProtection="1">
      <alignment horizontal="center" vertical="center"/>
      <protection locked="0"/>
    </xf>
    <xf numFmtId="1" fontId="28" fillId="7" borderId="1" xfId="16" applyNumberFormat="1" applyFont="1" applyFill="1" applyBorder="1" applyAlignment="1">
      <alignment horizontal="center" vertical="center"/>
    </xf>
    <xf numFmtId="0" fontId="42" fillId="7" borderId="1" xfId="18" applyFont="1" applyFill="1" applyBorder="1" applyAlignment="1">
      <alignment horizontal="center" vertical="center"/>
    </xf>
    <xf numFmtId="0" fontId="28" fillId="6" borderId="4" xfId="16" applyFont="1" applyFill="1" applyBorder="1" applyAlignment="1">
      <alignment horizontal="center" vertical="center" wrapText="1"/>
    </xf>
    <xf numFmtId="0" fontId="28" fillId="8" borderId="1" xfId="16" applyFont="1" applyFill="1" applyBorder="1" applyAlignment="1" applyProtection="1">
      <alignment horizontal="center" vertical="center"/>
      <protection locked="0"/>
    </xf>
    <xf numFmtId="0" fontId="40" fillId="5" borderId="1" xfId="0" applyFont="1" applyFill="1" applyBorder="1" applyAlignment="1">
      <alignment horizontal="center" vertical="center"/>
    </xf>
    <xf numFmtId="0" fontId="24" fillId="2" borderId="1" xfId="16" applyFont="1" applyFill="1" applyBorder="1" applyAlignment="1" applyProtection="1">
      <alignment horizontal="center" vertical="center"/>
      <protection locked="0"/>
    </xf>
    <xf numFmtId="0" fontId="24" fillId="8" borderId="1" xfId="9" applyFont="1" applyFill="1" applyBorder="1" applyAlignment="1" applyProtection="1">
      <alignment horizontal="center" vertical="center"/>
      <protection locked="0"/>
    </xf>
    <xf numFmtId="0" fontId="24" fillId="6" borderId="4" xfId="16" applyFont="1" applyFill="1" applyBorder="1" applyAlignment="1" applyProtection="1">
      <alignment horizontal="center" vertical="center"/>
      <protection locked="0"/>
    </xf>
    <xf numFmtId="1" fontId="28" fillId="5" borderId="1" xfId="16" applyNumberFormat="1" applyFont="1" applyFill="1" applyBorder="1" applyAlignment="1">
      <alignment horizontal="center" vertical="center"/>
    </xf>
    <xf numFmtId="0" fontId="28" fillId="7" borderId="1" xfId="16" applyFont="1" applyFill="1" applyBorder="1" applyAlignment="1" applyProtection="1">
      <alignment horizontal="center" vertical="center"/>
      <protection locked="0"/>
    </xf>
    <xf numFmtId="0" fontId="40" fillId="17" borderId="4" xfId="0" applyFont="1" applyFill="1" applyBorder="1" applyAlignment="1" applyProtection="1">
      <alignment horizontal="center" vertical="center"/>
      <protection locked="0"/>
    </xf>
    <xf numFmtId="0" fontId="40" fillId="17" borderId="4" xfId="0" applyFont="1" applyFill="1" applyBorder="1" applyAlignment="1">
      <alignment horizontal="center" vertical="center" wrapText="1"/>
    </xf>
    <xf numFmtId="1" fontId="40" fillId="17" borderId="4" xfId="2" applyNumberFormat="1" applyFont="1" applyFill="1" applyBorder="1" applyAlignment="1">
      <alignment horizontal="center" vertical="center"/>
    </xf>
    <xf numFmtId="0" fontId="24" fillId="7" borderId="1" xfId="18" applyFont="1" applyFill="1" applyBorder="1" applyAlignment="1">
      <alignment horizontal="center" vertical="center"/>
    </xf>
    <xf numFmtId="0" fontId="28" fillId="2" borderId="4" xfId="16" applyFont="1" applyFill="1" applyBorder="1" applyAlignment="1">
      <alignment horizontal="center" vertical="center"/>
    </xf>
    <xf numFmtId="0" fontId="28" fillId="2" borderId="4" xfId="16" applyFont="1" applyFill="1" applyBorder="1" applyAlignment="1">
      <alignment horizontal="center" vertical="center" wrapText="1"/>
    </xf>
    <xf numFmtId="0" fontId="34" fillId="2" borderId="4" xfId="16" applyFont="1" applyFill="1" applyBorder="1" applyAlignment="1">
      <alignment horizontal="center" vertical="center"/>
    </xf>
    <xf numFmtId="0" fontId="28" fillId="7" borderId="4" xfId="16" applyFont="1" applyFill="1" applyBorder="1" applyAlignment="1">
      <alignment horizontal="center" vertical="center"/>
    </xf>
    <xf numFmtId="0" fontId="42" fillId="7" borderId="1" xfId="16" applyFont="1" applyFill="1" applyBorder="1" applyAlignment="1" applyProtection="1">
      <alignment horizontal="center" vertical="center"/>
      <protection locked="0"/>
    </xf>
    <xf numFmtId="0" fontId="28" fillId="7" borderId="1" xfId="9" applyFont="1" applyFill="1" applyBorder="1" applyAlignment="1" applyProtection="1">
      <alignment horizontal="center" vertical="center"/>
      <protection locked="0"/>
    </xf>
    <xf numFmtId="0" fontId="39" fillId="9" borderId="1" xfId="2" applyFont="1" applyFill="1" applyBorder="1" applyAlignment="1">
      <alignment horizontal="center" vertical="center" wrapText="1"/>
    </xf>
    <xf numFmtId="0" fontId="39" fillId="9" borderId="1" xfId="21" applyFont="1" applyFill="1" applyBorder="1" applyAlignment="1">
      <alignment horizontal="justify" vertical="center" wrapText="1"/>
    </xf>
    <xf numFmtId="0" fontId="24" fillId="2" borderId="4" xfId="18" applyFont="1" applyFill="1" applyBorder="1" applyAlignment="1">
      <alignment horizontal="center" vertical="center"/>
    </xf>
    <xf numFmtId="0" fontId="24" fillId="5" borderId="4" xfId="18" applyFont="1" applyFill="1" applyBorder="1" applyAlignment="1">
      <alignment horizontal="center" vertical="center"/>
    </xf>
    <xf numFmtId="0" fontId="34" fillId="3" borderId="1" xfId="9" applyFont="1" applyFill="1" applyBorder="1" applyAlignment="1" applyProtection="1">
      <alignment horizontal="center" vertical="center"/>
      <protection locked="0"/>
    </xf>
    <xf numFmtId="0" fontId="34" fillId="3" borderId="1" xfId="9" applyFont="1" applyFill="1" applyBorder="1" applyAlignment="1">
      <alignment horizontal="center" vertical="center"/>
    </xf>
    <xf numFmtId="0" fontId="34" fillId="3" borderId="1" xfId="16" applyFont="1" applyFill="1" applyBorder="1" applyAlignment="1" applyProtection="1">
      <alignment horizontal="center" vertical="center"/>
      <protection locked="0"/>
    </xf>
    <xf numFmtId="0" fontId="24" fillId="3" borderId="1" xfId="18" applyFont="1" applyFill="1" applyBorder="1" applyAlignment="1">
      <alignment horizontal="center" vertical="center"/>
    </xf>
    <xf numFmtId="0" fontId="39" fillId="3" borderId="1" xfId="2" applyFont="1" applyFill="1" applyBorder="1" applyAlignment="1">
      <alignment horizontal="center" vertical="center" wrapText="1"/>
    </xf>
    <xf numFmtId="0" fontId="24" fillId="3" borderId="1" xfId="9" applyFont="1" applyFill="1" applyBorder="1" applyAlignment="1" applyProtection="1">
      <alignment horizontal="center" vertical="center" wrapText="1"/>
      <protection locked="0"/>
    </xf>
    <xf numFmtId="0" fontId="24" fillId="3" borderId="1" xfId="2" applyFont="1" applyFill="1" applyBorder="1" applyAlignment="1">
      <alignment horizontal="center" vertical="center" wrapText="1"/>
    </xf>
    <xf numFmtId="0" fontId="24" fillId="3" borderId="11" xfId="9" applyFont="1" applyFill="1" applyBorder="1" applyAlignment="1" applyProtection="1">
      <alignment horizontal="center" vertical="center" wrapText="1"/>
      <protection locked="0"/>
    </xf>
    <xf numFmtId="0" fontId="28" fillId="3" borderId="4" xfId="0" applyFont="1" applyFill="1" applyBorder="1" applyAlignment="1" applyProtection="1">
      <alignment horizontal="center" vertical="center" wrapText="1"/>
      <protection locked="0"/>
    </xf>
    <xf numFmtId="0" fontId="39" fillId="3" borderId="1" xfId="18" applyFont="1" applyFill="1" applyBorder="1" applyAlignment="1">
      <alignment horizontal="center" vertical="center"/>
    </xf>
    <xf numFmtId="0" fontId="24" fillId="3" borderId="3" xfId="9" applyFont="1" applyFill="1" applyBorder="1" applyAlignment="1" applyProtection="1">
      <alignment horizontal="center" vertical="center" wrapText="1"/>
      <protection locked="0"/>
    </xf>
    <xf numFmtId="0" fontId="24" fillId="3"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protection locked="0"/>
    </xf>
    <xf numFmtId="0" fontId="24" fillId="3" borderId="1" xfId="16" applyFont="1" applyFill="1" applyBorder="1" applyAlignment="1" applyProtection="1">
      <alignment horizontal="center" vertical="center" wrapText="1"/>
      <protection locked="0"/>
    </xf>
    <xf numFmtId="0" fontId="24" fillId="3" borderId="4" xfId="18" applyFont="1" applyFill="1" applyBorder="1" applyAlignment="1">
      <alignment horizontal="center" vertical="center"/>
    </xf>
    <xf numFmtId="0" fontId="39" fillId="3" borderId="4" xfId="16" applyFont="1" applyFill="1" applyBorder="1" applyAlignment="1">
      <alignment horizontal="center" vertical="center" wrapText="1"/>
    </xf>
    <xf numFmtId="0" fontId="39" fillId="3" borderId="1" xfId="16" applyFont="1" applyFill="1" applyBorder="1" applyAlignment="1" applyProtection="1">
      <alignment horizontal="center" vertical="center" wrapText="1"/>
      <protection locked="0"/>
    </xf>
    <xf numFmtId="0" fontId="39" fillId="3" borderId="1" xfId="0" applyFont="1" applyFill="1" applyBorder="1" applyAlignment="1">
      <alignment horizontal="center" vertical="center" wrapText="1"/>
    </xf>
    <xf numFmtId="0" fontId="39" fillId="3" borderId="2" xfId="18" applyFont="1" applyFill="1" applyBorder="1" applyAlignment="1">
      <alignment horizontal="center" vertical="center"/>
    </xf>
    <xf numFmtId="0" fontId="39" fillId="3" borderId="1" xfId="18" applyFont="1" applyFill="1" applyBorder="1" applyAlignment="1">
      <alignment horizontal="center" vertical="center" wrapText="1"/>
    </xf>
    <xf numFmtId="0" fontId="28" fillId="3" borderId="1" xfId="16" applyFont="1" applyFill="1" applyBorder="1" applyAlignment="1" applyProtection="1">
      <alignment horizontal="center" vertical="center" wrapText="1"/>
      <protection locked="0"/>
    </xf>
    <xf numFmtId="0" fontId="39" fillId="3" borderId="2" xfId="18" applyFont="1" applyFill="1" applyBorder="1" applyAlignment="1">
      <alignment horizontal="center" vertical="center" wrapText="1"/>
    </xf>
    <xf numFmtId="9" fontId="39" fillId="3" borderId="1" xfId="16" applyNumberFormat="1" applyFont="1" applyFill="1" applyBorder="1" applyAlignment="1" applyProtection="1">
      <alignment horizontal="center" vertical="center" wrapText="1"/>
      <protection locked="0"/>
    </xf>
    <xf numFmtId="0" fontId="34" fillId="3" borderId="1" xfId="16" applyFont="1" applyFill="1" applyBorder="1" applyAlignment="1" applyProtection="1">
      <alignment horizontal="center" vertical="center" wrapText="1"/>
      <protection locked="0"/>
    </xf>
    <xf numFmtId="0" fontId="28" fillId="3" borderId="1" xfId="16" applyFont="1" applyFill="1" applyBorder="1" applyAlignment="1">
      <alignment horizontal="center" vertical="center" wrapText="1"/>
    </xf>
    <xf numFmtId="0" fontId="24" fillId="3" borderId="4" xfId="18" applyFont="1" applyFill="1" applyBorder="1" applyAlignment="1">
      <alignment horizontal="center" vertical="center" wrapText="1"/>
    </xf>
    <xf numFmtId="0" fontId="33" fillId="11" borderId="33" xfId="16" applyFont="1" applyFill="1" applyBorder="1" applyAlignment="1" applyProtection="1">
      <alignment vertical="center"/>
      <protection locked="0"/>
    </xf>
    <xf numFmtId="0" fontId="33" fillId="11" borderId="31" xfId="16" applyFont="1" applyFill="1" applyBorder="1" applyAlignment="1" applyProtection="1">
      <alignment vertical="center"/>
      <protection locked="0"/>
    </xf>
    <xf numFmtId="0" fontId="39" fillId="3" borderId="1" xfId="0" applyFont="1" applyFill="1" applyBorder="1" applyAlignment="1" applyProtection="1">
      <alignment horizontal="center" vertical="center" wrapText="1"/>
      <protection locked="0"/>
    </xf>
    <xf numFmtId="0" fontId="41" fillId="18" borderId="4" xfId="0" applyFont="1" applyFill="1" applyBorder="1" applyAlignment="1" applyProtection="1">
      <alignment horizontal="center" vertical="center" wrapText="1"/>
      <protection locked="0"/>
    </xf>
    <xf numFmtId="0" fontId="34" fillId="3" borderId="1" xfId="9" applyFont="1" applyFill="1" applyBorder="1" applyAlignment="1" applyProtection="1">
      <alignment horizontal="center" vertical="center" wrapText="1"/>
      <protection locked="0"/>
    </xf>
    <xf numFmtId="0" fontId="39" fillId="3" borderId="1" xfId="21" applyFont="1" applyFill="1" applyBorder="1" applyAlignment="1">
      <alignment horizontal="justify" vertical="center" wrapText="1"/>
    </xf>
    <xf numFmtId="0" fontId="41" fillId="18" borderId="3" xfId="0" applyFont="1" applyFill="1" applyBorder="1" applyAlignment="1">
      <alignment horizontal="center" vertical="center" wrapText="1"/>
    </xf>
    <xf numFmtId="0" fontId="34" fillId="3" borderId="1" xfId="9" applyFont="1" applyFill="1" applyBorder="1" applyAlignment="1">
      <alignment horizontal="center" vertical="center" wrapText="1"/>
    </xf>
    <xf numFmtId="1" fontId="24" fillId="18" borderId="3" xfId="2" applyNumberFormat="1" applyFont="1" applyFill="1" applyBorder="1" applyAlignment="1">
      <alignment horizontal="center" vertical="center" wrapText="1"/>
    </xf>
    <xf numFmtId="0" fontId="34" fillId="3" borderId="1" xfId="2" applyFont="1" applyFill="1" applyBorder="1" applyAlignment="1">
      <alignment horizontal="center" vertical="center" wrapText="1"/>
    </xf>
    <xf numFmtId="0" fontId="39" fillId="3" borderId="1" xfId="21" applyFont="1" applyFill="1" applyBorder="1" applyAlignment="1">
      <alignment horizontal="left" vertical="center" wrapText="1"/>
    </xf>
    <xf numFmtId="0" fontId="41" fillId="18" borderId="10" xfId="2" applyFont="1" applyFill="1" applyBorder="1" applyAlignment="1">
      <alignment horizontal="center" vertical="center" wrapText="1"/>
    </xf>
    <xf numFmtId="0" fontId="34" fillId="3" borderId="1" xfId="16" applyFont="1" applyFill="1" applyBorder="1" applyAlignment="1">
      <alignment horizontal="center" vertical="center" wrapText="1"/>
    </xf>
    <xf numFmtId="1" fontId="24" fillId="3" borderId="1" xfId="2" applyNumberFormat="1" applyFont="1" applyFill="1" applyBorder="1" applyAlignment="1">
      <alignment horizontal="center" vertical="center" wrapText="1"/>
    </xf>
    <xf numFmtId="0" fontId="39" fillId="3" borderId="1" xfId="16" applyFont="1" applyFill="1" applyBorder="1" applyAlignment="1">
      <alignment horizontal="center" vertical="center" wrapText="1"/>
    </xf>
    <xf numFmtId="0" fontId="24" fillId="3" borderId="1" xfId="16" applyFont="1" applyFill="1" applyBorder="1" applyAlignment="1">
      <alignment horizontal="center" vertical="center" wrapText="1"/>
    </xf>
    <xf numFmtId="0" fontId="39" fillId="3" borderId="4" xfId="2" applyFont="1" applyFill="1" applyBorder="1" applyAlignment="1" applyProtection="1">
      <alignment horizontal="left" vertical="center" wrapText="1"/>
      <protection locked="0"/>
    </xf>
    <xf numFmtId="0" fontId="39" fillId="0" borderId="1" xfId="18" applyFont="1" applyBorder="1" applyAlignment="1">
      <alignment horizontal="center" vertical="center" wrapText="1"/>
    </xf>
    <xf numFmtId="0" fontId="24" fillId="0" borderId="1" xfId="16" applyFont="1" applyBorder="1" applyAlignment="1" applyProtection="1">
      <alignment horizontal="center" vertical="center" wrapText="1"/>
      <protection locked="0"/>
    </xf>
    <xf numFmtId="0" fontId="28" fillId="0" borderId="1" xfId="16" applyFont="1" applyBorder="1" applyAlignment="1" applyProtection="1">
      <alignment horizontal="center" vertical="center"/>
      <protection locked="0"/>
    </xf>
    <xf numFmtId="0" fontId="34" fillId="0" borderId="1" xfId="16" applyFont="1" applyBorder="1" applyAlignment="1" applyProtection="1">
      <alignment horizontal="center" vertical="center" wrapText="1"/>
      <protection locked="0"/>
    </xf>
    <xf numFmtId="0" fontId="28" fillId="0" borderId="4" xfId="16" applyFont="1" applyBorder="1" applyAlignment="1" applyProtection="1">
      <alignment horizontal="center" vertical="center"/>
      <protection locked="0"/>
    </xf>
    <xf numFmtId="0" fontId="28" fillId="0" borderId="4" xfId="16" applyFont="1" applyBorder="1" applyAlignment="1">
      <alignment horizontal="center" vertical="center" wrapText="1"/>
    </xf>
    <xf numFmtId="0" fontId="39" fillId="0" borderId="1" xfId="2" applyFont="1" applyBorder="1" applyAlignment="1">
      <alignment horizontal="center" vertical="center" wrapText="1"/>
    </xf>
    <xf numFmtId="0" fontId="34" fillId="0" borderId="1" xfId="2" applyFont="1" applyBorder="1" applyAlignment="1">
      <alignment horizontal="left" vertical="center" wrapText="1"/>
    </xf>
    <xf numFmtId="0" fontId="34" fillId="0" borderId="1" xfId="16" applyFont="1" applyBorder="1" applyAlignment="1">
      <alignment horizontal="center" vertical="center" wrapText="1"/>
    </xf>
    <xf numFmtId="1" fontId="24" fillId="0" borderId="1" xfId="2" applyNumberFormat="1" applyFont="1" applyBorder="1" applyAlignment="1">
      <alignment horizontal="center" vertical="center" wrapText="1"/>
    </xf>
    <xf numFmtId="1" fontId="28" fillId="0" borderId="4" xfId="16" applyNumberFormat="1" applyFont="1" applyBorder="1" applyAlignment="1">
      <alignment horizontal="center" vertical="center"/>
    </xf>
    <xf numFmtId="0" fontId="39" fillId="0" borderId="1" xfId="16" applyFont="1" applyBorder="1" applyAlignment="1" applyProtection="1">
      <alignment horizontal="center" vertical="center" wrapText="1"/>
      <protection locked="0"/>
    </xf>
    <xf numFmtId="0" fontId="34" fillId="0" borderId="1" xfId="16" applyFont="1" applyBorder="1" applyAlignment="1" applyProtection="1">
      <alignment horizontal="center" vertical="center"/>
      <protection locked="0"/>
    </xf>
    <xf numFmtId="0" fontId="34" fillId="0" borderId="4" xfId="16" applyFont="1" applyBorder="1" applyAlignment="1" applyProtection="1">
      <alignment horizontal="center" vertical="center"/>
      <protection locked="0"/>
    </xf>
    <xf numFmtId="0" fontId="34" fillId="0" borderId="4" xfId="16" applyFont="1" applyBorder="1" applyAlignment="1">
      <alignment horizontal="center" vertical="center"/>
    </xf>
    <xf numFmtId="0" fontId="39" fillId="0" borderId="1" xfId="0" applyFont="1" applyBorder="1" applyAlignment="1">
      <alignment horizontal="center" vertical="center" wrapText="1"/>
    </xf>
    <xf numFmtId="0" fontId="39" fillId="0" borderId="1" xfId="22" applyFont="1" applyBorder="1" applyAlignment="1">
      <alignment horizontal="left" vertical="center" wrapText="1"/>
    </xf>
    <xf numFmtId="0" fontId="24" fillId="5" borderId="1" xfId="9" applyFont="1" applyFill="1" applyBorder="1" applyAlignment="1" applyProtection="1">
      <alignment horizontal="center" vertical="center"/>
      <protection locked="0"/>
    </xf>
    <xf numFmtId="0" fontId="24" fillId="7" borderId="4" xfId="16" applyFont="1" applyFill="1" applyBorder="1" applyAlignment="1">
      <alignment horizontal="center" vertical="center" wrapText="1"/>
    </xf>
    <xf numFmtId="0" fontId="24" fillId="10" borderId="4" xfId="18" applyFont="1" applyFill="1" applyBorder="1" applyAlignment="1">
      <alignment horizontal="center" vertical="center"/>
    </xf>
    <xf numFmtId="0" fontId="39" fillId="3" borderId="1" xfId="22" applyFont="1" applyFill="1" applyBorder="1" applyAlignment="1">
      <alignment horizontal="left" vertical="center" wrapText="1"/>
    </xf>
    <xf numFmtId="1" fontId="24" fillId="2" borderId="1" xfId="16" applyNumberFormat="1" applyFont="1" applyFill="1" applyBorder="1" applyAlignment="1">
      <alignment horizontal="center" vertical="center"/>
    </xf>
    <xf numFmtId="1" fontId="24" fillId="6" borderId="1" xfId="16" applyNumberFormat="1" applyFont="1" applyFill="1" applyBorder="1" applyAlignment="1">
      <alignment horizontal="center" vertical="center"/>
    </xf>
    <xf numFmtId="0" fontId="24" fillId="7" borderId="4" xfId="16" applyFont="1" applyFill="1" applyBorder="1" applyAlignment="1" applyProtection="1">
      <alignment horizontal="center" vertical="center"/>
      <protection locked="0"/>
    </xf>
    <xf numFmtId="0" fontId="24" fillId="2" borderId="4" xfId="16" applyFont="1" applyFill="1" applyBorder="1" applyAlignment="1">
      <alignment horizontal="center" vertical="center" wrapText="1"/>
    </xf>
    <xf numFmtId="1" fontId="24" fillId="7" borderId="1" xfId="16" applyNumberFormat="1" applyFont="1" applyFill="1" applyBorder="1" applyAlignment="1">
      <alignment horizontal="center" vertical="center"/>
    </xf>
    <xf numFmtId="0" fontId="34" fillId="3" borderId="1" xfId="0" applyFont="1" applyFill="1" applyBorder="1" applyAlignment="1">
      <alignment horizontal="center" vertical="center" wrapText="1"/>
    </xf>
    <xf numFmtId="0" fontId="34" fillId="3" borderId="1" xfId="0" applyFont="1" applyFill="1" applyBorder="1" applyAlignment="1">
      <alignment horizontal="left" vertical="center" wrapText="1"/>
    </xf>
    <xf numFmtId="0" fontId="39" fillId="3" borderId="1" xfId="0" applyFont="1" applyFill="1" applyBorder="1" applyAlignment="1">
      <alignment horizontal="left" vertical="center" wrapText="1"/>
    </xf>
    <xf numFmtId="0" fontId="34" fillId="3" borderId="1" xfId="4" applyFont="1" applyFill="1" applyBorder="1" applyAlignment="1">
      <alignment horizontal="center" vertical="center" wrapText="1"/>
    </xf>
    <xf numFmtId="0" fontId="39" fillId="3" borderId="1" xfId="9" applyFont="1" applyFill="1" applyBorder="1" applyAlignment="1">
      <alignment horizontal="left" vertical="center" wrapText="1"/>
    </xf>
    <xf numFmtId="0" fontId="39" fillId="3" borderId="1" xfId="9" applyFont="1" applyFill="1" applyBorder="1" applyAlignment="1" applyProtection="1">
      <alignment horizontal="center" vertical="center" wrapText="1"/>
      <protection locked="0"/>
    </xf>
    <xf numFmtId="1" fontId="28" fillId="3" borderId="1" xfId="16" applyNumberFormat="1" applyFont="1" applyFill="1" applyBorder="1" applyAlignment="1">
      <alignment horizontal="center" vertical="center" wrapText="1"/>
    </xf>
    <xf numFmtId="0" fontId="24" fillId="5" borderId="4" xfId="16" applyFont="1" applyFill="1" applyBorder="1" applyAlignment="1" applyProtection="1">
      <alignment horizontal="center" vertical="center"/>
      <protection locked="0"/>
    </xf>
    <xf numFmtId="0" fontId="28" fillId="7" borderId="1" xfId="16" applyFont="1" applyFill="1" applyBorder="1" applyAlignment="1">
      <alignment horizontal="center" vertical="center" wrapText="1"/>
    </xf>
    <xf numFmtId="0" fontId="34" fillId="3" borderId="4" xfId="16" applyFont="1" applyFill="1" applyBorder="1" applyAlignment="1" applyProtection="1">
      <alignment horizontal="center" vertical="center"/>
      <protection locked="0"/>
    </xf>
    <xf numFmtId="0" fontId="28" fillId="0" borderId="11" xfId="16" applyFont="1" applyBorder="1" applyAlignment="1" applyProtection="1">
      <alignment horizontal="center" vertical="center" wrapText="1"/>
      <protection locked="0"/>
    </xf>
    <xf numFmtId="0" fontId="28" fillId="2" borderId="1" xfId="18" applyFont="1" applyFill="1" applyBorder="1" applyAlignment="1">
      <alignment horizontal="center" vertical="center"/>
    </xf>
    <xf numFmtId="0" fontId="24" fillId="3" borderId="4" xfId="0" applyFont="1" applyFill="1" applyBorder="1" applyAlignment="1">
      <alignment horizontal="center" vertical="center" wrapText="1"/>
    </xf>
    <xf numFmtId="0" fontId="24" fillId="0" borderId="1" xfId="2" applyFont="1" applyBorder="1" applyAlignment="1">
      <alignment horizontal="center" vertical="center" wrapText="1"/>
    </xf>
    <xf numFmtId="0" fontId="34" fillId="3" borderId="1" xfId="2" applyFont="1" applyFill="1" applyBorder="1" applyAlignment="1">
      <alignment horizontal="left" vertical="center" wrapText="1"/>
    </xf>
    <xf numFmtId="0" fontId="39" fillId="3" borderId="1" xfId="2" applyFont="1" applyFill="1" applyBorder="1" applyAlignment="1">
      <alignment horizontal="left" vertical="center" wrapText="1"/>
    </xf>
    <xf numFmtId="0" fontId="42" fillId="7" borderId="4" xfId="18" applyFont="1" applyFill="1" applyBorder="1" applyAlignment="1">
      <alignment horizontal="center" vertical="center"/>
    </xf>
    <xf numFmtId="0" fontId="41" fillId="3" borderId="1" xfId="24" applyFont="1" applyFill="1" applyBorder="1" applyAlignment="1">
      <alignment horizontal="left" vertical="center" wrapText="1"/>
    </xf>
    <xf numFmtId="0" fontId="19" fillId="0" borderId="0" xfId="0" applyFont="1" applyAlignment="1">
      <alignment wrapText="1"/>
    </xf>
    <xf numFmtId="0" fontId="34" fillId="3" borderId="1" xfId="16" applyFont="1" applyFill="1" applyBorder="1" applyAlignment="1">
      <alignment horizontal="center" vertical="center"/>
    </xf>
    <xf numFmtId="0" fontId="34" fillId="3" borderId="4" xfId="16" applyFont="1" applyFill="1" applyBorder="1" applyAlignment="1">
      <alignment horizontal="center" vertical="center"/>
    </xf>
    <xf numFmtId="1" fontId="24" fillId="3" borderId="4" xfId="2" applyNumberFormat="1" applyFont="1" applyFill="1" applyBorder="1" applyAlignment="1">
      <alignment horizontal="center" vertical="center"/>
    </xf>
    <xf numFmtId="0" fontId="24" fillId="3" borderId="4" xfId="2" applyFont="1" applyFill="1" applyBorder="1" applyAlignment="1">
      <alignment horizontal="center" vertical="center"/>
    </xf>
    <xf numFmtId="0" fontId="19" fillId="3" borderId="1" xfId="0" applyFont="1" applyFill="1" applyBorder="1" applyAlignment="1">
      <alignment horizontal="center" vertical="center" wrapText="1"/>
    </xf>
    <xf numFmtId="0" fontId="39" fillId="3" borderId="4" xfId="18" applyFont="1" applyFill="1" applyBorder="1" applyAlignment="1">
      <alignment horizontal="center" vertical="center"/>
    </xf>
    <xf numFmtId="0" fontId="34" fillId="3" borderId="4" xfId="0" applyFont="1" applyFill="1" applyBorder="1" applyAlignment="1">
      <alignment horizontal="center" vertical="center" wrapText="1"/>
    </xf>
    <xf numFmtId="0" fontId="34" fillId="3" borderId="4" xfId="0" quotePrefix="1" applyFont="1" applyFill="1" applyBorder="1" applyAlignment="1">
      <alignment horizontal="justify" vertical="center" wrapText="1"/>
    </xf>
    <xf numFmtId="0" fontId="24" fillId="19" borderId="4" xfId="2" applyFont="1" applyFill="1" applyBorder="1" applyAlignment="1">
      <alignment horizontal="center" vertical="center"/>
    </xf>
    <xf numFmtId="0" fontId="24" fillId="3" borderId="42" xfId="2" applyFont="1" applyFill="1" applyBorder="1" applyAlignment="1">
      <alignment horizontal="center" vertical="center" wrapText="1"/>
    </xf>
    <xf numFmtId="0" fontId="24" fillId="3" borderId="49" xfId="2" applyFont="1" applyFill="1" applyBorder="1" applyAlignment="1">
      <alignment horizontal="center" vertical="center" wrapText="1"/>
    </xf>
    <xf numFmtId="0" fontId="40" fillId="0" borderId="42" xfId="2" applyFont="1" applyBorder="1" applyAlignment="1">
      <alignment horizontal="center" vertical="center" wrapText="1"/>
    </xf>
    <xf numFmtId="0" fontId="24" fillId="3" borderId="42" xfId="0" applyFont="1" applyFill="1" applyBorder="1" applyAlignment="1">
      <alignment horizontal="center" vertical="center" wrapText="1"/>
    </xf>
    <xf numFmtId="0" fontId="40" fillId="3" borderId="42" xfId="0" applyFont="1" applyFill="1" applyBorder="1" applyAlignment="1">
      <alignment horizontal="center" vertical="center" wrapText="1"/>
    </xf>
    <xf numFmtId="0" fontId="40" fillId="3" borderId="49" xfId="2" applyFont="1" applyFill="1" applyBorder="1" applyAlignment="1">
      <alignment horizontal="center" vertical="center" wrapText="1"/>
    </xf>
    <xf numFmtId="0" fontId="39" fillId="3" borderId="4" xfId="2" applyFont="1" applyFill="1" applyBorder="1" applyAlignment="1">
      <alignment horizontal="justify" vertical="center" wrapText="1"/>
    </xf>
    <xf numFmtId="0" fontId="39" fillId="3" borderId="1" xfId="2" applyFont="1" applyFill="1" applyBorder="1" applyAlignment="1">
      <alignment horizontal="justify" vertical="center" wrapText="1"/>
    </xf>
    <xf numFmtId="0" fontId="28" fillId="3" borderId="1" xfId="18" applyFont="1" applyFill="1" applyBorder="1" applyAlignment="1">
      <alignment horizontal="center" vertical="center" wrapText="1"/>
    </xf>
    <xf numFmtId="0" fontId="24" fillId="3" borderId="1" xfId="18" applyFont="1" applyFill="1" applyBorder="1" applyAlignment="1">
      <alignment horizontal="center" vertical="center" wrapText="1"/>
    </xf>
    <xf numFmtId="0" fontId="28" fillId="10" borderId="1" xfId="18" applyFont="1" applyFill="1" applyBorder="1" applyAlignment="1">
      <alignment horizontal="center" vertical="center"/>
    </xf>
    <xf numFmtId="0" fontId="39" fillId="3" borderId="1" xfId="0" applyFont="1" applyFill="1" applyBorder="1" applyAlignment="1">
      <alignment horizontal="justify" vertical="center" wrapText="1"/>
    </xf>
    <xf numFmtId="0" fontId="28" fillId="3" borderId="41" xfId="16" applyFont="1" applyFill="1" applyBorder="1" applyAlignment="1" applyProtection="1">
      <alignment horizontal="center" vertical="center" wrapText="1"/>
      <protection locked="0"/>
    </xf>
    <xf numFmtId="0" fontId="24" fillId="3" borderId="41" xfId="18" applyFont="1" applyFill="1" applyBorder="1" applyAlignment="1">
      <alignment horizontal="center" vertical="center"/>
    </xf>
    <xf numFmtId="0" fontId="39" fillId="3" borderId="41" xfId="2" applyFont="1" applyFill="1" applyBorder="1" applyAlignment="1">
      <alignment horizontal="center" vertical="center" wrapText="1"/>
    </xf>
    <xf numFmtId="0" fontId="24" fillId="3" borderId="41" xfId="16" applyFont="1" applyFill="1" applyBorder="1" applyAlignment="1" applyProtection="1">
      <alignment horizontal="center" vertical="center" wrapText="1"/>
      <protection locked="0"/>
    </xf>
    <xf numFmtId="0" fontId="24" fillId="3" borderId="41" xfId="2" applyFont="1" applyFill="1" applyBorder="1" applyAlignment="1">
      <alignment horizontal="center" vertical="center" wrapText="1"/>
    </xf>
    <xf numFmtId="0" fontId="39" fillId="3" borderId="41" xfId="18" applyFont="1" applyFill="1" applyBorder="1" applyAlignment="1">
      <alignment horizontal="center" vertical="center"/>
    </xf>
    <xf numFmtId="0" fontId="39" fillId="3" borderId="41" xfId="0" applyFont="1" applyFill="1" applyBorder="1" applyAlignment="1">
      <alignment horizontal="center" vertical="center" wrapText="1"/>
    </xf>
    <xf numFmtId="0" fontId="28" fillId="2" borderId="41" xfId="16" applyFont="1" applyFill="1" applyBorder="1" applyAlignment="1" applyProtection="1">
      <alignment horizontal="center" vertical="center"/>
      <protection locked="0"/>
    </xf>
    <xf numFmtId="0" fontId="28" fillId="8" borderId="41" xfId="9" applyFont="1" applyFill="1" applyBorder="1" applyAlignment="1" applyProtection="1">
      <alignment horizontal="center" vertical="center"/>
      <protection locked="0"/>
    </xf>
    <xf numFmtId="0" fontId="34" fillId="3" borderId="41" xfId="16" applyFont="1" applyFill="1" applyBorder="1" applyAlignment="1" applyProtection="1">
      <alignment horizontal="center" vertical="center"/>
      <protection locked="0"/>
    </xf>
    <xf numFmtId="0" fontId="34" fillId="3" borderId="41" xfId="16" applyFont="1" applyFill="1" applyBorder="1" applyAlignment="1">
      <alignment horizontal="center" vertical="center"/>
    </xf>
    <xf numFmtId="0" fontId="28" fillId="6" borderId="41" xfId="16" applyFont="1" applyFill="1" applyBorder="1" applyAlignment="1" applyProtection="1">
      <alignment horizontal="center" vertical="center"/>
      <protection locked="0"/>
    </xf>
    <xf numFmtId="0" fontId="28" fillId="6" borderId="41" xfId="16" applyFont="1" applyFill="1" applyBorder="1" applyAlignment="1">
      <alignment horizontal="center" vertical="center" wrapText="1"/>
    </xf>
    <xf numFmtId="0" fontId="24" fillId="6" borderId="41" xfId="18" applyFont="1" applyFill="1" applyBorder="1" applyAlignment="1">
      <alignment horizontal="center" vertical="center"/>
    </xf>
    <xf numFmtId="0" fontId="39" fillId="9" borderId="41" xfId="2" applyFont="1" applyFill="1" applyBorder="1" applyAlignment="1">
      <alignment horizontal="center" vertical="center" wrapText="1"/>
    </xf>
    <xf numFmtId="0" fontId="39" fillId="9" borderId="41" xfId="0" applyFont="1" applyFill="1" applyBorder="1" applyAlignment="1">
      <alignment horizontal="justify" vertical="center" wrapText="1"/>
    </xf>
    <xf numFmtId="0" fontId="34" fillId="2" borderId="41" xfId="16" applyFont="1" applyFill="1" applyBorder="1" applyAlignment="1">
      <alignment horizontal="center" vertical="center"/>
    </xf>
    <xf numFmtId="0" fontId="34" fillId="2" borderId="41" xfId="16" applyFont="1" applyFill="1" applyBorder="1" applyAlignment="1">
      <alignment horizontal="center" vertical="center" wrapText="1"/>
    </xf>
    <xf numFmtId="0" fontId="39" fillId="2" borderId="41" xfId="16" applyFont="1" applyFill="1" applyBorder="1" applyAlignment="1">
      <alignment horizontal="center" vertical="center" wrapText="1"/>
    </xf>
    <xf numFmtId="1" fontId="24" fillId="2" borderId="41" xfId="2" applyNumberFormat="1" applyFont="1" applyFill="1" applyBorder="1" applyAlignment="1">
      <alignment horizontal="center" vertical="center"/>
    </xf>
    <xf numFmtId="0" fontId="24" fillId="8" borderId="41" xfId="2" applyFont="1" applyFill="1" applyBorder="1" applyAlignment="1">
      <alignment horizontal="center" vertical="center"/>
    </xf>
    <xf numFmtId="0" fontId="24" fillId="2" borderId="41" xfId="2" applyFont="1" applyFill="1" applyBorder="1" applyAlignment="1">
      <alignment horizontal="center" vertical="center"/>
    </xf>
    <xf numFmtId="1" fontId="28" fillId="2" borderId="41" xfId="16" applyNumberFormat="1" applyFont="1" applyFill="1" applyBorder="1" applyAlignment="1">
      <alignment horizontal="center" vertical="center"/>
    </xf>
    <xf numFmtId="1" fontId="28" fillId="6" borderId="41" xfId="16" applyNumberFormat="1" applyFont="1" applyFill="1" applyBorder="1" applyAlignment="1">
      <alignment horizontal="center" vertical="center"/>
    </xf>
    <xf numFmtId="0" fontId="0" fillId="0" borderId="0" xfId="0" applyAlignment="1">
      <alignment horizontal="center"/>
    </xf>
    <xf numFmtId="0" fontId="33" fillId="11" borderId="11" xfId="16" applyFont="1" applyFill="1" applyBorder="1" applyAlignment="1">
      <alignment horizontal="center" vertical="center" wrapText="1"/>
    </xf>
    <xf numFmtId="0" fontId="33" fillId="11" borderId="4" xfId="16" applyFont="1" applyFill="1" applyBorder="1" applyAlignment="1" applyProtection="1">
      <alignment horizontal="center" vertical="center" wrapText="1"/>
      <protection locked="0"/>
    </xf>
    <xf numFmtId="0" fontId="22" fillId="11" borderId="4" xfId="0" applyFont="1" applyFill="1" applyBorder="1" applyAlignment="1">
      <alignment horizontal="center" vertical="center" wrapText="1"/>
    </xf>
    <xf numFmtId="0" fontId="22" fillId="11" borderId="4" xfId="1" applyFont="1" applyFill="1" applyBorder="1" applyAlignment="1">
      <alignment horizontal="center" vertical="center" textRotation="90" wrapText="1"/>
    </xf>
    <xf numFmtId="0" fontId="28" fillId="3" borderId="33" xfId="9" applyFont="1" applyFill="1" applyBorder="1" applyAlignment="1" applyProtection="1">
      <alignment horizontal="center" vertical="center" wrapText="1"/>
      <protection locked="0"/>
    </xf>
    <xf numFmtId="0" fontId="24" fillId="3" borderId="33" xfId="18" applyFont="1" applyFill="1" applyBorder="1" applyAlignment="1">
      <alignment horizontal="center" vertical="center"/>
    </xf>
    <xf numFmtId="0" fontId="39" fillId="3" borderId="33" xfId="2" applyFont="1" applyFill="1" applyBorder="1" applyAlignment="1">
      <alignment horizontal="center" vertical="center" wrapText="1"/>
    </xf>
    <xf numFmtId="0" fontId="24" fillId="3" borderId="33" xfId="9" applyFont="1" applyFill="1" applyBorder="1" applyAlignment="1" applyProtection="1">
      <alignment horizontal="center" vertical="center" wrapText="1"/>
      <protection locked="0"/>
    </xf>
    <xf numFmtId="0" fontId="24" fillId="3" borderId="33" xfId="2" applyFont="1" applyFill="1" applyBorder="1" applyAlignment="1">
      <alignment horizontal="center" vertical="center" wrapText="1"/>
    </xf>
    <xf numFmtId="0" fontId="39" fillId="3" borderId="29" xfId="18" applyFont="1" applyFill="1" applyBorder="1" applyAlignment="1">
      <alignment horizontal="center" vertical="center"/>
    </xf>
    <xf numFmtId="0" fontId="24" fillId="3" borderId="35" xfId="9" applyFont="1" applyFill="1" applyBorder="1" applyAlignment="1" applyProtection="1">
      <alignment horizontal="center" vertical="center" wrapText="1"/>
      <protection locked="0"/>
    </xf>
    <xf numFmtId="0" fontId="28" fillId="2" borderId="33" xfId="9" applyFont="1" applyFill="1" applyBorder="1" applyAlignment="1" applyProtection="1">
      <alignment horizontal="center" vertical="center"/>
      <protection locked="0"/>
    </xf>
    <xf numFmtId="0" fontId="28" fillId="8" borderId="33" xfId="9" applyFont="1" applyFill="1" applyBorder="1" applyAlignment="1" applyProtection="1">
      <alignment horizontal="center" vertical="center"/>
      <protection locked="0"/>
    </xf>
    <xf numFmtId="0" fontId="34" fillId="3" borderId="33" xfId="9" applyFont="1" applyFill="1" applyBorder="1" applyAlignment="1" applyProtection="1">
      <alignment horizontal="center" vertical="center"/>
      <protection locked="0"/>
    </xf>
    <xf numFmtId="0" fontId="34" fillId="3" borderId="33" xfId="9" applyFont="1" applyFill="1" applyBorder="1" applyAlignment="1">
      <alignment horizontal="center" vertical="center"/>
    </xf>
    <xf numFmtId="0" fontId="28" fillId="6" borderId="33" xfId="9" applyFont="1" applyFill="1" applyBorder="1" applyAlignment="1" applyProtection="1">
      <alignment horizontal="center" vertical="center"/>
      <protection locked="0"/>
    </xf>
    <xf numFmtId="0" fontId="28" fillId="2" borderId="33" xfId="9" applyFont="1" applyFill="1" applyBorder="1" applyAlignment="1">
      <alignment horizontal="center" vertical="center" wrapText="1"/>
    </xf>
    <xf numFmtId="0" fontId="28" fillId="5" borderId="33" xfId="18" applyFont="1" applyFill="1" applyBorder="1" applyAlignment="1">
      <alignment horizontal="center" vertical="center"/>
    </xf>
    <xf numFmtId="0" fontId="39" fillId="9" borderId="33" xfId="2" applyFont="1" applyFill="1" applyBorder="1" applyAlignment="1">
      <alignment horizontal="center" vertical="center" wrapText="1"/>
    </xf>
    <xf numFmtId="0" fontId="34" fillId="9" borderId="33" xfId="21" applyFont="1" applyFill="1" applyBorder="1" applyAlignment="1">
      <alignment horizontal="justify" vertical="center" wrapText="1"/>
    </xf>
    <xf numFmtId="0" fontId="34" fillId="2" borderId="33" xfId="9" applyFont="1" applyFill="1" applyBorder="1" applyAlignment="1">
      <alignment horizontal="center" vertical="center"/>
    </xf>
    <xf numFmtId="0" fontId="34" fillId="2" borderId="33" xfId="9" applyFont="1" applyFill="1" applyBorder="1" applyAlignment="1">
      <alignment horizontal="center" vertical="center" wrapText="1"/>
    </xf>
    <xf numFmtId="1" fontId="24" fillId="2" borderId="33" xfId="2" applyNumberFormat="1" applyFont="1" applyFill="1" applyBorder="1" applyAlignment="1">
      <alignment horizontal="center" vertical="center"/>
    </xf>
    <xf numFmtId="0" fontId="24" fillId="8" borderId="33" xfId="2" applyFont="1" applyFill="1" applyBorder="1" applyAlignment="1">
      <alignment horizontal="center" vertical="center"/>
    </xf>
    <xf numFmtId="0" fontId="24" fillId="2" borderId="33" xfId="2" applyFont="1" applyFill="1" applyBorder="1" applyAlignment="1">
      <alignment horizontal="center" vertical="center"/>
    </xf>
    <xf numFmtId="1" fontId="28" fillId="2" borderId="33" xfId="9" applyNumberFormat="1" applyFont="1" applyFill="1" applyBorder="1" applyAlignment="1">
      <alignment horizontal="center" vertical="center"/>
    </xf>
    <xf numFmtId="1" fontId="28" fillId="6" borderId="33" xfId="9" applyNumberFormat="1" applyFont="1" applyFill="1" applyBorder="1" applyAlignment="1">
      <alignment horizontal="center" vertical="center"/>
    </xf>
    <xf numFmtId="0" fontId="24" fillId="3" borderId="53" xfId="2" applyFont="1" applyFill="1" applyBorder="1" applyAlignment="1">
      <alignment horizontal="center" vertical="center" wrapText="1"/>
    </xf>
    <xf numFmtId="0" fontId="34" fillId="3" borderId="4" xfId="16" applyFont="1" applyFill="1" applyBorder="1" applyAlignment="1" applyProtection="1">
      <alignment horizontal="center" vertical="center" wrapText="1"/>
      <protection locked="0"/>
    </xf>
    <xf numFmtId="0" fontId="34" fillId="3" borderId="4" xfId="16" applyFont="1" applyFill="1" applyBorder="1" applyAlignment="1">
      <alignment horizontal="center" vertical="center" wrapText="1"/>
    </xf>
    <xf numFmtId="0" fontId="28" fillId="2" borderId="4" xfId="16" applyFont="1" applyFill="1" applyBorder="1" applyAlignment="1" applyProtection="1">
      <alignment horizontal="center" vertical="center"/>
      <protection locked="0"/>
    </xf>
    <xf numFmtId="0" fontId="28" fillId="6" borderId="4" xfId="16" applyFont="1" applyFill="1" applyBorder="1" applyAlignment="1" applyProtection="1">
      <alignment horizontal="center" vertical="center"/>
      <protection locked="0"/>
    </xf>
    <xf numFmtId="0" fontId="28" fillId="7" borderId="4" xfId="16" applyFont="1" applyFill="1" applyBorder="1" applyAlignment="1" applyProtection="1">
      <alignment horizontal="center" vertical="center"/>
      <protection locked="0"/>
    </xf>
    <xf numFmtId="0" fontId="24" fillId="2" borderId="4" xfId="2" applyFont="1" applyFill="1" applyBorder="1" applyAlignment="1">
      <alignment horizontal="center" vertical="center"/>
    </xf>
    <xf numFmtId="1" fontId="28" fillId="2" borderId="4" xfId="16" applyNumberFormat="1" applyFont="1" applyFill="1" applyBorder="1" applyAlignment="1">
      <alignment horizontal="center" vertical="center"/>
    </xf>
    <xf numFmtId="1" fontId="28" fillId="6" borderId="4" xfId="16" applyNumberFormat="1" applyFont="1" applyFill="1" applyBorder="1" applyAlignment="1">
      <alignment horizontal="center" vertical="center"/>
    </xf>
    <xf numFmtId="0" fontId="40" fillId="3" borderId="49" xfId="0" applyFont="1" applyFill="1" applyBorder="1" applyAlignment="1">
      <alignment horizontal="center" vertical="center" wrapText="1"/>
    </xf>
    <xf numFmtId="0" fontId="28" fillId="3" borderId="4" xfId="16" applyFont="1" applyFill="1" applyBorder="1" applyAlignment="1" applyProtection="1">
      <alignment horizontal="center" vertical="center" wrapText="1"/>
      <protection locked="0"/>
    </xf>
    <xf numFmtId="0" fontId="39" fillId="3" borderId="4" xfId="18" applyFont="1" applyFill="1" applyBorder="1" applyAlignment="1">
      <alignment horizontal="center" vertical="center" wrapText="1"/>
    </xf>
    <xf numFmtId="0" fontId="39" fillId="3" borderId="9" xfId="18" applyFont="1" applyFill="1" applyBorder="1" applyAlignment="1">
      <alignment horizontal="center" vertical="center" wrapText="1"/>
    </xf>
    <xf numFmtId="0" fontId="39" fillId="3" borderId="4" xfId="2" applyFont="1" applyFill="1" applyBorder="1" applyAlignment="1">
      <alignment horizontal="center" vertical="center" wrapText="1"/>
    </xf>
    <xf numFmtId="0" fontId="24" fillId="3" borderId="4" xfId="16" applyFont="1" applyFill="1" applyBorder="1" applyAlignment="1" applyProtection="1">
      <alignment horizontal="center" vertical="center" wrapText="1"/>
      <protection locked="0"/>
    </xf>
    <xf numFmtId="0" fontId="24" fillId="3" borderId="4" xfId="2" applyFont="1" applyFill="1" applyBorder="1" applyAlignment="1">
      <alignment horizontal="center" vertical="center" wrapText="1"/>
    </xf>
    <xf numFmtId="0" fontId="24" fillId="3" borderId="4" xfId="9" applyFont="1" applyFill="1" applyBorder="1" applyAlignment="1" applyProtection="1">
      <alignment horizontal="center" vertical="center" wrapText="1"/>
      <protection locked="0"/>
    </xf>
    <xf numFmtId="0" fontId="24" fillId="3" borderId="9" xfId="9" applyFont="1" applyFill="1" applyBorder="1" applyAlignment="1" applyProtection="1">
      <alignment horizontal="center" vertical="center" wrapText="1"/>
      <protection locked="0"/>
    </xf>
    <xf numFmtId="0" fontId="28" fillId="5" borderId="4" xfId="9" applyFont="1" applyFill="1" applyBorder="1" applyAlignment="1" applyProtection="1">
      <alignment horizontal="center" vertical="center"/>
      <protection locked="0"/>
    </xf>
    <xf numFmtId="0" fontId="28" fillId="10" borderId="4" xfId="18" applyFont="1" applyFill="1" applyBorder="1" applyAlignment="1">
      <alignment horizontal="center" vertical="center"/>
    </xf>
    <xf numFmtId="1" fontId="24" fillId="3" borderId="4" xfId="2" applyNumberFormat="1" applyFont="1" applyFill="1" applyBorder="1" applyAlignment="1">
      <alignment horizontal="center" vertical="center" wrapText="1"/>
    </xf>
    <xf numFmtId="0" fontId="24" fillId="8" borderId="4" xfId="2" applyFont="1" applyFill="1" applyBorder="1" applyAlignment="1">
      <alignment horizontal="center" vertical="center"/>
    </xf>
    <xf numFmtId="0" fontId="39" fillId="3" borderId="4" xfId="16" applyFont="1" applyFill="1" applyBorder="1" applyAlignment="1" applyProtection="1">
      <alignment horizontal="center" vertical="center" wrapText="1"/>
      <protection locked="0"/>
    </xf>
    <xf numFmtId="0" fontId="40" fillId="3" borderId="42" xfId="2" applyFont="1" applyFill="1" applyBorder="1" applyAlignment="1">
      <alignment horizontal="center" vertical="center" wrapText="1"/>
    </xf>
    <xf numFmtId="1" fontId="24" fillId="2" borderId="4" xfId="2" applyNumberFormat="1" applyFont="1" applyFill="1" applyBorder="1" applyAlignment="1">
      <alignment horizontal="center" vertical="center"/>
    </xf>
    <xf numFmtId="0" fontId="24" fillId="3" borderId="9" xfId="16" applyFont="1" applyFill="1" applyBorder="1" applyAlignment="1" applyProtection="1">
      <alignment horizontal="center" vertical="center" wrapText="1"/>
      <protection locked="0"/>
    </xf>
    <xf numFmtId="0" fontId="39" fillId="3" borderId="4" xfId="0" applyFont="1" applyFill="1" applyBorder="1" applyAlignment="1">
      <alignment horizontal="center" vertical="center" wrapText="1"/>
    </xf>
    <xf numFmtId="0" fontId="24" fillId="2" borderId="4" xfId="16" applyFont="1" applyFill="1" applyBorder="1" applyAlignment="1" applyProtection="1">
      <alignment horizontal="center" vertical="center"/>
      <protection locked="0"/>
    </xf>
    <xf numFmtId="0" fontId="34" fillId="0" borderId="4" xfId="16" applyFont="1" applyBorder="1" applyAlignment="1" applyProtection="1">
      <alignment horizontal="center" vertical="center" wrapText="1"/>
      <protection locked="0"/>
    </xf>
    <xf numFmtId="0" fontId="34" fillId="0" borderId="4" xfId="16" applyFont="1" applyBorder="1" applyAlignment="1">
      <alignment horizontal="center" vertical="center" wrapText="1"/>
    </xf>
    <xf numFmtId="0" fontId="24" fillId="0" borderId="9" xfId="9" applyFont="1" applyBorder="1" applyAlignment="1" applyProtection="1">
      <alignment horizontal="center" vertical="center" wrapText="1"/>
      <protection locked="0"/>
    </xf>
    <xf numFmtId="0" fontId="39" fillId="0" borderId="4" xfId="18" applyFont="1" applyBorder="1" applyAlignment="1">
      <alignment horizontal="center" vertical="center" wrapText="1"/>
    </xf>
    <xf numFmtId="0" fontId="39" fillId="0" borderId="9" xfId="18" applyFont="1" applyBorder="1" applyAlignment="1">
      <alignment horizontal="center" vertical="center" wrapText="1"/>
    </xf>
    <xf numFmtId="0" fontId="24" fillId="0" borderId="9" xfId="16" applyFont="1" applyBorder="1" applyAlignment="1" applyProtection="1">
      <alignment horizontal="center" vertical="center" wrapText="1"/>
      <protection locked="0"/>
    </xf>
    <xf numFmtId="0" fontId="28" fillId="3" borderId="49" xfId="0" applyFont="1" applyFill="1" applyBorder="1" applyAlignment="1">
      <alignment horizontal="center" vertical="center" wrapText="1"/>
    </xf>
    <xf numFmtId="0" fontId="34" fillId="3" borderId="4" xfId="2" applyFont="1" applyFill="1" applyBorder="1" applyAlignment="1">
      <alignment horizontal="center" vertical="center" wrapText="1"/>
    </xf>
    <xf numFmtId="0" fontId="28" fillId="7" borderId="4" xfId="16" applyFont="1" applyFill="1" applyBorder="1" applyAlignment="1">
      <alignment horizontal="center" vertical="center" wrapText="1"/>
    </xf>
    <xf numFmtId="0" fontId="28" fillId="5" borderId="4" xfId="16" applyFont="1" applyFill="1" applyBorder="1" applyAlignment="1" applyProtection="1">
      <alignment horizontal="center" vertical="center"/>
      <protection locked="0"/>
    </xf>
    <xf numFmtId="0" fontId="33" fillId="11" borderId="4" xfId="16" applyFont="1" applyFill="1" applyBorder="1" applyAlignment="1">
      <alignment horizontal="center" vertical="center" wrapText="1"/>
    </xf>
    <xf numFmtId="0" fontId="33" fillId="3" borderId="4" xfId="16" applyFont="1" applyFill="1" applyBorder="1" applyAlignment="1">
      <alignment horizontal="center" vertical="center" wrapText="1"/>
    </xf>
    <xf numFmtId="1" fontId="28" fillId="7" borderId="4" xfId="16" applyNumberFormat="1" applyFont="1" applyFill="1" applyBorder="1" applyAlignment="1">
      <alignment horizontal="center" vertical="center"/>
    </xf>
    <xf numFmtId="1" fontId="24" fillId="0" borderId="4" xfId="2" applyNumberFormat="1" applyFont="1" applyBorder="1" applyAlignment="1">
      <alignment horizontal="center" vertical="center"/>
    </xf>
    <xf numFmtId="0" fontId="40" fillId="0" borderId="49" xfId="0" applyFont="1" applyBorder="1" applyAlignment="1">
      <alignment horizontal="center" vertical="center" wrapText="1"/>
    </xf>
    <xf numFmtId="0" fontId="24" fillId="3" borderId="41" xfId="9" applyFont="1" applyFill="1" applyBorder="1" applyAlignment="1" applyProtection="1">
      <alignment horizontal="center" vertical="center" wrapText="1"/>
      <protection locked="0"/>
    </xf>
    <xf numFmtId="0" fontId="24" fillId="3" borderId="48" xfId="16" applyFont="1" applyFill="1" applyBorder="1" applyAlignment="1">
      <alignment horizontal="center" vertical="center"/>
    </xf>
    <xf numFmtId="0" fontId="24" fillId="3" borderId="42" xfId="16" applyFont="1" applyFill="1" applyBorder="1" applyAlignment="1">
      <alignment horizontal="center" vertical="center"/>
    </xf>
    <xf numFmtId="0" fontId="24" fillId="3" borderId="42" xfId="16" applyFont="1" applyFill="1" applyBorder="1" applyAlignment="1">
      <alignment horizontal="center" vertical="center" wrapText="1"/>
    </xf>
    <xf numFmtId="0" fontId="24" fillId="3" borderId="49" xfId="16" applyFont="1" applyFill="1" applyBorder="1" applyAlignment="1">
      <alignment horizontal="center" vertical="center"/>
    </xf>
    <xf numFmtId="0" fontId="24" fillId="3" borderId="49" xfId="16" applyFont="1" applyFill="1" applyBorder="1" applyAlignment="1">
      <alignment horizontal="center" vertical="center" wrapText="1"/>
    </xf>
    <xf numFmtId="0" fontId="24" fillId="3" borderId="54" xfId="16" applyFont="1" applyFill="1" applyBorder="1" applyAlignment="1">
      <alignment horizontal="center" vertical="center" wrapText="1"/>
    </xf>
    <xf numFmtId="0" fontId="24" fillId="3" borderId="55" xfId="16" applyFont="1" applyFill="1" applyBorder="1" applyAlignment="1">
      <alignment horizontal="center" vertical="center" wrapText="1"/>
    </xf>
    <xf numFmtId="0" fontId="24" fillId="3" borderId="52" xfId="16" applyFont="1" applyFill="1" applyBorder="1" applyAlignment="1">
      <alignment horizontal="center" vertical="center" wrapText="1"/>
    </xf>
    <xf numFmtId="0" fontId="24" fillId="3" borderId="51" xfId="16" applyFont="1" applyFill="1" applyBorder="1" applyAlignment="1">
      <alignment horizontal="center" vertical="center"/>
    </xf>
    <xf numFmtId="0" fontId="34" fillId="3" borderId="4" xfId="9" applyFont="1" applyFill="1" applyBorder="1" applyAlignment="1">
      <alignment horizontal="center" vertical="center" wrapText="1"/>
    </xf>
    <xf numFmtId="0" fontId="39" fillId="3" borderId="9" xfId="0" applyFont="1" applyFill="1" applyBorder="1" applyAlignment="1">
      <alignment horizontal="center" vertical="center" wrapText="1"/>
    </xf>
    <xf numFmtId="0" fontId="40" fillId="3" borderId="51" xfId="0" applyFont="1" applyFill="1" applyBorder="1" applyAlignment="1">
      <alignment horizontal="center" vertical="center" wrapText="1"/>
    </xf>
    <xf numFmtId="0" fontId="34" fillId="0" borderId="0" xfId="16" applyFont="1" applyAlignment="1">
      <alignment vertical="center"/>
    </xf>
    <xf numFmtId="0" fontId="34" fillId="0" borderId="0" xfId="16" applyFont="1" applyAlignment="1">
      <alignment vertical="center" wrapText="1"/>
    </xf>
    <xf numFmtId="0" fontId="34" fillId="0" borderId="1" xfId="16" applyFont="1" applyBorder="1" applyAlignment="1">
      <alignment vertical="center" wrapText="1"/>
    </xf>
    <xf numFmtId="0" fontId="34" fillId="0" borderId="0" xfId="16" applyFont="1" applyAlignment="1">
      <alignment horizontal="center" vertical="center"/>
    </xf>
    <xf numFmtId="0" fontId="39" fillId="0" borderId="0" xfId="16" applyFont="1" applyAlignment="1">
      <alignment vertical="center"/>
    </xf>
    <xf numFmtId="0" fontId="34" fillId="0" borderId="0" xfId="16" applyFont="1" applyAlignment="1" applyProtection="1">
      <alignment horizontal="center" vertical="center" wrapText="1"/>
      <protection locked="0"/>
    </xf>
    <xf numFmtId="0" fontId="28" fillId="0" borderId="0" xfId="16" applyFont="1" applyAlignment="1" applyProtection="1">
      <alignment horizontal="center" vertical="center" wrapText="1"/>
      <protection locked="0"/>
    </xf>
    <xf numFmtId="0" fontId="34" fillId="0" borderId="0" xfId="16" applyFont="1" applyAlignment="1">
      <alignment horizontal="center" vertical="center" wrapText="1"/>
    </xf>
    <xf numFmtId="0" fontId="28" fillId="0" borderId="0" xfId="16" applyFont="1" applyAlignment="1">
      <alignment horizontal="center" vertical="center" wrapText="1"/>
    </xf>
    <xf numFmtId="0" fontId="28" fillId="0" borderId="0" xfId="16" applyFont="1" applyAlignment="1" applyProtection="1">
      <alignment horizontal="center" vertical="center"/>
      <protection locked="0"/>
    </xf>
    <xf numFmtId="1" fontId="34" fillId="0" borderId="0" xfId="16" applyNumberFormat="1" applyFont="1" applyAlignment="1">
      <alignment horizontal="center" vertical="center"/>
    </xf>
    <xf numFmtId="0" fontId="28" fillId="0" borderId="0" xfId="16" applyFont="1" applyAlignment="1">
      <alignment horizontal="center" vertical="center"/>
    </xf>
    <xf numFmtId="0" fontId="45" fillId="0" borderId="0" xfId="16" applyFont="1" applyAlignment="1">
      <alignment horizontal="justify" vertical="center"/>
    </xf>
    <xf numFmtId="0" fontId="45" fillId="0" borderId="0" xfId="16" applyFont="1" applyAlignment="1">
      <alignment horizontal="center" vertical="center"/>
    </xf>
    <xf numFmtId="0" fontId="45" fillId="0" borderId="0" xfId="16" applyFont="1" applyAlignment="1">
      <alignment vertical="center"/>
    </xf>
    <xf numFmtId="0" fontId="39" fillId="3" borderId="33" xfId="0" applyFont="1" applyFill="1" applyBorder="1" applyAlignment="1">
      <alignment horizontal="center" vertical="center" wrapText="1"/>
    </xf>
    <xf numFmtId="15" fontId="34" fillId="3" borderId="33" xfId="16" applyNumberFormat="1" applyFont="1" applyFill="1" applyBorder="1" applyAlignment="1">
      <alignment horizontal="center" vertical="center"/>
    </xf>
    <xf numFmtId="0" fontId="39" fillId="3" borderId="36" xfId="0" applyFont="1" applyFill="1" applyBorder="1" applyAlignment="1">
      <alignment horizontal="center" vertical="center" wrapText="1"/>
    </xf>
    <xf numFmtId="15" fontId="34" fillId="3" borderId="1" xfId="16" applyNumberFormat="1" applyFont="1" applyFill="1" applyBorder="1" applyAlignment="1">
      <alignment horizontal="center" vertical="center"/>
    </xf>
    <xf numFmtId="0" fontId="39" fillId="3" borderId="38" xfId="0" applyFont="1" applyFill="1" applyBorder="1" applyAlignment="1">
      <alignment horizontal="center" vertical="center" wrapText="1"/>
    </xf>
    <xf numFmtId="0" fontId="39" fillId="3" borderId="4" xfId="9" applyFont="1" applyFill="1" applyBorder="1" applyAlignment="1">
      <alignment horizontal="center" vertical="center" wrapText="1"/>
    </xf>
    <xf numFmtId="0" fontId="34" fillId="3" borderId="38" xfId="9" applyFont="1" applyFill="1" applyBorder="1" applyAlignment="1">
      <alignment horizontal="center" vertical="center" wrapText="1"/>
    </xf>
    <xf numFmtId="0" fontId="34" fillId="3" borderId="38" xfId="16" applyFont="1" applyFill="1" applyBorder="1" applyAlignment="1">
      <alignment horizontal="center" vertical="center" wrapText="1"/>
    </xf>
    <xf numFmtId="0" fontId="41" fillId="3" borderId="4" xfId="16" applyFont="1" applyFill="1" applyBorder="1" applyAlignment="1">
      <alignment horizontal="center" vertical="center" wrapText="1"/>
    </xf>
    <xf numFmtId="15" fontId="34" fillId="3" borderId="4" xfId="16" applyNumberFormat="1" applyFont="1" applyFill="1" applyBorder="1" applyAlignment="1">
      <alignment horizontal="center" vertical="center"/>
    </xf>
    <xf numFmtId="0" fontId="34" fillId="3" borderId="40" xfId="16" applyFont="1" applyFill="1" applyBorder="1" applyAlignment="1">
      <alignment horizontal="center" vertical="center" wrapText="1"/>
    </xf>
    <xf numFmtId="0" fontId="41" fillId="3" borderId="1" xfId="16" applyFont="1" applyFill="1" applyBorder="1" applyAlignment="1">
      <alignment horizontal="center" vertical="center" wrapText="1"/>
    </xf>
    <xf numFmtId="0" fontId="34" fillId="0" borderId="38" xfId="16" applyFont="1" applyBorder="1" applyAlignment="1">
      <alignment horizontal="center" vertical="center" wrapText="1"/>
    </xf>
    <xf numFmtId="0" fontId="41" fillId="3" borderId="1" xfId="25" applyFont="1" applyFill="1" applyBorder="1" applyAlignment="1">
      <alignment horizontal="center" vertical="center" wrapText="1"/>
    </xf>
    <xf numFmtId="0" fontId="41" fillId="0" borderId="38" xfId="16" applyFont="1" applyBorder="1" applyAlignment="1">
      <alignment horizontal="center" vertical="center" wrapText="1"/>
    </xf>
    <xf numFmtId="0" fontId="41" fillId="3" borderId="38" xfId="25" applyFont="1" applyFill="1" applyBorder="1" applyAlignment="1">
      <alignment horizontal="center" vertical="center" wrapText="1"/>
    </xf>
    <xf numFmtId="0" fontId="39" fillId="0" borderId="38" xfId="16" applyFont="1" applyBorder="1" applyAlignment="1">
      <alignment horizontal="center" vertical="center" wrapText="1"/>
    </xf>
    <xf numFmtId="15" fontId="39" fillId="3" borderId="1" xfId="16" applyNumberFormat="1" applyFont="1" applyFill="1" applyBorder="1" applyAlignment="1">
      <alignment horizontal="center" vertical="center" wrapText="1"/>
    </xf>
    <xf numFmtId="15" fontId="39" fillId="3" borderId="1" xfId="16" applyNumberFormat="1" applyFont="1" applyFill="1" applyBorder="1" applyAlignment="1">
      <alignment horizontal="center" vertical="center"/>
    </xf>
    <xf numFmtId="0" fontId="39" fillId="3" borderId="38" xfId="16" applyFont="1" applyFill="1" applyBorder="1" applyAlignment="1">
      <alignment horizontal="center" vertical="center" wrapText="1"/>
    </xf>
    <xf numFmtId="0" fontId="39" fillId="0" borderId="39" xfId="16" applyFont="1" applyBorder="1" applyAlignment="1">
      <alignment horizontal="center" vertical="center" wrapText="1"/>
    </xf>
    <xf numFmtId="0" fontId="34" fillId="3" borderId="1" xfId="14" applyFont="1" applyFill="1" applyBorder="1" applyAlignment="1" applyProtection="1">
      <alignment horizontal="center" vertical="center" wrapText="1"/>
      <protection locked="0"/>
    </xf>
    <xf numFmtId="0" fontId="41" fillId="3" borderId="9" xfId="0" applyFont="1" applyFill="1" applyBorder="1" applyAlignment="1">
      <alignment horizontal="center" vertical="center" wrapText="1"/>
    </xf>
    <xf numFmtId="0" fontId="39" fillId="3" borderId="39" xfId="0" applyFont="1" applyFill="1" applyBorder="1" applyAlignment="1">
      <alignment horizontal="center" vertical="center" wrapText="1"/>
    </xf>
    <xf numFmtId="0" fontId="41" fillId="3" borderId="4" xfId="0" applyFont="1" applyFill="1" applyBorder="1" applyAlignment="1">
      <alignment horizontal="center" vertical="center" wrapText="1"/>
    </xf>
    <xf numFmtId="0" fontId="41" fillId="3" borderId="38" xfId="0" applyFont="1" applyFill="1" applyBorder="1" applyAlignment="1">
      <alignment horizontal="center" vertical="center" wrapText="1"/>
    </xf>
    <xf numFmtId="0" fontId="41" fillId="3" borderId="1" xfId="9" applyFont="1" applyFill="1" applyBorder="1" applyAlignment="1">
      <alignment horizontal="center" vertical="center" wrapText="1"/>
    </xf>
    <xf numFmtId="0" fontId="39" fillId="3" borderId="1" xfId="9" applyFont="1" applyFill="1" applyBorder="1" applyAlignment="1">
      <alignment horizontal="center" vertical="center" wrapText="1"/>
    </xf>
    <xf numFmtId="0" fontId="39" fillId="3" borderId="38" xfId="9" applyFont="1" applyFill="1" applyBorder="1" applyAlignment="1">
      <alignment horizontal="center" vertical="center" wrapText="1"/>
    </xf>
    <xf numFmtId="0" fontId="41" fillId="3" borderId="41" xfId="16" applyFont="1" applyFill="1" applyBorder="1" applyAlignment="1">
      <alignment horizontal="center" vertical="center" wrapText="1"/>
    </xf>
    <xf numFmtId="0" fontId="34" fillId="3" borderId="41" xfId="16" applyFont="1" applyFill="1" applyBorder="1" applyAlignment="1">
      <alignment horizontal="center" vertical="center" wrapText="1"/>
    </xf>
    <xf numFmtId="15" fontId="39" fillId="0" borderId="41" xfId="16" applyNumberFormat="1" applyFont="1" applyBorder="1" applyAlignment="1">
      <alignment horizontal="center" vertical="center" wrapText="1"/>
    </xf>
    <xf numFmtId="0" fontId="15" fillId="4" borderId="42" xfId="0" applyFont="1" applyFill="1" applyBorder="1" applyAlignment="1">
      <alignment horizontal="center" vertical="center"/>
    </xf>
    <xf numFmtId="0" fontId="31" fillId="4" borderId="57" xfId="0" applyFont="1" applyFill="1" applyBorder="1" applyAlignment="1">
      <alignment horizontal="center" vertical="center"/>
    </xf>
    <xf numFmtId="0" fontId="31" fillId="5" borderId="42" xfId="0" applyFont="1" applyFill="1" applyBorder="1" applyAlignment="1">
      <alignment horizontal="center" vertical="center"/>
    </xf>
    <xf numFmtId="0" fontId="31" fillId="6" borderId="42" xfId="0" applyFont="1" applyFill="1" applyBorder="1" applyAlignment="1">
      <alignment horizontal="center" vertical="center"/>
    </xf>
    <xf numFmtId="0" fontId="31" fillId="7" borderId="51" xfId="0" applyFont="1" applyFill="1" applyBorder="1" applyAlignment="1">
      <alignment horizontal="center" vertical="center"/>
    </xf>
    <xf numFmtId="0" fontId="32" fillId="7" borderId="41" xfId="0" applyFont="1" applyFill="1" applyBorder="1" applyAlignment="1">
      <alignment horizontal="center" vertical="center" wrapText="1"/>
    </xf>
    <xf numFmtId="0" fontId="17" fillId="4" borderId="42" xfId="0" applyFont="1" applyFill="1" applyBorder="1" applyAlignment="1">
      <alignment horizontal="center" vertical="center"/>
    </xf>
    <xf numFmtId="0" fontId="32" fillId="4" borderId="38" xfId="0" applyFont="1" applyFill="1" applyBorder="1" applyAlignment="1">
      <alignment horizontal="center" vertical="center" wrapText="1"/>
    </xf>
    <xf numFmtId="0" fontId="32" fillId="8" borderId="42" xfId="0" applyFont="1" applyFill="1" applyBorder="1" applyAlignment="1">
      <alignment horizontal="center" vertical="center"/>
    </xf>
    <xf numFmtId="0" fontId="32" fillId="9" borderId="38" xfId="0" applyFont="1" applyFill="1" applyBorder="1" applyAlignment="1">
      <alignment horizontal="center" vertical="center" wrapText="1"/>
    </xf>
    <xf numFmtId="0" fontId="32" fillId="5" borderId="42" xfId="0" applyFont="1" applyFill="1" applyBorder="1" applyAlignment="1">
      <alignment horizontal="center" vertical="center"/>
    </xf>
    <xf numFmtId="0" fontId="32" fillId="6" borderId="42" xfId="0" applyFont="1" applyFill="1" applyBorder="1" applyAlignment="1">
      <alignment horizontal="center" vertical="center"/>
    </xf>
    <xf numFmtId="0" fontId="32" fillId="7" borderId="51" xfId="0" applyFont="1" applyFill="1" applyBorder="1" applyAlignment="1">
      <alignment horizontal="center" vertical="center"/>
    </xf>
    <xf numFmtId="0" fontId="32" fillId="7" borderId="41" xfId="0" applyFont="1" applyFill="1" applyBorder="1" applyAlignment="1">
      <alignment horizontal="center" vertical="center"/>
    </xf>
    <xf numFmtId="0" fontId="32" fillId="9" borderId="41" xfId="0" applyFont="1" applyFill="1" applyBorder="1" applyAlignment="1">
      <alignment horizontal="center" vertical="center" wrapText="1"/>
    </xf>
    <xf numFmtId="0" fontId="32" fillId="9" borderId="46" xfId="0" applyFont="1" applyFill="1" applyBorder="1" applyAlignment="1">
      <alignment horizontal="center" vertical="center" wrapText="1"/>
    </xf>
    <xf numFmtId="0" fontId="24" fillId="3" borderId="9" xfId="2" applyFont="1" applyFill="1" applyBorder="1" applyAlignment="1">
      <alignment horizontal="center" vertical="center" wrapText="1"/>
    </xf>
    <xf numFmtId="0" fontId="24" fillId="2" borderId="9" xfId="2" applyFont="1" applyFill="1" applyBorder="1" applyAlignment="1">
      <alignment horizontal="center" vertical="center"/>
    </xf>
    <xf numFmtId="1" fontId="24" fillId="0" borderId="8" xfId="2" applyNumberFormat="1" applyFont="1" applyBorder="1" applyAlignment="1">
      <alignment horizontal="center" vertical="center"/>
    </xf>
    <xf numFmtId="1" fontId="24" fillId="0" borderId="9" xfId="2" applyNumberFormat="1" applyFont="1" applyBorder="1" applyAlignment="1">
      <alignment horizontal="center" vertical="center"/>
    </xf>
    <xf numFmtId="0" fontId="28" fillId="5" borderId="9" xfId="9" applyFont="1" applyFill="1" applyBorder="1" applyAlignment="1" applyProtection="1">
      <alignment horizontal="center" vertical="center"/>
      <protection locked="0"/>
    </xf>
    <xf numFmtId="0" fontId="33" fillId="11" borderId="29" xfId="16" applyFont="1" applyFill="1" applyBorder="1" applyAlignment="1" applyProtection="1">
      <alignment horizontal="center" vertical="center" wrapText="1"/>
      <protection locked="0"/>
    </xf>
    <xf numFmtId="0" fontId="33" fillId="11" borderId="8" xfId="16" applyFont="1" applyFill="1" applyBorder="1" applyAlignment="1" applyProtection="1">
      <alignment horizontal="center" vertical="center" wrapText="1"/>
      <protection locked="0"/>
    </xf>
    <xf numFmtId="0" fontId="33" fillId="11" borderId="29" xfId="16" applyFont="1" applyFill="1" applyBorder="1" applyAlignment="1">
      <alignment horizontal="center" vertical="center" wrapText="1"/>
    </xf>
    <xf numFmtId="0" fontId="22" fillId="11" borderId="8" xfId="2" applyFont="1" applyFill="1" applyBorder="1" applyAlignment="1">
      <alignment horizontal="center" vertical="center" wrapText="1"/>
    </xf>
    <xf numFmtId="0" fontId="24" fillId="3" borderId="4" xfId="16" applyFont="1" applyFill="1" applyBorder="1" applyAlignment="1" applyProtection="1">
      <alignment horizontal="center" wrapText="1"/>
      <protection locked="0"/>
    </xf>
    <xf numFmtId="0" fontId="24" fillId="3" borderId="4" xfId="2" applyFont="1" applyFill="1" applyBorder="1" applyAlignment="1">
      <alignment horizontal="center" wrapText="1"/>
    </xf>
    <xf numFmtId="0" fontId="24" fillId="3" borderId="49" xfId="16" applyFont="1" applyFill="1" applyBorder="1" applyAlignment="1">
      <alignment horizontal="center" wrapText="1"/>
    </xf>
    <xf numFmtId="0" fontId="24" fillId="3" borderId="37" xfId="16" applyFont="1" applyFill="1" applyBorder="1" applyAlignment="1">
      <alignment horizontal="center" wrapText="1"/>
    </xf>
    <xf numFmtId="0" fontId="28" fillId="3" borderId="4" xfId="16" applyFont="1" applyFill="1" applyBorder="1" applyAlignment="1" applyProtection="1">
      <alignment horizontal="center" wrapText="1"/>
      <protection locked="0"/>
    </xf>
    <xf numFmtId="0" fontId="28" fillId="3" borderId="9" xfId="16" applyFont="1" applyFill="1" applyBorder="1" applyAlignment="1" applyProtection="1">
      <alignment horizontal="center" wrapText="1"/>
      <protection locked="0"/>
    </xf>
    <xf numFmtId="0" fontId="39" fillId="3" borderId="4" xfId="18" applyFont="1" applyFill="1" applyBorder="1" applyAlignment="1">
      <alignment horizontal="center" wrapText="1"/>
    </xf>
    <xf numFmtId="0" fontId="39" fillId="3" borderId="9" xfId="18" applyFont="1" applyFill="1" applyBorder="1" applyAlignment="1">
      <alignment horizontal="center" wrapText="1"/>
    </xf>
    <xf numFmtId="0" fontId="24" fillId="3" borderId="4" xfId="9" applyFont="1" applyFill="1" applyBorder="1" applyAlignment="1" applyProtection="1">
      <alignment horizontal="center" wrapText="1"/>
      <protection locked="0"/>
    </xf>
    <xf numFmtId="0" fontId="24" fillId="3" borderId="9" xfId="9" applyFont="1" applyFill="1" applyBorder="1" applyAlignment="1" applyProtection="1">
      <alignment horizontal="center" wrapText="1"/>
      <protection locked="0"/>
    </xf>
    <xf numFmtId="0" fontId="28" fillId="2" borderId="4" xfId="16" applyFont="1" applyFill="1" applyBorder="1" applyAlignment="1" applyProtection="1">
      <alignment horizontal="center"/>
      <protection locked="0"/>
    </xf>
    <xf numFmtId="0" fontId="28" fillId="8" borderId="4" xfId="9" applyFont="1" applyFill="1" applyBorder="1" applyAlignment="1" applyProtection="1">
      <alignment horizontal="center"/>
      <protection locked="0"/>
    </xf>
    <xf numFmtId="0" fontId="28" fillId="8" borderId="9" xfId="9" applyFont="1" applyFill="1" applyBorder="1" applyAlignment="1" applyProtection="1">
      <alignment horizontal="center"/>
      <protection locked="0"/>
    </xf>
    <xf numFmtId="0" fontId="39" fillId="3" borderId="4" xfId="16" applyFont="1" applyFill="1" applyBorder="1" applyAlignment="1" applyProtection="1">
      <alignment horizontal="center" wrapText="1"/>
      <protection locked="0"/>
    </xf>
    <xf numFmtId="0" fontId="34" fillId="3" borderId="4" xfId="16" applyFont="1" applyFill="1" applyBorder="1" applyAlignment="1">
      <alignment horizontal="center" wrapText="1"/>
    </xf>
    <xf numFmtId="0" fontId="28" fillId="7" borderId="4" xfId="16" applyFont="1" applyFill="1" applyBorder="1" applyAlignment="1" applyProtection="1">
      <alignment horizontal="center"/>
      <protection locked="0"/>
    </xf>
    <xf numFmtId="0" fontId="28" fillId="7" borderId="4" xfId="16" applyFont="1" applyFill="1" applyBorder="1" applyAlignment="1">
      <alignment horizontal="center" wrapText="1"/>
    </xf>
    <xf numFmtId="0" fontId="28" fillId="10" borderId="4" xfId="18" applyFont="1" applyFill="1" applyBorder="1" applyAlignment="1">
      <alignment horizontal="center"/>
    </xf>
    <xf numFmtId="0" fontId="39" fillId="3" borderId="9" xfId="16" applyFont="1" applyFill="1" applyBorder="1" applyAlignment="1" applyProtection="1">
      <alignment horizontal="center" wrapText="1"/>
      <protection locked="0"/>
    </xf>
    <xf numFmtId="0" fontId="34" fillId="3" borderId="9" xfId="16" applyFont="1" applyFill="1" applyBorder="1" applyAlignment="1">
      <alignment horizontal="center" wrapText="1"/>
    </xf>
    <xf numFmtId="0" fontId="28" fillId="7" borderId="9" xfId="16" applyFont="1" applyFill="1" applyBorder="1" applyAlignment="1" applyProtection="1">
      <alignment horizontal="center"/>
      <protection locked="0"/>
    </xf>
    <xf numFmtId="0" fontId="28" fillId="7" borderId="9" xfId="16" applyFont="1" applyFill="1" applyBorder="1" applyAlignment="1">
      <alignment horizontal="center" wrapText="1"/>
    </xf>
    <xf numFmtId="1" fontId="28" fillId="7" borderId="9" xfId="16" applyNumberFormat="1" applyFont="1" applyFill="1" applyBorder="1" applyAlignment="1">
      <alignment vertical="center"/>
    </xf>
    <xf numFmtId="1" fontId="28" fillId="7" borderId="4" xfId="16" applyNumberFormat="1" applyFont="1" applyFill="1" applyBorder="1" applyAlignment="1">
      <alignment horizontal="center"/>
    </xf>
    <xf numFmtId="0" fontId="40" fillId="3" borderId="49" xfId="0" applyFont="1" applyFill="1" applyBorder="1" applyAlignment="1">
      <alignment horizontal="center" wrapText="1"/>
    </xf>
    <xf numFmtId="0" fontId="41" fillId="3" borderId="4" xfId="25" applyFont="1" applyFill="1" applyBorder="1" applyAlignment="1">
      <alignment horizontal="center" wrapText="1"/>
    </xf>
    <xf numFmtId="15" fontId="34" fillId="3" borderId="4" xfId="16" applyNumberFormat="1" applyFont="1" applyFill="1" applyBorder="1" applyAlignment="1">
      <alignment horizontal="center"/>
    </xf>
    <xf numFmtId="1" fontId="28" fillId="7" borderId="9" xfId="16" applyNumberFormat="1" applyFont="1" applyFill="1" applyBorder="1" applyAlignment="1">
      <alignment horizontal="center"/>
    </xf>
    <xf numFmtId="0" fontId="40" fillId="3" borderId="37" xfId="0" applyFont="1" applyFill="1" applyBorder="1" applyAlignment="1">
      <alignment horizontal="center" wrapText="1"/>
    </xf>
    <xf numFmtId="0" fontId="41" fillId="3" borderId="9" xfId="25" applyFont="1" applyFill="1" applyBorder="1" applyAlignment="1">
      <alignment horizontal="center" wrapText="1"/>
    </xf>
    <xf numFmtId="15" fontId="34" fillId="3" borderId="9" xfId="16" applyNumberFormat="1" applyFont="1" applyFill="1" applyBorder="1" applyAlignment="1">
      <alignment horizontal="center"/>
    </xf>
    <xf numFmtId="0" fontId="41" fillId="3" borderId="39" xfId="25" applyFont="1" applyFill="1" applyBorder="1" applyAlignment="1">
      <alignment horizontal="center" wrapText="1"/>
    </xf>
    <xf numFmtId="0" fontId="41" fillId="3" borderId="40" xfId="25" applyFont="1" applyFill="1" applyBorder="1" applyAlignment="1">
      <alignment horizontal="center" wrapText="1"/>
    </xf>
    <xf numFmtId="0" fontId="24" fillId="0" borderId="4" xfId="18" applyFont="1" applyBorder="1" applyAlignment="1">
      <alignment horizontal="center" wrapText="1"/>
    </xf>
    <xf numFmtId="0" fontId="39" fillId="0" borderId="4" xfId="18" applyFont="1" applyBorder="1" applyAlignment="1">
      <alignment horizontal="center" wrapText="1"/>
    </xf>
    <xf numFmtId="0" fontId="24" fillId="0" borderId="4" xfId="16" applyFont="1" applyBorder="1" applyAlignment="1" applyProtection="1">
      <alignment horizontal="center" wrapText="1"/>
      <protection locked="0"/>
    </xf>
    <xf numFmtId="0" fontId="24" fillId="0" borderId="8" xfId="2" applyFont="1" applyBorder="1" applyAlignment="1">
      <alignment horizontal="center" wrapText="1"/>
    </xf>
    <xf numFmtId="0" fontId="24" fillId="0" borderId="8" xfId="18" applyFont="1" applyBorder="1" applyAlignment="1">
      <alignment horizontal="center" wrapText="1"/>
    </xf>
    <xf numFmtId="0" fontId="39" fillId="0" borderId="8" xfId="18" applyFont="1" applyBorder="1" applyAlignment="1">
      <alignment horizontal="center" wrapText="1"/>
    </xf>
    <xf numFmtId="0" fontId="24" fillId="0" borderId="8" xfId="16" applyFont="1" applyBorder="1" applyAlignment="1" applyProtection="1">
      <alignment horizontal="center" wrapText="1"/>
      <protection locked="0"/>
    </xf>
    <xf numFmtId="0" fontId="24" fillId="0" borderId="9" xfId="18" applyFont="1" applyBorder="1" applyAlignment="1">
      <alignment horizontal="center" wrapText="1"/>
    </xf>
    <xf numFmtId="0" fontId="39" fillId="0" borderId="9" xfId="18" applyFont="1" applyBorder="1" applyAlignment="1">
      <alignment horizontal="center" wrapText="1"/>
    </xf>
    <xf numFmtId="0" fontId="24" fillId="0" borderId="9" xfId="16" applyFont="1" applyBorder="1" applyAlignment="1" applyProtection="1">
      <alignment horizontal="center" wrapText="1"/>
      <protection locked="0"/>
    </xf>
    <xf numFmtId="0" fontId="24" fillId="0" borderId="9" xfId="2" applyFont="1" applyBorder="1" applyAlignment="1">
      <alignment horizontal="center" wrapText="1"/>
    </xf>
    <xf numFmtId="0" fontId="28" fillId="0" borderId="12" xfId="16" applyFont="1" applyBorder="1" applyAlignment="1" applyProtection="1">
      <alignment horizontal="center" wrapText="1"/>
      <protection locked="0"/>
    </xf>
    <xf numFmtId="0" fontId="24" fillId="0" borderId="4" xfId="9" applyFont="1" applyBorder="1" applyAlignment="1" applyProtection="1">
      <alignment horizontal="center" wrapText="1"/>
      <protection locked="0"/>
    </xf>
    <xf numFmtId="0" fontId="28" fillId="20" borderId="4" xfId="16" applyFont="1" applyFill="1" applyBorder="1" applyAlignment="1" applyProtection="1">
      <alignment horizontal="center"/>
      <protection locked="0"/>
    </xf>
    <xf numFmtId="0" fontId="28" fillId="5" borderId="4" xfId="9" applyFont="1" applyFill="1" applyBorder="1" applyAlignment="1" applyProtection="1">
      <alignment horizontal="center"/>
      <protection locked="0"/>
    </xf>
    <xf numFmtId="0" fontId="34" fillId="0" borderId="4" xfId="16" applyFont="1" applyBorder="1" applyAlignment="1" applyProtection="1">
      <alignment horizontal="center" wrapText="1"/>
      <protection locked="0"/>
    </xf>
    <xf numFmtId="0" fontId="34" fillId="0" borderId="4" xfId="16" applyFont="1" applyBorder="1" applyAlignment="1">
      <alignment horizontal="center" wrapText="1"/>
    </xf>
    <xf numFmtId="0" fontId="28" fillId="20" borderId="4" xfId="18" applyFont="1" applyFill="1" applyBorder="1" applyAlignment="1">
      <alignment horizontal="center"/>
    </xf>
    <xf numFmtId="0" fontId="24" fillId="0" borderId="8" xfId="9" applyFont="1" applyBorder="1" applyAlignment="1" applyProtection="1">
      <alignment horizontal="center" wrapText="1"/>
      <protection locked="0"/>
    </xf>
    <xf numFmtId="0" fontId="28" fillId="5" borderId="8" xfId="9" applyFont="1" applyFill="1" applyBorder="1" applyAlignment="1" applyProtection="1">
      <alignment horizontal="center"/>
      <protection locked="0"/>
    </xf>
    <xf numFmtId="0" fontId="34" fillId="0" borderId="8" xfId="16" applyFont="1" applyBorder="1" applyAlignment="1" applyProtection="1">
      <alignment horizontal="center" wrapText="1"/>
      <protection locked="0"/>
    </xf>
    <xf numFmtId="0" fontId="34" fillId="0" borderId="8" xfId="16" applyFont="1" applyBorder="1" applyAlignment="1">
      <alignment horizontal="center" wrapText="1"/>
    </xf>
    <xf numFmtId="0" fontId="28" fillId="7" borderId="8" xfId="16" applyFont="1" applyFill="1" applyBorder="1" applyAlignment="1" applyProtection="1">
      <alignment horizontal="center"/>
      <protection locked="0"/>
    </xf>
    <xf numFmtId="0" fontId="28" fillId="7" borderId="8" xfId="16" applyFont="1" applyFill="1" applyBorder="1" applyAlignment="1">
      <alignment horizontal="center" wrapText="1"/>
    </xf>
    <xf numFmtId="0" fontId="24" fillId="0" borderId="9" xfId="9" applyFont="1" applyBorder="1" applyAlignment="1" applyProtection="1">
      <alignment horizontal="center" wrapText="1"/>
      <protection locked="0"/>
    </xf>
    <xf numFmtId="0" fontId="28" fillId="5" borderId="9" xfId="9" applyFont="1" applyFill="1" applyBorder="1" applyAlignment="1" applyProtection="1">
      <alignment horizontal="center"/>
      <protection locked="0"/>
    </xf>
    <xf numFmtId="0" fontId="34" fillId="0" borderId="9" xfId="16" applyFont="1" applyBorder="1" applyAlignment="1" applyProtection="1">
      <alignment horizontal="center" wrapText="1"/>
      <protection locked="0"/>
    </xf>
    <xf numFmtId="0" fontId="34" fillId="0" borderId="9" xfId="16" applyFont="1" applyBorder="1" applyAlignment="1">
      <alignment horizontal="center" wrapText="1"/>
    </xf>
    <xf numFmtId="0" fontId="28" fillId="0" borderId="11" xfId="16" applyFont="1" applyBorder="1" applyAlignment="1" applyProtection="1">
      <alignment horizontal="center" wrapText="1"/>
      <protection locked="0"/>
    </xf>
    <xf numFmtId="0" fontId="28" fillId="0" borderId="10" xfId="16" applyFont="1" applyBorder="1" applyAlignment="1" applyProtection="1">
      <alignment horizontal="center" wrapText="1"/>
      <protection locked="0"/>
    </xf>
    <xf numFmtId="1" fontId="28" fillId="7" borderId="8" xfId="16" applyNumberFormat="1" applyFont="1" applyFill="1" applyBorder="1" applyAlignment="1">
      <alignment vertical="center"/>
    </xf>
    <xf numFmtId="0" fontId="28" fillId="5" borderId="4" xfId="16" applyFont="1" applyFill="1" applyBorder="1" applyAlignment="1" applyProtection="1">
      <alignment horizontal="center"/>
      <protection locked="0"/>
    </xf>
    <xf numFmtId="0" fontId="34" fillId="3" borderId="4" xfId="16" applyFont="1" applyFill="1" applyBorder="1" applyAlignment="1" applyProtection="1">
      <alignment horizontal="center" wrapText="1"/>
      <protection locked="0"/>
    </xf>
    <xf numFmtId="0" fontId="28" fillId="6" borderId="4" xfId="16" applyFont="1" applyFill="1" applyBorder="1" applyAlignment="1" applyProtection="1">
      <alignment horizontal="center"/>
      <protection locked="0"/>
    </xf>
    <xf numFmtId="0" fontId="28" fillId="3" borderId="8" xfId="16" applyFont="1" applyFill="1" applyBorder="1" applyAlignment="1" applyProtection="1">
      <alignment horizontal="center" wrapText="1"/>
      <protection locked="0"/>
    </xf>
    <xf numFmtId="0" fontId="39" fillId="3" borderId="8" xfId="18" applyFont="1" applyFill="1" applyBorder="1" applyAlignment="1">
      <alignment horizontal="center" wrapText="1"/>
    </xf>
    <xf numFmtId="0" fontId="39" fillId="3" borderId="8" xfId="16" applyFont="1" applyFill="1" applyBorder="1" applyAlignment="1" applyProtection="1">
      <alignment horizontal="center" wrapText="1"/>
      <protection locked="0"/>
    </xf>
    <xf numFmtId="0" fontId="24" fillId="3" borderId="8" xfId="16" applyFont="1" applyFill="1" applyBorder="1" applyAlignment="1" applyProtection="1">
      <alignment horizontal="center" wrapText="1"/>
      <protection locked="0"/>
    </xf>
    <xf numFmtId="0" fontId="24" fillId="3" borderId="8" xfId="2" applyFont="1" applyFill="1" applyBorder="1" applyAlignment="1">
      <alignment horizontal="center" wrapText="1"/>
    </xf>
    <xf numFmtId="0" fontId="24" fillId="3" borderId="8" xfId="9" applyFont="1" applyFill="1" applyBorder="1" applyAlignment="1" applyProtection="1">
      <alignment horizontal="center" wrapText="1"/>
      <protection locked="0"/>
    </xf>
    <xf numFmtId="0" fontId="28" fillId="5" borderId="8" xfId="16" applyFont="1" applyFill="1" applyBorder="1" applyAlignment="1" applyProtection="1">
      <alignment horizontal="center"/>
      <protection locked="0"/>
    </xf>
    <xf numFmtId="0" fontId="34" fillId="3" borderId="8" xfId="16" applyFont="1" applyFill="1" applyBorder="1" applyAlignment="1" applyProtection="1">
      <alignment horizontal="center" wrapText="1"/>
      <protection locked="0"/>
    </xf>
    <xf numFmtId="0" fontId="28" fillId="6" borderId="8" xfId="16" applyFont="1" applyFill="1" applyBorder="1" applyAlignment="1" applyProtection="1">
      <alignment horizontal="center"/>
      <protection locked="0"/>
    </xf>
    <xf numFmtId="0" fontId="24" fillId="3" borderId="9" xfId="16" applyFont="1" applyFill="1" applyBorder="1" applyAlignment="1" applyProtection="1">
      <alignment horizontal="center" wrapText="1"/>
      <protection locked="0"/>
    </xf>
    <xf numFmtId="0" fontId="24" fillId="3" borderId="9" xfId="2" applyFont="1" applyFill="1" applyBorder="1" applyAlignment="1">
      <alignment horizontal="center" wrapText="1"/>
    </xf>
    <xf numFmtId="0" fontId="28" fillId="5" borderId="9" xfId="16" applyFont="1" applyFill="1" applyBorder="1" applyAlignment="1" applyProtection="1">
      <alignment horizontal="center"/>
      <protection locked="0"/>
    </xf>
    <xf numFmtId="0" fontId="34" fillId="3" borderId="9" xfId="16" applyFont="1" applyFill="1" applyBorder="1" applyAlignment="1" applyProtection="1">
      <alignment horizontal="center" wrapText="1"/>
      <protection locked="0"/>
    </xf>
    <xf numFmtId="0" fontId="28" fillId="6" borderId="9" xfId="16" applyFont="1" applyFill="1" applyBorder="1" applyAlignment="1" applyProtection="1">
      <alignment horizontal="center"/>
      <protection locked="0"/>
    </xf>
    <xf numFmtId="1" fontId="28" fillId="6" borderId="4" xfId="16" applyNumberFormat="1" applyFont="1" applyFill="1" applyBorder="1" applyAlignment="1">
      <alignment horizontal="center"/>
    </xf>
    <xf numFmtId="0" fontId="40" fillId="3" borderId="49" xfId="2" applyFont="1" applyFill="1" applyBorder="1" applyAlignment="1">
      <alignment horizontal="center" wrapText="1"/>
    </xf>
    <xf numFmtId="0" fontId="41" fillId="3" borderId="4" xfId="16" applyFont="1" applyFill="1" applyBorder="1" applyAlignment="1">
      <alignment horizontal="center" wrapText="1"/>
    </xf>
    <xf numFmtId="0" fontId="39" fillId="3" borderId="4" xfId="16" applyFont="1" applyFill="1" applyBorder="1" applyAlignment="1">
      <alignment horizontal="center" wrapText="1"/>
    </xf>
    <xf numFmtId="15" fontId="39" fillId="0" borderId="4" xfId="16" applyNumberFormat="1" applyFont="1" applyBorder="1" applyAlignment="1">
      <alignment horizontal="center" wrapText="1"/>
    </xf>
    <xf numFmtId="1" fontId="28" fillId="6" borderId="8" xfId="16" applyNumberFormat="1" applyFont="1" applyFill="1" applyBorder="1" applyAlignment="1">
      <alignment horizontal="center"/>
    </xf>
    <xf numFmtId="0" fontId="40" fillId="3" borderId="50" xfId="2" applyFont="1" applyFill="1" applyBorder="1" applyAlignment="1">
      <alignment horizontal="center" wrapText="1"/>
    </xf>
    <xf numFmtId="0" fontId="41" fillId="3" borderId="8" xfId="16" applyFont="1" applyFill="1" applyBorder="1" applyAlignment="1">
      <alignment horizontal="center" wrapText="1"/>
    </xf>
    <xf numFmtId="0" fontId="39" fillId="3" borderId="8" xfId="16" applyFont="1" applyFill="1" applyBorder="1" applyAlignment="1">
      <alignment horizontal="center" wrapText="1"/>
    </xf>
    <xf numFmtId="1" fontId="28" fillId="6" borderId="9" xfId="16" applyNumberFormat="1" applyFont="1" applyFill="1" applyBorder="1" applyAlignment="1">
      <alignment horizontal="center"/>
    </xf>
    <xf numFmtId="0" fontId="40" fillId="3" borderId="37" xfId="2" applyFont="1" applyFill="1" applyBorder="1" applyAlignment="1">
      <alignment horizontal="center" wrapText="1"/>
    </xf>
    <xf numFmtId="0" fontId="41" fillId="3" borderId="9" xfId="16" applyFont="1" applyFill="1" applyBorder="1" applyAlignment="1">
      <alignment horizontal="center" wrapText="1"/>
    </xf>
    <xf numFmtId="0" fontId="39" fillId="3" borderId="9" xfId="16" applyFont="1" applyFill="1" applyBorder="1" applyAlignment="1">
      <alignment horizontal="center" wrapText="1"/>
    </xf>
    <xf numFmtId="0" fontId="39" fillId="3" borderId="59" xfId="16" applyFont="1" applyFill="1" applyBorder="1" applyAlignment="1">
      <alignment horizontal="center" vertical="center" wrapText="1"/>
    </xf>
    <xf numFmtId="0" fontId="39" fillId="3" borderId="40" xfId="16" applyFont="1" applyFill="1" applyBorder="1" applyAlignment="1">
      <alignment horizontal="center" wrapText="1"/>
    </xf>
    <xf numFmtId="0" fontId="39" fillId="3" borderId="4" xfId="2" applyFont="1" applyFill="1" applyBorder="1" applyAlignment="1">
      <alignment horizontal="center" wrapText="1"/>
    </xf>
    <xf numFmtId="0" fontId="28" fillId="8" borderId="4" xfId="16" applyFont="1" applyFill="1" applyBorder="1" applyAlignment="1" applyProtection="1">
      <alignment horizontal="center"/>
      <protection locked="0"/>
    </xf>
    <xf numFmtId="0" fontId="28" fillId="5" borderId="4" xfId="18" applyFont="1" applyFill="1" applyBorder="1" applyAlignment="1">
      <alignment horizontal="center"/>
    </xf>
    <xf numFmtId="0" fontId="39" fillId="3" borderId="8" xfId="2" applyFont="1" applyFill="1" applyBorder="1" applyAlignment="1">
      <alignment horizontal="center" wrapText="1"/>
    </xf>
    <xf numFmtId="0" fontId="34" fillId="3" borderId="8" xfId="16" applyFont="1" applyFill="1" applyBorder="1" applyAlignment="1">
      <alignment horizontal="center" wrapText="1"/>
    </xf>
    <xf numFmtId="0" fontId="39" fillId="3" borderId="9" xfId="2" applyFont="1" applyFill="1" applyBorder="1" applyAlignment="1">
      <alignment horizontal="center" wrapText="1"/>
    </xf>
    <xf numFmtId="0" fontId="24" fillId="3" borderId="50" xfId="16" applyFont="1" applyFill="1" applyBorder="1" applyAlignment="1">
      <alignment horizontal="center" wrapText="1"/>
    </xf>
    <xf numFmtId="0" fontId="40" fillId="3" borderId="50" xfId="0" applyFont="1" applyFill="1" applyBorder="1" applyAlignment="1">
      <alignment wrapText="1"/>
    </xf>
    <xf numFmtId="15" fontId="39" fillId="0" borderId="8" xfId="16" applyNumberFormat="1" applyFont="1" applyBorder="1" applyAlignment="1">
      <alignment wrapText="1"/>
    </xf>
    <xf numFmtId="15" fontId="39" fillId="0" borderId="9" xfId="16" applyNumberFormat="1" applyFont="1" applyBorder="1" applyAlignment="1">
      <alignment wrapText="1"/>
    </xf>
    <xf numFmtId="0" fontId="41" fillId="3" borderId="9" xfId="16" applyFont="1" applyFill="1" applyBorder="1" applyAlignment="1">
      <alignment wrapText="1"/>
    </xf>
    <xf numFmtId="0" fontId="41" fillId="3" borderId="8" xfId="16" applyFont="1" applyFill="1" applyBorder="1" applyAlignment="1">
      <alignment wrapText="1"/>
    </xf>
    <xf numFmtId="0" fontId="46" fillId="3" borderId="9" xfId="16" applyFont="1" applyFill="1" applyBorder="1" applyAlignment="1">
      <alignment wrapText="1"/>
    </xf>
    <xf numFmtId="0" fontId="39" fillId="3" borderId="8" xfId="16" applyFont="1" applyFill="1" applyBorder="1" applyAlignment="1">
      <alignment wrapText="1"/>
    </xf>
    <xf numFmtId="0" fontId="34" fillId="3" borderId="60" xfId="16" applyFont="1" applyFill="1" applyBorder="1" applyAlignment="1">
      <alignment horizontal="center" vertical="center" wrapText="1"/>
    </xf>
    <xf numFmtId="0" fontId="34" fillId="3" borderId="59" xfId="16" applyFont="1" applyFill="1" applyBorder="1" applyAlignment="1">
      <alignment horizontal="center" wrapText="1"/>
    </xf>
    <xf numFmtId="0" fontId="33" fillId="11" borderId="30" xfId="16" applyFont="1" applyFill="1" applyBorder="1" applyAlignment="1">
      <alignment vertical="center"/>
    </xf>
    <xf numFmtId="0" fontId="33" fillId="11" borderId="31" xfId="16" applyFont="1" applyFill="1" applyBorder="1" applyAlignment="1">
      <alignment vertical="center"/>
    </xf>
    <xf numFmtId="0" fontId="33" fillId="11" borderId="32" xfId="16" applyFont="1" applyFill="1" applyBorder="1" applyAlignment="1">
      <alignment vertical="center"/>
    </xf>
    <xf numFmtId="0" fontId="33" fillId="11" borderId="8" xfId="16" applyFont="1" applyFill="1" applyBorder="1" applyAlignment="1">
      <alignment vertical="center" wrapText="1"/>
    </xf>
    <xf numFmtId="0" fontId="33" fillId="11" borderId="8" xfId="16" applyFont="1" applyFill="1" applyBorder="1" applyAlignment="1" applyProtection="1">
      <alignment horizontal="center"/>
      <protection locked="0"/>
    </xf>
    <xf numFmtId="0" fontId="48" fillId="11" borderId="33" xfId="1" applyFont="1" applyFill="1" applyBorder="1" applyAlignment="1" applyProtection="1">
      <alignment vertical="center"/>
      <protection locked="0"/>
    </xf>
    <xf numFmtId="0" fontId="22" fillId="11" borderId="33" xfId="1" applyFont="1" applyFill="1" applyBorder="1" applyAlignment="1" applyProtection="1">
      <alignment vertical="center"/>
      <protection locked="0"/>
    </xf>
    <xf numFmtId="0" fontId="33" fillId="11" borderId="32" xfId="16" applyFont="1" applyFill="1" applyBorder="1" applyAlignment="1" applyProtection="1">
      <alignment vertical="center"/>
      <protection locked="0"/>
    </xf>
    <xf numFmtId="0" fontId="33" fillId="11" borderId="6" xfId="16" applyFont="1" applyFill="1" applyBorder="1" applyAlignment="1" applyProtection="1">
      <alignment vertical="center"/>
      <protection locked="0"/>
    </xf>
    <xf numFmtId="0" fontId="33" fillId="11" borderId="12" xfId="16" applyFont="1" applyFill="1" applyBorder="1" applyAlignment="1" applyProtection="1">
      <alignment vertical="center"/>
      <protection locked="0"/>
    </xf>
    <xf numFmtId="0" fontId="33" fillId="11" borderId="34" xfId="16" applyFont="1" applyFill="1" applyBorder="1" applyAlignment="1" applyProtection="1">
      <alignment horizontal="left" vertical="center"/>
      <protection locked="0"/>
    </xf>
    <xf numFmtId="0" fontId="33" fillId="11" borderId="35" xfId="16" applyFont="1" applyFill="1" applyBorder="1" applyAlignment="1" applyProtection="1">
      <alignment horizontal="left" vertical="center"/>
      <protection locked="0"/>
    </xf>
    <xf numFmtId="0" fontId="22" fillId="11" borderId="6" xfId="2" applyFont="1" applyFill="1" applyBorder="1" applyAlignment="1">
      <alignment horizontal="center"/>
    </xf>
    <xf numFmtId="0" fontId="49" fillId="3" borderId="50" xfId="1" applyFont="1" applyFill="1" applyBorder="1" applyAlignment="1">
      <alignment horizontal="center" vertical="center" wrapText="1"/>
    </xf>
    <xf numFmtId="0" fontId="33" fillId="3" borderId="8" xfId="16" applyFont="1" applyFill="1" applyBorder="1" applyAlignment="1">
      <alignment horizontal="center" wrapText="1"/>
    </xf>
    <xf numFmtId="0" fontId="33" fillId="3" borderId="8" xfId="16" applyFont="1" applyFill="1" applyBorder="1" applyAlignment="1">
      <alignment horizontal="center" vertical="center" wrapText="1"/>
    </xf>
    <xf numFmtId="0" fontId="33" fillId="3" borderId="29" xfId="16" applyFont="1" applyFill="1" applyBorder="1" applyAlignment="1">
      <alignment horizontal="center" vertical="center" wrapText="1"/>
    </xf>
    <xf numFmtId="0" fontId="28" fillId="3" borderId="61" xfId="16" applyFont="1" applyFill="1" applyBorder="1" applyAlignment="1">
      <alignment vertical="center"/>
    </xf>
    <xf numFmtId="0" fontId="28" fillId="3" borderId="62" xfId="16" applyFont="1" applyFill="1" applyBorder="1" applyAlignment="1">
      <alignment vertical="center"/>
    </xf>
    <xf numFmtId="0" fontId="33" fillId="3" borderId="47" xfId="16" applyFont="1" applyFill="1" applyBorder="1" applyAlignment="1">
      <alignment horizontal="center" vertical="center" wrapText="1"/>
    </xf>
    <xf numFmtId="0" fontId="33" fillId="3" borderId="60" xfId="16" applyFont="1" applyFill="1" applyBorder="1" applyAlignment="1">
      <alignment horizontal="center" vertical="center" wrapText="1"/>
    </xf>
    <xf numFmtId="0" fontId="34" fillId="3" borderId="4" xfId="9" applyFont="1" applyFill="1" applyBorder="1" applyAlignment="1">
      <alignment horizontal="center" wrapText="1"/>
    </xf>
    <xf numFmtId="0" fontId="34" fillId="3" borderId="40" xfId="16" applyFont="1" applyFill="1" applyBorder="1" applyAlignment="1">
      <alignment horizontal="center" wrapText="1"/>
    </xf>
    <xf numFmtId="0" fontId="34" fillId="3" borderId="39" xfId="16" applyFont="1" applyFill="1" applyBorder="1" applyAlignment="1">
      <alignment horizontal="center" wrapText="1"/>
    </xf>
    <xf numFmtId="0" fontId="41" fillId="3" borderId="37" xfId="2" applyFont="1" applyFill="1" applyBorder="1" applyAlignment="1">
      <alignment horizontal="center" wrapText="1"/>
    </xf>
    <xf numFmtId="0" fontId="41" fillId="3" borderId="9" xfId="2" applyFont="1" applyFill="1" applyBorder="1" applyAlignment="1">
      <alignment horizontal="center" wrapText="1"/>
    </xf>
    <xf numFmtId="0" fontId="39" fillId="3" borderId="39" xfId="2" applyFont="1" applyFill="1" applyBorder="1" applyAlignment="1">
      <alignment horizontal="center" wrapText="1"/>
    </xf>
    <xf numFmtId="0" fontId="33" fillId="3" borderId="30" xfId="16" applyFont="1" applyFill="1" applyBorder="1" applyAlignment="1">
      <alignment vertical="center"/>
    </xf>
    <xf numFmtId="0" fontId="33" fillId="3" borderId="32" xfId="16" applyFont="1" applyFill="1" applyBorder="1" applyAlignment="1">
      <alignment vertical="center"/>
    </xf>
    <xf numFmtId="49" fontId="50" fillId="3" borderId="0" xfId="16" applyNumberFormat="1" applyFont="1" applyFill="1" applyAlignment="1">
      <alignment vertical="center"/>
    </xf>
    <xf numFmtId="0" fontId="28" fillId="7" borderId="4" xfId="18" applyFont="1" applyFill="1" applyBorder="1" applyAlignment="1">
      <alignment horizontal="center"/>
    </xf>
    <xf numFmtId="1" fontId="24" fillId="3" borderId="4" xfId="2" applyNumberFormat="1" applyFont="1" applyFill="1" applyBorder="1" applyAlignment="1">
      <alignment horizontal="center" wrapText="1"/>
    </xf>
    <xf numFmtId="0" fontId="24" fillId="8" borderId="4" xfId="2" applyFont="1" applyFill="1" applyBorder="1" applyAlignment="1">
      <alignment horizontal="center"/>
    </xf>
    <xf numFmtId="1" fontId="24" fillId="2" borderId="4" xfId="2" applyNumberFormat="1" applyFont="1" applyFill="1" applyBorder="1" applyAlignment="1">
      <alignment horizontal="center"/>
    </xf>
    <xf numFmtId="0" fontId="24" fillId="2" borderId="4" xfId="2" applyFont="1" applyFill="1" applyBorder="1" applyAlignment="1">
      <alignment horizontal="center"/>
    </xf>
    <xf numFmtId="1" fontId="28" fillId="2" borderId="4" xfId="16" applyNumberFormat="1" applyFont="1" applyFill="1" applyBorder="1" applyAlignment="1">
      <alignment horizontal="center"/>
    </xf>
    <xf numFmtId="0" fontId="28" fillId="7" borderId="9" xfId="18" applyFont="1" applyFill="1" applyBorder="1" applyAlignment="1">
      <alignment horizontal="center"/>
    </xf>
    <xf numFmtId="1" fontId="24" fillId="2" borderId="9" xfId="2" applyNumberFormat="1" applyFont="1" applyFill="1" applyBorder="1" applyAlignment="1">
      <alignment horizontal="center"/>
    </xf>
    <xf numFmtId="0" fontId="24" fillId="2" borderId="9" xfId="2" applyFont="1" applyFill="1" applyBorder="1" applyAlignment="1">
      <alignment horizontal="center"/>
    </xf>
    <xf numFmtId="0" fontId="34" fillId="3" borderId="17" xfId="16" applyFont="1" applyFill="1" applyBorder="1" applyAlignment="1">
      <alignment wrapText="1"/>
    </xf>
    <xf numFmtId="0" fontId="34" fillId="3" borderId="8" xfId="16" applyFont="1" applyFill="1" applyBorder="1" applyAlignment="1">
      <alignment wrapText="1"/>
    </xf>
    <xf numFmtId="0" fontId="42" fillId="7" borderId="0" xfId="16" applyFont="1" applyFill="1" applyAlignment="1" applyProtection="1">
      <alignment horizontal="center" vertical="center"/>
      <protection locked="0"/>
    </xf>
    <xf numFmtId="0" fontId="45" fillId="0" borderId="17" xfId="16" applyFont="1" applyBorder="1" applyAlignment="1">
      <alignment horizontal="center" vertical="center"/>
    </xf>
    <xf numFmtId="49" fontId="33" fillId="3" borderId="0" xfId="16" applyNumberFormat="1" applyFont="1" applyFill="1" applyAlignment="1">
      <alignment vertical="center"/>
    </xf>
    <xf numFmtId="0" fontId="45" fillId="0" borderId="0" xfId="16" applyFont="1" applyAlignment="1" applyProtection="1">
      <alignment horizontal="center" vertical="center"/>
      <protection locked="0"/>
    </xf>
    <xf numFmtId="49" fontId="33" fillId="3" borderId="0" xfId="16" applyNumberFormat="1" applyFont="1" applyFill="1" applyAlignment="1">
      <alignment horizontal="center" vertical="center" wrapText="1"/>
    </xf>
    <xf numFmtId="49" fontId="51" fillId="3" borderId="0" xfId="16" applyNumberFormat="1" applyFont="1" applyFill="1" applyAlignment="1">
      <alignment vertical="center"/>
    </xf>
    <xf numFmtId="0" fontId="52" fillId="0" borderId="0" xfId="16" applyFont="1" applyAlignment="1">
      <alignment vertical="center"/>
    </xf>
    <xf numFmtId="0" fontId="52" fillId="3" borderId="0" xfId="16" applyFont="1" applyFill="1" applyAlignment="1">
      <alignment vertical="center"/>
    </xf>
    <xf numFmtId="0" fontId="22" fillId="11" borderId="5" xfId="1" applyFont="1" applyFill="1" applyBorder="1" applyAlignment="1">
      <alignment vertical="center"/>
    </xf>
    <xf numFmtId="0" fontId="22" fillId="11" borderId="11" xfId="1" applyFont="1" applyFill="1" applyBorder="1" applyAlignment="1">
      <alignment vertical="center"/>
    </xf>
    <xf numFmtId="0" fontId="48" fillId="11" borderId="6" xfId="1" applyFont="1" applyFill="1" applyBorder="1" applyAlignment="1">
      <alignment vertical="center" wrapText="1"/>
    </xf>
    <xf numFmtId="0" fontId="48" fillId="11" borderId="12" xfId="1" applyFont="1" applyFill="1" applyBorder="1" applyAlignment="1">
      <alignment vertical="center"/>
    </xf>
    <xf numFmtId="0" fontId="48" fillId="11" borderId="63" xfId="1" applyFont="1" applyFill="1" applyBorder="1" applyAlignment="1">
      <alignment vertical="center" wrapText="1"/>
    </xf>
    <xf numFmtId="0" fontId="22" fillId="11" borderId="6" xfId="1" applyFont="1" applyFill="1" applyBorder="1" applyAlignment="1">
      <alignment vertical="center"/>
    </xf>
    <xf numFmtId="0" fontId="48" fillId="11" borderId="64" xfId="1" applyFont="1" applyFill="1" applyBorder="1" applyAlignment="1">
      <alignment vertical="center"/>
    </xf>
    <xf numFmtId="0" fontId="48" fillId="11" borderId="65" xfId="1" applyFont="1" applyFill="1" applyBorder="1" applyAlignment="1">
      <alignment vertical="center"/>
    </xf>
    <xf numFmtId="0" fontId="22" fillId="11" borderId="6" xfId="0" applyFont="1" applyFill="1" applyBorder="1" applyAlignment="1">
      <alignment horizontal="center"/>
    </xf>
    <xf numFmtId="0" fontId="22" fillId="11" borderId="12" xfId="0" applyFont="1" applyFill="1" applyBorder="1" applyAlignment="1">
      <alignment horizontal="center"/>
    </xf>
    <xf numFmtId="0" fontId="22" fillId="11" borderId="8" xfId="2" applyFont="1" applyFill="1" applyBorder="1" applyAlignment="1">
      <alignment vertical="center" wrapText="1"/>
    </xf>
    <xf numFmtId="0" fontId="33" fillId="11" borderId="28" xfId="16" applyFont="1" applyFill="1" applyBorder="1" applyAlignment="1" applyProtection="1">
      <alignment horizontal="center" vertical="center"/>
      <protection locked="0"/>
    </xf>
    <xf numFmtId="0" fontId="33" fillId="11" borderId="29" xfId="16" applyFont="1" applyFill="1" applyBorder="1" applyAlignment="1" applyProtection="1">
      <alignment horizontal="center" vertical="center"/>
      <protection locked="0"/>
    </xf>
    <xf numFmtId="0" fontId="33" fillId="11" borderId="29" xfId="16" applyFont="1" applyFill="1" applyBorder="1" applyAlignment="1">
      <alignment horizontal="center" vertical="center"/>
    </xf>
    <xf numFmtId="0" fontId="33" fillId="11" borderId="50" xfId="16" applyFont="1" applyFill="1" applyBorder="1" applyAlignment="1" applyProtection="1">
      <alignment horizontal="center" vertical="center"/>
      <protection locked="0"/>
    </xf>
    <xf numFmtId="0" fontId="33" fillId="11" borderId="8" xfId="16" applyFont="1" applyFill="1" applyBorder="1" applyAlignment="1" applyProtection="1">
      <alignment horizontal="center" vertical="center"/>
      <protection locked="0"/>
    </xf>
    <xf numFmtId="0" fontId="33" fillId="11" borderId="8" xfId="16" applyFont="1" applyFill="1" applyBorder="1" applyAlignment="1">
      <alignment horizontal="center" vertical="center"/>
    </xf>
    <xf numFmtId="0" fontId="48" fillId="11" borderId="30" xfId="1" applyFont="1" applyFill="1" applyBorder="1" applyAlignment="1" applyProtection="1">
      <alignment vertical="center" wrapText="1"/>
      <protection locked="0"/>
    </xf>
    <xf numFmtId="0" fontId="48" fillId="11" borderId="32" xfId="1" applyFont="1" applyFill="1" applyBorder="1" applyAlignment="1" applyProtection="1">
      <alignment vertical="center" wrapText="1"/>
      <protection locked="0"/>
    </xf>
    <xf numFmtId="0" fontId="48" fillId="11" borderId="0" xfId="1" applyFont="1" applyFill="1" applyBorder="1" applyAlignment="1">
      <alignment vertical="center" wrapText="1"/>
    </xf>
    <xf numFmtId="0" fontId="24" fillId="2" borderId="30" xfId="2" applyFont="1" applyFill="1" applyBorder="1" applyAlignment="1">
      <alignment horizontal="center" vertical="center"/>
    </xf>
    <xf numFmtId="0" fontId="24" fillId="2" borderId="2" xfId="2" applyFont="1" applyFill="1" applyBorder="1" applyAlignment="1">
      <alignment horizontal="center" vertical="center"/>
    </xf>
    <xf numFmtId="0" fontId="24" fillId="2" borderId="5" xfId="2" applyFont="1" applyFill="1" applyBorder="1" applyAlignment="1">
      <alignment horizontal="center" vertical="center"/>
    </xf>
    <xf numFmtId="0" fontId="24" fillId="2" borderId="5" xfId="2" applyFont="1" applyFill="1" applyBorder="1" applyAlignment="1">
      <alignment horizontal="center"/>
    </xf>
    <xf numFmtId="0" fontId="24" fillId="2" borderId="25" xfId="2" applyFont="1" applyFill="1" applyBorder="1" applyAlignment="1">
      <alignment horizontal="center"/>
    </xf>
    <xf numFmtId="0" fontId="24" fillId="3" borderId="5" xfId="2" applyFont="1" applyFill="1" applyBorder="1" applyAlignment="1">
      <alignment horizontal="center" vertical="center"/>
    </xf>
    <xf numFmtId="0" fontId="24" fillId="0" borderId="5" xfId="2" applyFont="1" applyBorder="1" applyAlignment="1">
      <alignment horizontal="center" vertical="center"/>
    </xf>
    <xf numFmtId="0" fontId="24" fillId="2" borderId="43" xfId="2" applyFont="1" applyFill="1" applyBorder="1" applyAlignment="1">
      <alignment horizontal="center" vertical="center"/>
    </xf>
    <xf numFmtId="0" fontId="22" fillId="11" borderId="50" xfId="2" applyFont="1" applyFill="1" applyBorder="1" applyAlignment="1">
      <alignment vertical="center" wrapText="1"/>
    </xf>
    <xf numFmtId="0" fontId="22" fillId="11" borderId="17" xfId="2" applyFont="1" applyFill="1" applyBorder="1" applyAlignment="1">
      <alignment horizontal="center"/>
    </xf>
    <xf numFmtId="1" fontId="28" fillId="2" borderId="48" xfId="9" applyNumberFormat="1" applyFont="1" applyFill="1" applyBorder="1" applyAlignment="1">
      <alignment horizontal="center" vertical="center"/>
    </xf>
    <xf numFmtId="0" fontId="24" fillId="6" borderId="36" xfId="18" applyFont="1" applyFill="1" applyBorder="1" applyAlignment="1">
      <alignment horizontal="center" vertical="center"/>
    </xf>
    <xf numFmtId="1" fontId="28" fillId="2" borderId="42" xfId="9" applyNumberFormat="1" applyFont="1" applyFill="1" applyBorder="1" applyAlignment="1">
      <alignment horizontal="center" vertical="center"/>
    </xf>
    <xf numFmtId="0" fontId="47" fillId="17" borderId="40" xfId="2" applyFont="1" applyFill="1" applyBorder="1" applyAlignment="1">
      <alignment horizontal="center" vertical="center"/>
    </xf>
    <xf numFmtId="1" fontId="28" fillId="2" borderId="49" xfId="16" applyNumberFormat="1" applyFont="1" applyFill="1" applyBorder="1" applyAlignment="1">
      <alignment horizontal="center" vertical="center"/>
    </xf>
    <xf numFmtId="1" fontId="28" fillId="2" borderId="42" xfId="16" applyNumberFormat="1" applyFont="1" applyFill="1" applyBorder="1" applyAlignment="1">
      <alignment horizontal="center" vertical="center"/>
    </xf>
    <xf numFmtId="0" fontId="47" fillId="7" borderId="38" xfId="18" applyFont="1" applyFill="1" applyBorder="1" applyAlignment="1">
      <alignment horizontal="center" vertical="center"/>
    </xf>
    <xf numFmtId="1" fontId="28" fillId="2" borderId="49" xfId="16" applyNumberFormat="1" applyFont="1" applyFill="1" applyBorder="1" applyAlignment="1">
      <alignment horizontal="center"/>
    </xf>
    <xf numFmtId="0" fontId="24" fillId="6" borderId="40" xfId="18" applyFont="1" applyFill="1" applyBorder="1" applyAlignment="1">
      <alignment horizontal="center"/>
    </xf>
    <xf numFmtId="0" fontId="24" fillId="6" borderId="39" xfId="18" applyFont="1" applyFill="1" applyBorder="1" applyAlignment="1">
      <alignment horizontal="center"/>
    </xf>
    <xf numFmtId="0" fontId="24" fillId="6" borderId="40" xfId="18" applyFont="1" applyFill="1" applyBorder="1" applyAlignment="1">
      <alignment horizontal="center" vertical="center"/>
    </xf>
    <xf numFmtId="0" fontId="28" fillId="8" borderId="49" xfId="16" applyFont="1" applyFill="1" applyBorder="1" applyAlignment="1">
      <alignment horizontal="center" vertical="center"/>
    </xf>
    <xf numFmtId="0" fontId="24" fillId="6" borderId="38" xfId="18" applyFont="1" applyFill="1" applyBorder="1" applyAlignment="1">
      <alignment horizontal="center" vertical="center"/>
    </xf>
    <xf numFmtId="1" fontId="28" fillId="8" borderId="49" xfId="16" applyNumberFormat="1" applyFont="1" applyFill="1" applyBorder="1" applyAlignment="1">
      <alignment horizontal="center" vertical="center"/>
    </xf>
    <xf numFmtId="0" fontId="42" fillId="7" borderId="40" xfId="18" applyFont="1" applyFill="1" applyBorder="1" applyAlignment="1">
      <alignment horizontal="center" vertical="center"/>
    </xf>
    <xf numFmtId="0" fontId="42" fillId="7" borderId="40" xfId="18" applyFont="1" applyFill="1" applyBorder="1" applyAlignment="1">
      <alignment horizontal="center"/>
    </xf>
    <xf numFmtId="0" fontId="42" fillId="7" borderId="39" xfId="18" applyFont="1" applyFill="1" applyBorder="1" applyAlignment="1">
      <alignment horizontal="center"/>
    </xf>
    <xf numFmtId="1" fontId="24" fillId="2" borderId="42" xfId="16" applyNumberFormat="1" applyFont="1" applyFill="1" applyBorder="1" applyAlignment="1">
      <alignment horizontal="center" vertical="center"/>
    </xf>
    <xf numFmtId="0" fontId="42" fillId="7" borderId="38" xfId="18" applyFont="1" applyFill="1" applyBorder="1" applyAlignment="1">
      <alignment horizontal="center" vertical="center"/>
    </xf>
    <xf numFmtId="0" fontId="42" fillId="7" borderId="59" xfId="18" applyFont="1" applyFill="1" applyBorder="1" applyAlignment="1">
      <alignment vertical="center"/>
    </xf>
    <xf numFmtId="0" fontId="42" fillId="7" borderId="39" xfId="18" applyFont="1" applyFill="1" applyBorder="1" applyAlignment="1">
      <alignment vertical="center"/>
    </xf>
    <xf numFmtId="0" fontId="24" fillId="5" borderId="38" xfId="18" applyFont="1" applyFill="1" applyBorder="1" applyAlignment="1">
      <alignment horizontal="center" vertical="center"/>
    </xf>
    <xf numFmtId="1" fontId="28" fillId="6" borderId="40" xfId="16" applyNumberFormat="1" applyFont="1" applyFill="1" applyBorder="1" applyAlignment="1">
      <alignment horizontal="center"/>
    </xf>
    <xf numFmtId="1" fontId="28" fillId="6" borderId="59" xfId="16" applyNumberFormat="1" applyFont="1" applyFill="1" applyBorder="1" applyAlignment="1">
      <alignment horizontal="center"/>
    </xf>
    <xf numFmtId="1" fontId="28" fillId="6" borderId="39" xfId="16" applyNumberFormat="1" applyFont="1" applyFill="1" applyBorder="1" applyAlignment="1">
      <alignment horizontal="center"/>
    </xf>
    <xf numFmtId="0" fontId="28" fillId="8" borderId="42" xfId="16" applyFont="1" applyFill="1" applyBorder="1" applyAlignment="1">
      <alignment horizontal="center" vertical="center"/>
    </xf>
    <xf numFmtId="1" fontId="28" fillId="2" borderId="51" xfId="16" applyNumberFormat="1" applyFont="1" applyFill="1" applyBorder="1" applyAlignment="1">
      <alignment horizontal="center" vertical="center"/>
    </xf>
    <xf numFmtId="0" fontId="24" fillId="6" borderId="46" xfId="18" applyFont="1" applyFill="1" applyBorder="1" applyAlignment="1">
      <alignment horizontal="center" vertical="center"/>
    </xf>
    <xf numFmtId="0" fontId="22" fillId="3" borderId="28" xfId="1" applyFont="1" applyFill="1" applyBorder="1" applyAlignment="1">
      <alignment horizontal="center" vertical="center" wrapText="1"/>
    </xf>
    <xf numFmtId="0" fontId="33" fillId="11" borderId="25" xfId="0" applyFont="1" applyFill="1" applyBorder="1" applyAlignment="1">
      <alignment vertical="center"/>
    </xf>
    <xf numFmtId="0" fontId="33" fillId="11" borderId="10" xfId="0" applyFont="1" applyFill="1" applyBorder="1" applyAlignment="1">
      <alignment vertical="center"/>
    </xf>
    <xf numFmtId="0" fontId="22" fillId="11" borderId="25" xfId="1" applyFont="1" applyFill="1" applyBorder="1" applyAlignment="1">
      <alignment vertical="center"/>
    </xf>
    <xf numFmtId="0" fontId="22" fillId="11" borderId="26" xfId="1" applyFont="1" applyFill="1" applyBorder="1" applyAlignment="1">
      <alignment vertical="center"/>
    </xf>
    <xf numFmtId="0" fontId="22" fillId="11" borderId="10" xfId="1" applyFont="1" applyFill="1" applyBorder="1" applyAlignment="1">
      <alignment vertical="center"/>
    </xf>
    <xf numFmtId="0" fontId="22" fillId="11" borderId="8" xfId="1" applyFont="1" applyFill="1" applyBorder="1" applyAlignment="1">
      <alignment horizontal="center" vertical="center" wrapText="1"/>
    </xf>
    <xf numFmtId="0" fontId="22" fillId="11" borderId="6" xfId="0" applyFont="1" applyFill="1" applyBorder="1" applyAlignment="1">
      <alignment horizontal="left" vertical="center"/>
    </xf>
    <xf numFmtId="0" fontId="22" fillId="11" borderId="6" xfId="1" applyFont="1" applyFill="1" applyBorder="1" applyAlignment="1">
      <alignment horizontal="left" vertical="center"/>
    </xf>
    <xf numFmtId="0" fontId="48" fillId="11" borderId="0" xfId="1" applyFont="1" applyFill="1" applyBorder="1" applyAlignment="1">
      <alignment vertical="center"/>
    </xf>
    <xf numFmtId="0" fontId="23" fillId="11" borderId="2" xfId="1" applyFont="1" applyFill="1" applyBorder="1" applyAlignment="1">
      <alignment horizontal="center" vertical="center"/>
    </xf>
    <xf numFmtId="0" fontId="51" fillId="3" borderId="61" xfId="16" applyFont="1" applyFill="1" applyBorder="1" applyAlignment="1">
      <alignment vertical="center"/>
    </xf>
    <xf numFmtId="0" fontId="22" fillId="11" borderId="50" xfId="2" applyFont="1" applyFill="1" applyBorder="1" applyAlignment="1">
      <alignment horizontal="center" vertical="center" wrapText="1"/>
    </xf>
    <xf numFmtId="0" fontId="24" fillId="2" borderId="8" xfId="2" applyFont="1" applyFill="1" applyBorder="1" applyAlignment="1">
      <alignment horizontal="center"/>
    </xf>
    <xf numFmtId="0" fontId="24" fillId="2" borderId="6" xfId="2" applyFont="1" applyFill="1" applyBorder="1" applyAlignment="1">
      <alignment horizontal="center"/>
    </xf>
    <xf numFmtId="1" fontId="28" fillId="2" borderId="50" xfId="16" applyNumberFormat="1" applyFont="1" applyFill="1" applyBorder="1" applyAlignment="1">
      <alignment horizontal="center"/>
    </xf>
    <xf numFmtId="0" fontId="24" fillId="6" borderId="59" xfId="18" applyFont="1" applyFill="1" applyBorder="1" applyAlignment="1">
      <alignment horizontal="center"/>
    </xf>
    <xf numFmtId="1" fontId="24" fillId="3" borderId="4" xfId="16" applyNumberFormat="1" applyFont="1" applyFill="1" applyBorder="1" applyAlignment="1">
      <alignment horizontal="center"/>
    </xf>
    <xf numFmtId="0" fontId="39" fillId="3" borderId="9" xfId="0" applyFont="1" applyFill="1" applyBorder="1" applyAlignment="1">
      <alignment horizontal="center" wrapText="1"/>
    </xf>
    <xf numFmtId="0" fontId="39" fillId="8" borderId="9" xfId="0" applyFont="1" applyFill="1" applyBorder="1" applyAlignment="1">
      <alignment horizontal="center"/>
    </xf>
    <xf numFmtId="0" fontId="39" fillId="3" borderId="9" xfId="0" applyFont="1" applyFill="1" applyBorder="1" applyAlignment="1">
      <alignment horizontal="center"/>
    </xf>
    <xf numFmtId="1" fontId="24" fillId="2" borderId="49" xfId="16" applyNumberFormat="1" applyFont="1" applyFill="1" applyBorder="1" applyAlignment="1">
      <alignment horizontal="center"/>
    </xf>
    <xf numFmtId="1" fontId="24" fillId="2" borderId="50" xfId="16" applyNumberFormat="1" applyFont="1" applyFill="1" applyBorder="1" applyAlignment="1">
      <alignment horizontal="center"/>
    </xf>
    <xf numFmtId="0" fontId="24" fillId="7" borderId="4" xfId="16" applyFont="1" applyFill="1" applyBorder="1" applyAlignment="1">
      <alignment horizontal="center"/>
    </xf>
    <xf numFmtId="0" fontId="24" fillId="7" borderId="9" xfId="16" applyFont="1" applyFill="1" applyBorder="1" applyAlignment="1">
      <alignment horizontal="center"/>
    </xf>
    <xf numFmtId="0" fontId="39" fillId="3" borderId="4" xfId="0" applyFont="1" applyFill="1" applyBorder="1" applyAlignment="1">
      <alignment horizontal="center" wrapText="1"/>
    </xf>
    <xf numFmtId="0" fontId="24" fillId="3" borderId="9" xfId="0" applyFont="1" applyFill="1" applyBorder="1" applyAlignment="1">
      <alignment horizontal="center" wrapText="1"/>
    </xf>
    <xf numFmtId="1" fontId="28" fillId="2" borderId="4" xfId="16" applyNumberFormat="1" applyFont="1" applyFill="1" applyBorder="1" applyAlignment="1">
      <alignment horizontal="center" wrapText="1"/>
    </xf>
    <xf numFmtId="0" fontId="24" fillId="0" borderId="6" xfId="2" applyFont="1" applyBorder="1" applyAlignment="1">
      <alignment vertical="center"/>
    </xf>
    <xf numFmtId="0" fontId="24" fillId="0" borderId="25" xfId="2" applyFont="1" applyBorder="1" applyAlignment="1">
      <alignment vertical="center"/>
    </xf>
    <xf numFmtId="1" fontId="24" fillId="0" borderId="4" xfId="2" applyNumberFormat="1" applyFont="1" applyBorder="1" applyAlignment="1">
      <alignment horizontal="center"/>
    </xf>
    <xf numFmtId="0" fontId="24" fillId="0" borderId="5" xfId="2" applyFont="1" applyBorder="1"/>
    <xf numFmtId="1" fontId="28" fillId="8" borderId="49" xfId="16" applyNumberFormat="1" applyFont="1" applyFill="1" applyBorder="1" applyAlignment="1">
      <alignment horizontal="center"/>
    </xf>
    <xf numFmtId="1" fontId="28" fillId="20" borderId="4" xfId="16" applyNumberFormat="1" applyFont="1" applyFill="1" applyBorder="1" applyAlignment="1">
      <alignment horizontal="center"/>
    </xf>
    <xf numFmtId="1" fontId="28" fillId="8" borderId="50" xfId="16" applyNumberFormat="1" applyFont="1" applyFill="1" applyBorder="1" applyAlignment="1">
      <alignment horizontal="center"/>
    </xf>
    <xf numFmtId="1" fontId="28" fillId="8" borderId="37" xfId="16" applyNumberFormat="1" applyFont="1" applyFill="1" applyBorder="1" applyAlignment="1">
      <alignment horizontal="center"/>
    </xf>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51" fillId="11" borderId="43" xfId="16" applyFont="1" applyFill="1" applyBorder="1" applyAlignment="1" applyProtection="1">
      <alignment vertical="center"/>
      <protection locked="0"/>
    </xf>
    <xf numFmtId="0" fontId="51" fillId="11" borderId="44" xfId="16" applyFont="1" applyFill="1" applyBorder="1" applyAlignment="1" applyProtection="1">
      <alignment vertical="center" wrapText="1"/>
      <protection locked="0"/>
    </xf>
    <xf numFmtId="0" fontId="51" fillId="11" borderId="45" xfId="16" applyFont="1" applyFill="1" applyBorder="1" applyAlignment="1" applyProtection="1">
      <alignment vertical="center" wrapText="1"/>
      <protection locked="0"/>
    </xf>
    <xf numFmtId="0" fontId="51" fillId="11" borderId="5" xfId="16" applyFont="1" applyFill="1" applyBorder="1" applyAlignment="1">
      <alignment vertical="center"/>
    </xf>
    <xf numFmtId="0" fontId="51" fillId="11" borderId="27" xfId="16" applyFont="1" applyFill="1" applyBorder="1" applyAlignment="1">
      <alignment vertical="center"/>
    </xf>
    <xf numFmtId="0" fontId="51" fillId="11" borderId="11" xfId="16" applyFont="1" applyFill="1" applyBorder="1" applyAlignment="1">
      <alignment vertical="center"/>
    </xf>
    <xf numFmtId="0" fontId="51" fillId="11" borderId="4" xfId="16" applyFont="1" applyFill="1" applyBorder="1" applyAlignment="1">
      <alignment vertical="center"/>
    </xf>
    <xf numFmtId="0" fontId="51" fillId="11" borderId="1" xfId="16" applyFont="1" applyFill="1" applyBorder="1" applyAlignment="1" applyProtection="1">
      <alignment vertical="center"/>
      <protection locked="0"/>
    </xf>
    <xf numFmtId="0" fontId="51" fillId="11" borderId="7" xfId="16" applyFont="1" applyFill="1" applyBorder="1" applyAlignment="1" applyProtection="1">
      <alignment vertical="center"/>
      <protection locked="0"/>
    </xf>
    <xf numFmtId="0" fontId="51" fillId="11" borderId="3" xfId="16" applyFont="1" applyFill="1" applyBorder="1" applyAlignment="1" applyProtection="1">
      <alignment vertical="center"/>
      <protection locked="0"/>
    </xf>
    <xf numFmtId="0" fontId="53" fillId="11" borderId="7" xfId="1" applyFont="1" applyFill="1" applyBorder="1" applyAlignment="1">
      <alignment vertical="center" wrapText="1"/>
    </xf>
    <xf numFmtId="0" fontId="51" fillId="11" borderId="7" xfId="16" applyFont="1" applyFill="1" applyBorder="1" applyAlignment="1">
      <alignment vertical="center"/>
    </xf>
    <xf numFmtId="0" fontId="51" fillId="11" borderId="3" xfId="16" applyFont="1" applyFill="1" applyBorder="1" applyAlignment="1">
      <alignment vertical="center"/>
    </xf>
    <xf numFmtId="0" fontId="22" fillId="11" borderId="1" xfId="2" applyFont="1" applyFill="1" applyBorder="1" applyAlignment="1">
      <alignment horizontal="center" vertical="center"/>
    </xf>
    <xf numFmtId="0" fontId="28" fillId="7" borderId="4" xfId="18" applyFont="1" applyFill="1" applyBorder="1" applyAlignment="1">
      <alignment horizontal="center" vertical="center"/>
    </xf>
    <xf numFmtId="0" fontId="34" fillId="3" borderId="4" xfId="9" applyFont="1" applyFill="1" applyBorder="1" applyAlignment="1" applyProtection="1">
      <alignment horizontal="center" vertical="center" wrapText="1"/>
      <protection locked="0"/>
    </xf>
    <xf numFmtId="0" fontId="34" fillId="3" borderId="40" xfId="16" applyFont="1" applyFill="1" applyBorder="1" applyAlignment="1">
      <alignment horizontal="justify" vertical="center" wrapText="1"/>
    </xf>
    <xf numFmtId="0" fontId="24" fillId="3" borderId="4" xfId="18" applyFont="1" applyFill="1" applyBorder="1" applyAlignment="1">
      <alignment horizontal="center" wrapText="1"/>
    </xf>
    <xf numFmtId="0" fontId="24" fillId="3" borderId="8" xfId="18" applyFont="1" applyFill="1" applyBorder="1" applyAlignment="1">
      <alignment horizontal="center" wrapText="1"/>
    </xf>
    <xf numFmtId="0" fontId="24" fillId="3" borderId="9" xfId="18" applyFont="1" applyFill="1" applyBorder="1" applyAlignment="1">
      <alignment horizontal="center" wrapText="1"/>
    </xf>
    <xf numFmtId="0" fontId="41" fillId="3" borderId="8" xfId="16" applyFont="1" applyFill="1" applyBorder="1" applyAlignment="1">
      <alignment horizontal="center" vertical="center" wrapText="1"/>
    </xf>
    <xf numFmtId="0" fontId="39" fillId="3" borderId="8" xfId="16" applyFont="1" applyFill="1" applyBorder="1" applyAlignment="1">
      <alignment horizontal="center" vertical="center" wrapText="1"/>
    </xf>
    <xf numFmtId="15" fontId="39" fillId="3" borderId="9" xfId="16" applyNumberFormat="1" applyFont="1" applyFill="1" applyBorder="1" applyAlignment="1">
      <alignment horizontal="center" vertical="center" wrapText="1"/>
    </xf>
    <xf numFmtId="0" fontId="41" fillId="3" borderId="8" xfId="9" applyFont="1" applyFill="1" applyBorder="1" applyAlignment="1">
      <alignment horizontal="center" vertical="center" wrapText="1"/>
    </xf>
    <xf numFmtId="0" fontId="39" fillId="3" borderId="9" xfId="16" applyFont="1" applyFill="1" applyBorder="1" applyAlignment="1">
      <alignment horizontal="center" vertical="center" wrapText="1"/>
    </xf>
    <xf numFmtId="15" fontId="39" fillId="3" borderId="4" xfId="16" applyNumberFormat="1" applyFont="1" applyFill="1" applyBorder="1" applyAlignment="1">
      <alignment horizontal="center" wrapText="1"/>
    </xf>
    <xf numFmtId="15" fontId="39" fillId="3" borderId="8" xfId="16" applyNumberFormat="1" applyFont="1" applyFill="1" applyBorder="1" applyAlignment="1">
      <alignment horizontal="center" wrapText="1"/>
    </xf>
    <xf numFmtId="15" fontId="39" fillId="3" borderId="9" xfId="16" applyNumberFormat="1" applyFont="1" applyFill="1" applyBorder="1" applyAlignment="1">
      <alignment horizontal="center" wrapText="1"/>
    </xf>
    <xf numFmtId="0" fontId="39" fillId="3" borderId="4" xfId="16" applyFont="1" applyFill="1" applyBorder="1" applyAlignment="1" applyProtection="1">
      <alignment horizontal="center" vertical="center" wrapText="1"/>
      <protection locked="0"/>
    </xf>
    <xf numFmtId="0" fontId="39" fillId="3" borderId="9" xfId="16" applyFont="1" applyFill="1" applyBorder="1" applyAlignment="1" applyProtection="1">
      <alignment horizontal="center" vertical="center" wrapText="1"/>
      <protection locked="0"/>
    </xf>
    <xf numFmtId="0" fontId="39" fillId="3" borderId="4" xfId="18" applyFont="1" applyFill="1" applyBorder="1" applyAlignment="1">
      <alignment horizontal="center" vertical="center" wrapText="1"/>
    </xf>
    <xf numFmtId="0" fontId="39" fillId="3" borderId="9" xfId="18"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9" xfId="0" applyFont="1" applyFill="1" applyBorder="1" applyAlignment="1">
      <alignment horizontal="center" vertical="center" wrapText="1"/>
    </xf>
    <xf numFmtId="0" fontId="24" fillId="3" borderId="4" xfId="9" applyFont="1" applyFill="1" applyBorder="1" applyAlignment="1" applyProtection="1">
      <alignment horizontal="center" vertical="center" wrapText="1"/>
      <protection locked="0"/>
    </xf>
    <xf numFmtId="0" fontId="24" fillId="3" borderId="9" xfId="9" applyFont="1" applyFill="1" applyBorder="1" applyAlignment="1" applyProtection="1">
      <alignment horizontal="center" vertical="center" wrapText="1"/>
      <protection locked="0"/>
    </xf>
    <xf numFmtId="0" fontId="24" fillId="2" borderId="4" xfId="16" applyFont="1" applyFill="1" applyBorder="1" applyAlignment="1" applyProtection="1">
      <alignment horizontal="center" vertical="center"/>
      <protection locked="0"/>
    </xf>
    <xf numFmtId="0" fontId="24" fillId="2" borderId="9" xfId="16" applyFont="1" applyFill="1" applyBorder="1" applyAlignment="1" applyProtection="1">
      <alignment horizontal="center" vertical="center"/>
      <protection locked="0"/>
    </xf>
    <xf numFmtId="0" fontId="24" fillId="5" borderId="4" xfId="9" applyFont="1" applyFill="1" applyBorder="1" applyAlignment="1" applyProtection="1">
      <alignment horizontal="center" vertical="center"/>
      <protection locked="0"/>
    </xf>
    <xf numFmtId="0" fontId="24" fillId="5" borderId="9" xfId="9" applyFont="1" applyFill="1" applyBorder="1" applyAlignment="1" applyProtection="1">
      <alignment horizontal="center" vertical="center"/>
      <protection locked="0"/>
    </xf>
    <xf numFmtId="0" fontId="24" fillId="3" borderId="42" xfId="16" applyFont="1" applyFill="1" applyBorder="1" applyAlignment="1">
      <alignment horizontal="center" vertical="center" wrapText="1"/>
    </xf>
    <xf numFmtId="0" fontId="28" fillId="3" borderId="4" xfId="16" applyFont="1" applyFill="1" applyBorder="1" applyAlignment="1" applyProtection="1">
      <alignment horizontal="center" vertical="center" wrapText="1"/>
      <protection locked="0"/>
    </xf>
    <xf numFmtId="0" fontId="28" fillId="3" borderId="9" xfId="16" applyFont="1" applyFill="1" applyBorder="1" applyAlignment="1" applyProtection="1">
      <alignment horizontal="center" vertical="center" wrapText="1"/>
      <protection locked="0"/>
    </xf>
    <xf numFmtId="0" fontId="24" fillId="3" borderId="4" xfId="18" applyFont="1" applyFill="1" applyBorder="1" applyAlignment="1">
      <alignment horizontal="center" vertical="center" wrapText="1"/>
    </xf>
    <xf numFmtId="0" fontId="24" fillId="3" borderId="9" xfId="18" applyFont="1" applyFill="1" applyBorder="1" applyAlignment="1">
      <alignment horizontal="center" vertical="center" wrapText="1"/>
    </xf>
    <xf numFmtId="0" fontId="24" fillId="3" borderId="4" xfId="16" applyFont="1" applyFill="1" applyBorder="1" applyAlignment="1" applyProtection="1">
      <alignment horizontal="center" vertical="center" wrapText="1"/>
      <protection locked="0"/>
    </xf>
    <xf numFmtId="0" fontId="24" fillId="3" borderId="9" xfId="16" applyFont="1" applyFill="1" applyBorder="1" applyAlignment="1" applyProtection="1">
      <alignment horizontal="center" vertical="center" wrapText="1"/>
      <protection locked="0"/>
    </xf>
    <xf numFmtId="0" fontId="24" fillId="3" borderId="4" xfId="2" applyFont="1" applyFill="1" applyBorder="1" applyAlignment="1">
      <alignment horizontal="center" vertical="center" wrapText="1"/>
    </xf>
    <xf numFmtId="0" fontId="24" fillId="3" borderId="9" xfId="2" applyFont="1" applyFill="1" applyBorder="1" applyAlignment="1">
      <alignment horizontal="center" vertical="center" wrapText="1"/>
    </xf>
    <xf numFmtId="0" fontId="28" fillId="10" borderId="4" xfId="18" applyFont="1" applyFill="1" applyBorder="1" applyAlignment="1">
      <alignment horizontal="center" vertical="center"/>
    </xf>
    <xf numFmtId="0" fontId="28" fillId="10" borderId="9" xfId="18" applyFont="1" applyFill="1" applyBorder="1" applyAlignment="1">
      <alignment horizontal="center" vertical="center"/>
    </xf>
    <xf numFmtId="0" fontId="28" fillId="7" borderId="4" xfId="16" applyFont="1" applyFill="1" applyBorder="1" applyAlignment="1" applyProtection="1">
      <alignment horizontal="center" vertical="center"/>
      <protection locked="0"/>
    </xf>
    <xf numFmtId="0" fontId="28" fillId="7" borderId="9" xfId="16" applyFont="1" applyFill="1" applyBorder="1" applyAlignment="1" applyProtection="1">
      <alignment horizontal="center" vertical="center"/>
      <protection locked="0"/>
    </xf>
    <xf numFmtId="0" fontId="28" fillId="7" borderId="4" xfId="16" applyFont="1" applyFill="1" applyBorder="1" applyAlignment="1">
      <alignment horizontal="center" vertical="center" wrapText="1"/>
    </xf>
    <xf numFmtId="0" fontId="28" fillId="7" borderId="9" xfId="16" applyFont="1" applyFill="1" applyBorder="1" applyAlignment="1">
      <alignment horizontal="center" vertical="center" wrapText="1"/>
    </xf>
    <xf numFmtId="0" fontId="34" fillId="3" borderId="4" xfId="16" applyFont="1" applyFill="1" applyBorder="1" applyAlignment="1">
      <alignment horizontal="center" vertical="center" wrapText="1"/>
    </xf>
    <xf numFmtId="0" fontId="34" fillId="3" borderId="9" xfId="16" applyFont="1" applyFill="1" applyBorder="1" applyAlignment="1">
      <alignment horizontal="center" vertical="center" wrapText="1"/>
    </xf>
    <xf numFmtId="0" fontId="23" fillId="0" borderId="12" xfId="0" applyFont="1" applyBorder="1" applyAlignment="1">
      <alignment horizontal="center" vertical="center" textRotation="90"/>
    </xf>
    <xf numFmtId="0" fontId="22" fillId="0" borderId="12" xfId="0" applyFont="1" applyBorder="1" applyAlignment="1">
      <alignment horizontal="center" vertical="center" textRotation="90"/>
    </xf>
    <xf numFmtId="0" fontId="23" fillId="0" borderId="0" xfId="0" applyFont="1" applyAlignment="1">
      <alignment horizontal="center" vertical="center"/>
    </xf>
    <xf numFmtId="0" fontId="24" fillId="0" borderId="0" xfId="0" applyFont="1" applyAlignment="1">
      <alignment horizontal="center" vertical="center" wrapText="1"/>
    </xf>
    <xf numFmtId="0" fontId="14" fillId="0" borderId="0" xfId="0" applyFont="1" applyAlignment="1">
      <alignment horizontal="center" vertical="center" wrapText="1"/>
    </xf>
    <xf numFmtId="0" fontId="23" fillId="0" borderId="26" xfId="0" applyFont="1" applyBorder="1" applyAlignment="1">
      <alignment horizontal="center" vertical="center"/>
    </xf>
    <xf numFmtId="0" fontId="22" fillId="0" borderId="26" xfId="0" applyFont="1" applyBorder="1" applyAlignment="1">
      <alignment horizontal="center" vertical="center"/>
    </xf>
    <xf numFmtId="0" fontId="13" fillId="0" borderId="43"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7" xfId="0" applyFont="1" applyBorder="1" applyAlignment="1">
      <alignment horizontal="center" vertical="center" wrapText="1"/>
    </xf>
    <xf numFmtId="0" fontId="12" fillId="15" borderId="13" xfId="0" applyFont="1" applyFill="1" applyBorder="1" applyAlignment="1">
      <alignment horizontal="center" vertical="center"/>
    </xf>
    <xf numFmtId="0" fontId="12" fillId="15" borderId="14" xfId="0" applyFont="1" applyFill="1" applyBorder="1" applyAlignment="1">
      <alignment horizontal="center" vertical="center"/>
    </xf>
    <xf numFmtId="0" fontId="12" fillId="15" borderId="15" xfId="0" applyFont="1" applyFill="1" applyBorder="1" applyAlignment="1">
      <alignment horizontal="center" vertical="center"/>
    </xf>
    <xf numFmtId="0" fontId="36" fillId="16" borderId="1" xfId="0" applyFont="1" applyFill="1" applyBorder="1" applyAlignment="1">
      <alignment horizontal="center" vertical="center" wrapText="1"/>
    </xf>
    <xf numFmtId="0" fontId="36" fillId="16" borderId="2" xfId="0" applyFont="1" applyFill="1" applyBorder="1" applyAlignment="1">
      <alignment horizontal="center" vertical="center" wrapText="1"/>
    </xf>
    <xf numFmtId="0" fontId="36" fillId="16" borderId="5" xfId="0" applyFont="1" applyFill="1" applyBorder="1" applyAlignment="1">
      <alignment horizontal="center" vertical="center" wrapText="1"/>
    </xf>
    <xf numFmtId="0" fontId="36" fillId="16" borderId="11" xfId="0" applyFont="1" applyFill="1" applyBorder="1" applyAlignment="1">
      <alignment horizontal="center" vertical="center" wrapText="1"/>
    </xf>
    <xf numFmtId="0" fontId="36" fillId="16" borderId="25" xfId="0" applyFont="1" applyFill="1" applyBorder="1" applyAlignment="1">
      <alignment horizontal="center" vertical="center" wrapText="1"/>
    </xf>
    <xf numFmtId="0" fontId="36" fillId="16" borderId="10" xfId="0" applyFont="1" applyFill="1" applyBorder="1" applyAlignment="1">
      <alignment horizontal="center" vertical="center" wrapText="1"/>
    </xf>
    <xf numFmtId="0" fontId="36" fillId="0" borderId="1" xfId="0" applyFont="1" applyBorder="1" applyAlignment="1">
      <alignment horizontal="center" vertical="center" wrapText="1"/>
    </xf>
    <xf numFmtId="0" fontId="35" fillId="0" borderId="2" xfId="0" applyFont="1" applyBorder="1" applyAlignment="1">
      <alignment horizontal="justify" vertical="center" wrapText="1"/>
    </xf>
  </cellXfs>
  <cellStyles count="54">
    <cellStyle name="Hipervínculo" xfId="1" builtinId="8"/>
    <cellStyle name="Normal" xfId="0" builtinId="0"/>
    <cellStyle name="Normal 2" xfId="24" xr:uid="{00000000-0005-0000-0000-000002000000}"/>
    <cellStyle name="Normal 2 2" xfId="2" xr:uid="{00000000-0005-0000-0000-000003000000}"/>
    <cellStyle name="Normal 2 3" xfId="26" xr:uid="{00000000-0005-0000-0000-000004000000}"/>
    <cellStyle name="Normal 2 3 2" xfId="28" xr:uid="{00000000-0005-0000-0000-000005000000}"/>
    <cellStyle name="Normal 2 3 2 2" xfId="53" xr:uid="{00000000-0005-0000-0000-000006000000}"/>
    <cellStyle name="Normal 2 3 3" xfId="51" xr:uid="{00000000-0005-0000-0000-000007000000}"/>
    <cellStyle name="Normal 2 4" xfId="49" xr:uid="{00000000-0005-0000-0000-000008000000}"/>
    <cellStyle name="Normal 3" xfId="3" xr:uid="{00000000-0005-0000-0000-000009000000}"/>
    <cellStyle name="Normal 3 2" xfId="4" xr:uid="{00000000-0005-0000-0000-00000A000000}"/>
    <cellStyle name="Normal 3 2 2" xfId="30" xr:uid="{00000000-0005-0000-0000-00000B000000}"/>
    <cellStyle name="Normal 3 3" xfId="5" xr:uid="{00000000-0005-0000-0000-00000C000000}"/>
    <cellStyle name="Normal 3 3 2" xfId="6" xr:uid="{00000000-0005-0000-0000-00000D000000}"/>
    <cellStyle name="Normal 3 3 2 2" xfId="7" xr:uid="{00000000-0005-0000-0000-00000E000000}"/>
    <cellStyle name="Normal 3 3 2 2 2" xfId="33" xr:uid="{00000000-0005-0000-0000-00000F000000}"/>
    <cellStyle name="Normal 3 3 2 3" xfId="8" xr:uid="{00000000-0005-0000-0000-000010000000}"/>
    <cellStyle name="Normal 3 3 2 3 2" xfId="34" xr:uid="{00000000-0005-0000-0000-000011000000}"/>
    <cellStyle name="Normal 3 3 2 4" xfId="9" xr:uid="{00000000-0005-0000-0000-000012000000}"/>
    <cellStyle name="Normal 3 3 2 4 2" xfId="35" xr:uid="{00000000-0005-0000-0000-000013000000}"/>
    <cellStyle name="Normal 3 3 2 5" xfId="10" xr:uid="{00000000-0005-0000-0000-000014000000}"/>
    <cellStyle name="Normal 3 3 2 5 2" xfId="36" xr:uid="{00000000-0005-0000-0000-000015000000}"/>
    <cellStyle name="Normal 3 3 2 6" xfId="32" xr:uid="{00000000-0005-0000-0000-000016000000}"/>
    <cellStyle name="Normal 3 3 3" xfId="31" xr:uid="{00000000-0005-0000-0000-000017000000}"/>
    <cellStyle name="Normal 3 4" xfId="11" xr:uid="{00000000-0005-0000-0000-000018000000}"/>
    <cellStyle name="Normal 3 4 2" xfId="12" xr:uid="{00000000-0005-0000-0000-000019000000}"/>
    <cellStyle name="Normal 3 4 2 2" xfId="38" xr:uid="{00000000-0005-0000-0000-00001A000000}"/>
    <cellStyle name="Normal 3 4 3" xfId="13" xr:uid="{00000000-0005-0000-0000-00001B000000}"/>
    <cellStyle name="Normal 3 4 3 2" xfId="39" xr:uid="{00000000-0005-0000-0000-00001C000000}"/>
    <cellStyle name="Normal 3 4 4" xfId="14" xr:uid="{00000000-0005-0000-0000-00001D000000}"/>
    <cellStyle name="Normal 3 4 4 2" xfId="40" xr:uid="{00000000-0005-0000-0000-00001E000000}"/>
    <cellStyle name="Normal 3 4 5" xfId="15" xr:uid="{00000000-0005-0000-0000-00001F000000}"/>
    <cellStyle name="Normal 3 4 5 2" xfId="41" xr:uid="{00000000-0005-0000-0000-000020000000}"/>
    <cellStyle name="Normal 3 4 6" xfId="37" xr:uid="{00000000-0005-0000-0000-000021000000}"/>
    <cellStyle name="Normal 3 5" xfId="16" xr:uid="{00000000-0005-0000-0000-000022000000}"/>
    <cellStyle name="Normal 3 5 2" xfId="25" xr:uid="{00000000-0005-0000-0000-000023000000}"/>
    <cellStyle name="Normal 3 5 2 2" xfId="27" xr:uid="{00000000-0005-0000-0000-000024000000}"/>
    <cellStyle name="Normal 3 5 2 2 2" xfId="52" xr:uid="{00000000-0005-0000-0000-000025000000}"/>
    <cellStyle name="Normal 3 5 2 3" xfId="50" xr:uid="{00000000-0005-0000-0000-000026000000}"/>
    <cellStyle name="Normal 3 5 3" xfId="42" xr:uid="{00000000-0005-0000-0000-000027000000}"/>
    <cellStyle name="Normal 3 6" xfId="17" xr:uid="{00000000-0005-0000-0000-000028000000}"/>
    <cellStyle name="Normal 3 6 2" xfId="43" xr:uid="{00000000-0005-0000-0000-000029000000}"/>
    <cellStyle name="Normal 3 7" xfId="29" xr:uid="{00000000-0005-0000-0000-00002A000000}"/>
    <cellStyle name="Normal 5 2" xfId="18" xr:uid="{00000000-0005-0000-0000-00002B000000}"/>
    <cellStyle name="Normal 8" xfId="19" xr:uid="{00000000-0005-0000-0000-00002C000000}"/>
    <cellStyle name="Normal 8 2" xfId="20" xr:uid="{00000000-0005-0000-0000-00002D000000}"/>
    <cellStyle name="Normal 8 2 2" xfId="45" xr:uid="{00000000-0005-0000-0000-00002E000000}"/>
    <cellStyle name="Normal 8 3" xfId="21" xr:uid="{00000000-0005-0000-0000-00002F000000}"/>
    <cellStyle name="Normal 8 3 2" xfId="46" xr:uid="{00000000-0005-0000-0000-000030000000}"/>
    <cellStyle name="Normal 8 4" xfId="22" xr:uid="{00000000-0005-0000-0000-000031000000}"/>
    <cellStyle name="Normal 8 4 2" xfId="47" xr:uid="{00000000-0005-0000-0000-000032000000}"/>
    <cellStyle name="Normal 8 5" xfId="23" xr:uid="{00000000-0005-0000-0000-000033000000}"/>
    <cellStyle name="Normal 8 5 2" xfId="48" xr:uid="{00000000-0005-0000-0000-000034000000}"/>
    <cellStyle name="Normal 8 6" xfId="44" xr:uid="{00000000-0005-0000-0000-000035000000}"/>
  </cellStyles>
  <dxfs count="695">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calcChain" Target="calcChain.xml"/><Relationship Id="rId21" Type="http://schemas.openxmlformats.org/officeDocument/2006/relationships/externalLink" Target="externalLinks/externalLink10.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connections" Target="connection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powerPivotData" Target="model/item.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Riesgo Inherente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AADD-4724-8FB4-E78F224DF609}"/>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25B1-4C44-A71C-425566311946}"/>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25B1-4C44-A71C-425566311946}"/>
              </c:ext>
            </c:extLst>
          </c:dPt>
          <c:dLbls>
            <c:dLbl>
              <c:idx val="0"/>
              <c:delete val="1"/>
              <c:extLst>
                <c:ext xmlns:c15="http://schemas.microsoft.com/office/drawing/2012/chart" uri="{CE6537A1-D6FC-4f65-9D91-7224C49458BB}"/>
                <c:ext xmlns:c16="http://schemas.microsoft.com/office/drawing/2014/chart" uri="{C3380CC4-5D6E-409C-BE32-E72D297353CC}">
                  <c16:uniqueId val="{00000001-AADD-4724-8FB4-E78F224DF609}"/>
                </c:ext>
              </c:extLst>
            </c:dLbl>
            <c:dLbl>
              <c:idx val="1"/>
              <c:layout>
                <c:manualLayout>
                  <c:x val="-5.0476354092102126E-2"/>
                  <c:y val="6.4033582340668957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B1-4C44-A71C-425566311946}"/>
                </c:ext>
              </c:extLst>
            </c:dLbl>
            <c:dLbl>
              <c:idx val="2"/>
              <c:layout>
                <c:manualLayout>
                  <c:x val="0.10623965640658554"/>
                  <c:y val="-0.2420085470085471"/>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B1-4C44-A71C-42556631194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lumMod val="8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Hoja6!$A$2:$A$4</c:f>
              <c:strCache>
                <c:ptCount val="3"/>
                <c:pt idx="0">
                  <c:v>Moderado </c:v>
                </c:pt>
                <c:pt idx="1">
                  <c:v>Alto</c:v>
                </c:pt>
                <c:pt idx="2">
                  <c:v>Extremo</c:v>
                </c:pt>
              </c:strCache>
            </c:strRef>
          </c:cat>
          <c:val>
            <c:numRef>
              <c:f>Hoja6!$B$2:$B$4</c:f>
              <c:numCache>
                <c:formatCode>General</c:formatCode>
                <c:ptCount val="3"/>
                <c:pt idx="0">
                  <c:v>0</c:v>
                </c:pt>
                <c:pt idx="1">
                  <c:v>5</c:v>
                </c:pt>
                <c:pt idx="2">
                  <c:v>29</c:v>
                </c:pt>
              </c:numCache>
            </c:numRef>
          </c:val>
          <c:extLst>
            <c:ext xmlns:c16="http://schemas.microsoft.com/office/drawing/2014/chart" uri="{C3380CC4-5D6E-409C-BE32-E72D297353CC}">
              <c16:uniqueId val="{00000000-25B1-4C44-A71C-425566311946}"/>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Riesgo Residual</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6439226914817461E-2"/>
          <c:y val="0.21608721986674742"/>
          <c:w val="0.82166700071581966"/>
          <c:h val="0.56616326805303185"/>
        </c:manualLayout>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2CB1-42C0-9068-49216C0BE6C4}"/>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2CB1-42C0-9068-49216C0BE6C4}"/>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2CB1-42C0-9068-49216C0BE6C4}"/>
              </c:ext>
            </c:extLst>
          </c:dPt>
          <c:dLbls>
            <c:dLbl>
              <c:idx val="1"/>
              <c:layout>
                <c:manualLayout>
                  <c:x val="-0.12711171558100692"/>
                  <c:y val="-0.1290514166498418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B1-42C0-9068-49216C0BE6C4}"/>
                </c:ext>
              </c:extLst>
            </c:dLbl>
            <c:dLbl>
              <c:idx val="2"/>
              <c:layout>
                <c:manualLayout>
                  <c:x val="0.15537122405153903"/>
                  <c:y val="1.75011777373982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B1-42C0-9068-49216C0BE6C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Hoja6!$A$2:$A$4</c:f>
              <c:strCache>
                <c:ptCount val="3"/>
                <c:pt idx="0">
                  <c:v>Moderado </c:v>
                </c:pt>
                <c:pt idx="1">
                  <c:v>Alto</c:v>
                </c:pt>
                <c:pt idx="2">
                  <c:v>Extremo</c:v>
                </c:pt>
              </c:strCache>
            </c:strRef>
          </c:cat>
          <c:val>
            <c:numRef>
              <c:f>Hoja6!$C$2:$C$4</c:f>
              <c:numCache>
                <c:formatCode>General</c:formatCode>
                <c:ptCount val="3"/>
                <c:pt idx="0">
                  <c:v>2</c:v>
                </c:pt>
                <c:pt idx="1">
                  <c:v>18</c:v>
                </c:pt>
                <c:pt idx="2">
                  <c:v>14</c:v>
                </c:pt>
              </c:numCache>
            </c:numRef>
          </c:val>
          <c:extLst>
            <c:ext xmlns:c16="http://schemas.microsoft.com/office/drawing/2014/chart" uri="{C3380CC4-5D6E-409C-BE32-E72D297353CC}">
              <c16:uniqueId val="{00000006-2CB1-42C0-9068-49216C0BE6C4}"/>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4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2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Hoja2!$B$1:$B$14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Hoja2!$C$1:$C$14</c:f>
              <c:numCache>
                <c:formatCode>General</c:formatCode>
                <c:ptCount val="14"/>
                <c:pt idx="0">
                  <c:v>2</c:v>
                </c:pt>
                <c:pt idx="1">
                  <c:v>1</c:v>
                </c:pt>
                <c:pt idx="2">
                  <c:v>2</c:v>
                </c:pt>
                <c:pt idx="3">
                  <c:v>2</c:v>
                </c:pt>
                <c:pt idx="4">
                  <c:v>2</c:v>
                </c:pt>
                <c:pt idx="5">
                  <c:v>9</c:v>
                </c:pt>
                <c:pt idx="6">
                  <c:v>5</c:v>
                </c:pt>
                <c:pt idx="7">
                  <c:v>1</c:v>
                </c:pt>
                <c:pt idx="8">
                  <c:v>2</c:v>
                </c:pt>
                <c:pt idx="9">
                  <c:v>2</c:v>
                </c:pt>
                <c:pt idx="10">
                  <c:v>1</c:v>
                </c:pt>
                <c:pt idx="11">
                  <c:v>3</c:v>
                </c:pt>
                <c:pt idx="12">
                  <c:v>4</c:v>
                </c:pt>
                <c:pt idx="13">
                  <c:v>1</c:v>
                </c:pt>
              </c:numCache>
            </c:numRef>
          </c:val>
          <c:extLst>
            <c:ext xmlns:c16="http://schemas.microsoft.com/office/drawing/2014/chart" uri="{C3380CC4-5D6E-409C-BE32-E72D297353CC}">
              <c16:uniqueId val="{00000000-98AD-45A1-9287-26FCD064C100}"/>
            </c:ext>
          </c:extLst>
        </c:ser>
        <c:dLbls>
          <c:showLegendKey val="0"/>
          <c:showVal val="0"/>
          <c:showCatName val="0"/>
          <c:showSerName val="0"/>
          <c:showPercent val="0"/>
          <c:showBubbleSize val="0"/>
        </c:dLbls>
        <c:gapWidth val="164"/>
        <c:shape val="box"/>
        <c:axId val="2049144656"/>
        <c:axId val="2049139664"/>
        <c:axId val="0"/>
      </c:bar3DChart>
      <c:catAx>
        <c:axId val="20491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39664"/>
        <c:crosses val="autoZero"/>
        <c:auto val="1"/>
        <c:lblAlgn val="ctr"/>
        <c:lblOffset val="100"/>
        <c:noMultiLvlLbl val="0"/>
      </c:catAx>
      <c:valAx>
        <c:axId val="204913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Cantidad Riesgos de Corrupción</a:t>
                </a:r>
              </a:p>
            </c:rich>
          </c:tx>
          <c:layout>
            <c:manualLayout>
              <c:xMode val="edge"/>
              <c:yMode val="edge"/>
              <c:x val="3.1377556605618695E-2"/>
              <c:y val="0.2181533667940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Riesgos 2023'!A1"/></Relationships>
</file>

<file path=xl/drawings/_rels/drawing7.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1710100</xdr:colOff>
      <xdr:row>2</xdr:row>
      <xdr:rowOff>628648</xdr:rowOff>
    </xdr:to>
    <xdr:pic>
      <xdr:nvPicPr>
        <xdr:cNvPr id="13944" name="Imagen 4" descr="Logotipo de TRANSMILENIO S.A.">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0" y="0"/>
          <a:ext cx="1710100" cy="1555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285751</xdr:colOff>
      <xdr:row>0</xdr:row>
      <xdr:rowOff>1185864</xdr:rowOff>
    </xdr:from>
    <xdr:to>
      <xdr:col>17</xdr:col>
      <xdr:colOff>47624</xdr:colOff>
      <xdr:row>82</xdr:row>
      <xdr:rowOff>61239</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1" y="1185864"/>
          <a:ext cx="13120686" cy="134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733425</xdr:colOff>
      <xdr:row>0</xdr:row>
      <xdr:rowOff>1138238</xdr:rowOff>
    </xdr:from>
    <xdr:to>
      <xdr:col>36</xdr:col>
      <xdr:colOff>47625</xdr:colOff>
      <xdr:row>57</xdr:row>
      <xdr:rowOff>23813</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4092238" y="1138238"/>
          <a:ext cx="13792200" cy="9434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152400</xdr:rowOff>
    </xdr:from>
    <xdr:to>
      <xdr:col>15</xdr:col>
      <xdr:colOff>666750</xdr:colOff>
      <xdr:row>22</xdr:row>
      <xdr:rowOff>47625</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733425</xdr:colOff>
      <xdr:row>22</xdr:row>
      <xdr:rowOff>142875</xdr:rowOff>
    </xdr:from>
    <xdr:to>
      <xdr:col>15</xdr:col>
      <xdr:colOff>638175</xdr:colOff>
      <xdr:row>41</xdr:row>
      <xdr:rowOff>38100</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 name="Imagen 4" descr="Resultado de imagen para logo transmilenio">
          <a:extLst>
            <a:ext uri="{FF2B5EF4-FFF2-40B4-BE49-F238E27FC236}">
              <a16:creationId xmlns:a16="http://schemas.microsoft.com/office/drawing/2014/main" id="{ED8535BD-19F4-41B2-BAFD-1A51578EE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2587625</xdr:colOff>
      <xdr:row>6</xdr:row>
      <xdr:rowOff>873124</xdr:rowOff>
    </xdr:from>
    <xdr:to>
      <xdr:col>5</xdr:col>
      <xdr:colOff>666750</xdr:colOff>
      <xdr:row>7</xdr:row>
      <xdr:rowOff>634999</xdr:rowOff>
    </xdr:to>
    <xdr:sp macro="" textlink="">
      <xdr:nvSpPr>
        <xdr:cNvPr id="3" name="Elipse 2">
          <a:extLst>
            <a:ext uri="{FF2B5EF4-FFF2-40B4-BE49-F238E27FC236}">
              <a16:creationId xmlns:a16="http://schemas.microsoft.com/office/drawing/2014/main" id="{3673CEE2-6089-425F-B0E9-626085E9C83E}"/>
            </a:ext>
          </a:extLst>
        </xdr:cNvPr>
        <xdr:cNvSpPr/>
      </xdr:nvSpPr>
      <xdr:spPr>
        <a:xfrm>
          <a:off x="9175750" y="5603874"/>
          <a:ext cx="1349375" cy="12541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29</a:t>
          </a:r>
        </a:p>
      </xdr:txBody>
    </xdr:sp>
    <xdr:clientData/>
  </xdr:twoCellAnchor>
  <xdr:twoCellAnchor>
    <xdr:from>
      <xdr:col>4</xdr:col>
      <xdr:colOff>936624</xdr:colOff>
      <xdr:row>8</xdr:row>
      <xdr:rowOff>746124</xdr:rowOff>
    </xdr:from>
    <xdr:to>
      <xdr:col>4</xdr:col>
      <xdr:colOff>2393949</xdr:colOff>
      <xdr:row>9</xdr:row>
      <xdr:rowOff>691695</xdr:rowOff>
    </xdr:to>
    <xdr:sp macro="" textlink="">
      <xdr:nvSpPr>
        <xdr:cNvPr id="5" name="Elipse 4">
          <a:extLst>
            <a:ext uri="{FF2B5EF4-FFF2-40B4-BE49-F238E27FC236}">
              <a16:creationId xmlns:a16="http://schemas.microsoft.com/office/drawing/2014/main" id="{14789DD4-7812-493D-8A65-01D74D5F127F}"/>
            </a:ext>
          </a:extLst>
        </xdr:cNvPr>
        <xdr:cNvSpPr/>
      </xdr:nvSpPr>
      <xdr:spPr>
        <a:xfrm>
          <a:off x="7524749" y="8461374"/>
          <a:ext cx="1457325" cy="1437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5</a:t>
          </a:r>
        </a:p>
      </xdr:txBody>
    </xdr:sp>
    <xdr:clientData/>
  </xdr:twoCellAnchor>
  <xdr:twoCellAnchor>
    <xdr:from>
      <xdr:col>11</xdr:col>
      <xdr:colOff>746012</xdr:colOff>
      <xdr:row>9</xdr:row>
      <xdr:rowOff>31749</xdr:rowOff>
    </xdr:from>
    <xdr:to>
      <xdr:col>11</xdr:col>
      <xdr:colOff>2222500</xdr:colOff>
      <xdr:row>9</xdr:row>
      <xdr:rowOff>1476374</xdr:rowOff>
    </xdr:to>
    <xdr:sp macro="" textlink="">
      <xdr:nvSpPr>
        <xdr:cNvPr id="78" name="Elipse 77">
          <a:extLst>
            <a:ext uri="{FF2B5EF4-FFF2-40B4-BE49-F238E27FC236}">
              <a16:creationId xmlns:a16="http://schemas.microsoft.com/office/drawing/2014/main" id="{7AA18BDB-3A42-4CFB-B23A-55D20D546D5D}"/>
            </a:ext>
          </a:extLst>
        </xdr:cNvPr>
        <xdr:cNvSpPr/>
      </xdr:nvSpPr>
      <xdr:spPr>
        <a:xfrm>
          <a:off x="18478387" y="9239249"/>
          <a:ext cx="1476488" cy="14446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2</a:t>
          </a:r>
        </a:p>
      </xdr:txBody>
    </xdr:sp>
    <xdr:clientData/>
  </xdr:twoCellAnchor>
  <xdr:twoCellAnchor>
    <xdr:from>
      <xdr:col>13</xdr:col>
      <xdr:colOff>1270000</xdr:colOff>
      <xdr:row>7</xdr:row>
      <xdr:rowOff>809624</xdr:rowOff>
    </xdr:from>
    <xdr:to>
      <xdr:col>13</xdr:col>
      <xdr:colOff>2651125</xdr:colOff>
      <xdr:row>8</xdr:row>
      <xdr:rowOff>634999</xdr:rowOff>
    </xdr:to>
    <xdr:sp macro="" textlink="">
      <xdr:nvSpPr>
        <xdr:cNvPr id="79" name="Elipse 78">
          <a:extLst>
            <a:ext uri="{FF2B5EF4-FFF2-40B4-BE49-F238E27FC236}">
              <a16:creationId xmlns:a16="http://schemas.microsoft.com/office/drawing/2014/main" id="{942C3D8D-58F2-4D92-8C4F-BB87B7CDB6C4}"/>
            </a:ext>
          </a:extLst>
        </xdr:cNvPr>
        <xdr:cNvSpPr/>
      </xdr:nvSpPr>
      <xdr:spPr>
        <a:xfrm>
          <a:off x="25765125" y="7032624"/>
          <a:ext cx="1381125" cy="13176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14</a:t>
          </a:r>
        </a:p>
      </xdr:txBody>
    </xdr:sp>
    <xdr:clientData/>
  </xdr:twoCellAnchor>
  <xdr:twoCellAnchor>
    <xdr:from>
      <xdr:col>12</xdr:col>
      <xdr:colOff>920750</xdr:colOff>
      <xdr:row>8</xdr:row>
      <xdr:rowOff>793749</xdr:rowOff>
    </xdr:from>
    <xdr:to>
      <xdr:col>12</xdr:col>
      <xdr:colOff>2381250</xdr:colOff>
      <xdr:row>9</xdr:row>
      <xdr:rowOff>682624</xdr:rowOff>
    </xdr:to>
    <xdr:sp macro="" textlink="">
      <xdr:nvSpPr>
        <xdr:cNvPr id="80" name="Elipse 79">
          <a:extLst>
            <a:ext uri="{FF2B5EF4-FFF2-40B4-BE49-F238E27FC236}">
              <a16:creationId xmlns:a16="http://schemas.microsoft.com/office/drawing/2014/main" id="{E5F7B4D5-2339-4CFD-B3D3-20035052F930}"/>
            </a:ext>
          </a:extLst>
        </xdr:cNvPr>
        <xdr:cNvSpPr/>
      </xdr:nvSpPr>
      <xdr:spPr>
        <a:xfrm>
          <a:off x="22034500" y="8508999"/>
          <a:ext cx="1460500" cy="13811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18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19843</xdr:colOff>
      <xdr:row>0</xdr:row>
      <xdr:rowOff>304800</xdr:rowOff>
    </xdr:from>
    <xdr:to>
      <xdr:col>20</xdr:col>
      <xdr:colOff>114300</xdr:colOff>
      <xdr:row>13</xdr:row>
      <xdr:rowOff>381000</xdr:rowOff>
    </xdr:to>
    <xdr:graphicFrame macro="">
      <xdr:nvGraphicFramePr>
        <xdr:cNvPr id="3" name="Gráfico 2">
          <a:extLst>
            <a:ext uri="{FF2B5EF4-FFF2-40B4-BE49-F238E27FC236}">
              <a16:creationId xmlns:a16="http://schemas.microsoft.com/office/drawing/2014/main" id="{E2BC2FC2-0A7C-43EC-8502-B2E12DAFB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descr="Se presenta las tres zonas de riesgo, moderado, alto y extremo">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0</xdr:colOff>
      <xdr:row>10</xdr:row>
      <xdr:rowOff>349128</xdr:rowOff>
    </xdr:from>
    <xdr:to>
      <xdr:col>6</xdr:col>
      <xdr:colOff>904875</xdr:colOff>
      <xdr:row>22</xdr:row>
      <xdr:rowOff>142141</xdr:rowOff>
    </xdr:to>
    <xdr:grpSp>
      <xdr:nvGrpSpPr>
        <xdr:cNvPr id="222209" name="Grupo 2" descr="La gráfica corresponde a la valoración de la probabilidad y el impacto">
          <a:extLst>
            <a:ext uri="{FF2B5EF4-FFF2-40B4-BE49-F238E27FC236}">
              <a16:creationId xmlns:a16="http://schemas.microsoft.com/office/drawing/2014/main" id="{99369D45-D02D-4F11-A3EF-110D1C9FEED9}"/>
            </a:ext>
          </a:extLst>
        </xdr:cNvPr>
        <xdr:cNvGrpSpPr>
          <a:grpSpLocks/>
        </xdr:cNvGrpSpPr>
      </xdr:nvGrpSpPr>
      <xdr:grpSpPr bwMode="auto">
        <a:xfrm>
          <a:off x="0" y="5949828"/>
          <a:ext cx="9121775" cy="4218963"/>
          <a:chOff x="0" y="6284182"/>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84182"/>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51394" y="7824642"/>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solidFill>
                  <a:sysClr val="windowText" lastClr="000000"/>
                </a:solidFill>
              </a:rPr>
              <a:t>No</a:t>
            </a:r>
            <a:r>
              <a:rPr lang="es-CO" sz="2800" baseline="0">
                <a:solidFill>
                  <a:sysClr val="windowText" lastClr="000000"/>
                </a:solidFill>
              </a:rPr>
              <a:t> aplica para los riesgos de corrupción</a:t>
            </a:r>
            <a:endParaRPr lang="es-CO" sz="2800">
              <a:solidFill>
                <a:sysClr val="windowText" lastClr="000000"/>
              </a:solidFill>
            </a:endParaRPr>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descr="Corresponde al análisis de la probabilidad">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solidFill>
                <a:sysClr val="windowText" lastClr="000000"/>
              </a:solidFill>
            </a:rPr>
            <a:t>VOLVER</a:t>
          </a:r>
          <a:r>
            <a:rPr lang="es-CO" sz="2400" b="1" baseline="0">
              <a:solidFill>
                <a:sysClr val="windowText" lastClr="000000"/>
              </a:solidFill>
            </a:rPr>
            <a:t> A MATRIZ</a:t>
          </a:r>
          <a:endParaRPr lang="es-CO" sz="2400" b="1">
            <a:solidFill>
              <a:sysClr val="windowText" lastClr="000000"/>
            </a:solidFill>
          </a:endParaRPr>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619125</xdr:colOff>
      <xdr:row>7</xdr:row>
      <xdr:rowOff>504825</xdr:rowOff>
    </xdr:from>
    <xdr:to>
      <xdr:col>22</xdr:col>
      <xdr:colOff>590550</xdr:colOff>
      <xdr:row>25</xdr:row>
      <xdr:rowOff>1724025</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684500" y="1616075"/>
          <a:ext cx="12163425" cy="1566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efreshError="1">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18"/>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H50"/>
  <sheetViews>
    <sheetView showGridLines="0" tabSelected="1" topLeftCell="A2" zoomScale="38" zoomScaleNormal="38" zoomScaleSheetLayoutView="40" workbookViewId="0">
      <pane xSplit="1" ySplit="5" topLeftCell="B10" activePane="bottomRight" state="frozen"/>
      <selection activeCell="A2" sqref="A2"/>
      <selection pane="topRight" activeCell="B2" sqref="B2"/>
      <selection pane="bottomLeft" activeCell="A7" sqref="A7"/>
      <selection pane="bottomRight" activeCell="B7" sqref="B7"/>
    </sheetView>
  </sheetViews>
  <sheetFormatPr baseColWidth="10" defaultColWidth="54.54296875" defaultRowHeight="120" customHeight="1" x14ac:dyDescent="0.25"/>
  <cols>
    <col min="1" max="1" width="32" style="337" customWidth="1"/>
    <col min="2" max="2" width="49.54296875" style="342" customWidth="1"/>
    <col min="3" max="3" width="46.453125" style="343" customWidth="1"/>
    <col min="4" max="4" width="92.1796875" style="342" customWidth="1"/>
    <col min="5" max="5" width="60.26953125" style="342" customWidth="1"/>
    <col min="6" max="6" width="96" style="343" customWidth="1"/>
    <col min="7" max="8" width="21" style="344" hidden="1" customWidth="1"/>
    <col min="9" max="9" width="46.1796875" style="344" hidden="1" customWidth="1"/>
    <col min="10" max="10" width="50.453125" style="344" hidden="1" customWidth="1"/>
    <col min="11" max="11" width="80.81640625" style="344" customWidth="1"/>
    <col min="12" max="12" width="67" style="345" hidden="1" customWidth="1"/>
    <col min="13" max="13" width="34" style="346" customWidth="1"/>
    <col min="14" max="14" width="41.453125" style="346" customWidth="1"/>
    <col min="15" max="23" width="43.54296875" style="346" hidden="1" customWidth="1"/>
    <col min="24" max="24" width="47.81640625" style="346" hidden="1" customWidth="1"/>
    <col min="25" max="33" width="43.54296875" style="346" hidden="1" customWidth="1"/>
    <col min="34" max="34" width="31.26953125" style="346" hidden="1" customWidth="1"/>
    <col min="35" max="35" width="29.7265625" style="346" customWidth="1"/>
    <col min="36" max="36" width="40.81640625" style="346" customWidth="1"/>
    <col min="37" max="37" width="25.7265625" style="346" customWidth="1"/>
    <col min="38" max="38" width="46.1796875" style="346" customWidth="1"/>
    <col min="39" max="39" width="59.81640625" style="346" customWidth="1"/>
    <col min="40" max="40" width="255.7265625" style="346" customWidth="1"/>
    <col min="41" max="41" width="31.1796875" style="346" hidden="1" customWidth="1"/>
    <col min="42" max="45" width="12.26953125" style="343" hidden="1" customWidth="1"/>
    <col min="46" max="48" width="18" style="343" hidden="1" customWidth="1"/>
    <col min="49" max="49" width="20" style="340" hidden="1" customWidth="1"/>
    <col min="50" max="50" width="29.7265625" style="340" hidden="1" customWidth="1"/>
    <col min="51" max="52" width="31.1796875" style="340" hidden="1" customWidth="1"/>
    <col min="53" max="53" width="37" style="340" hidden="1" customWidth="1"/>
    <col min="54" max="54" width="28.26953125" style="347" hidden="1" customWidth="1"/>
    <col min="55" max="55" width="38.7265625" style="340" hidden="1" customWidth="1"/>
    <col min="56" max="56" width="29.26953125" style="340" hidden="1" customWidth="1"/>
    <col min="57" max="57" width="46" style="340" hidden="1" customWidth="1"/>
    <col min="58" max="58" width="46" style="348" hidden="1" customWidth="1"/>
    <col min="59" max="59" width="53.7265625" style="340" hidden="1" customWidth="1"/>
    <col min="60" max="60" width="26.7265625" style="340" customWidth="1"/>
    <col min="61" max="61" width="33.81640625" style="340" customWidth="1"/>
    <col min="62" max="62" width="40.7265625" style="346" customWidth="1"/>
    <col min="63" max="63" width="119.26953125" style="349" customWidth="1"/>
    <col min="64" max="64" width="57.1796875" style="350" customWidth="1"/>
    <col min="65" max="65" width="69.453125" style="351" customWidth="1"/>
    <col min="66" max="67" width="45.453125" style="351" customWidth="1"/>
    <col min="68" max="68" width="69.453125" style="350" customWidth="1"/>
    <col min="69" max="69" width="54.54296875" style="337" customWidth="1"/>
    <col min="70" max="16384" width="54.54296875" style="337"/>
  </cols>
  <sheetData>
    <row r="1" spans="1:216" ht="56.25" hidden="1" customHeight="1" x14ac:dyDescent="0.25">
      <c r="A1" s="567" t="s">
        <v>577</v>
      </c>
      <c r="B1" s="565"/>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0"/>
      <c r="AM1" s="550"/>
      <c r="AN1" s="550"/>
      <c r="AO1" s="550"/>
      <c r="AP1" s="550"/>
      <c r="AQ1" s="550"/>
      <c r="AR1" s="550"/>
      <c r="AS1" s="550"/>
      <c r="AT1" s="550"/>
      <c r="AU1" s="550"/>
      <c r="AV1" s="550"/>
      <c r="AW1" s="550"/>
      <c r="AX1" s="550"/>
      <c r="AY1" s="550"/>
      <c r="AZ1" s="550"/>
      <c r="BA1" s="550"/>
      <c r="BB1" s="550"/>
      <c r="BC1" s="550"/>
      <c r="BD1" s="550"/>
      <c r="BE1" s="550"/>
      <c r="BF1" s="550"/>
      <c r="BG1" s="550"/>
      <c r="BH1" s="550"/>
      <c r="BI1" s="550"/>
      <c r="BJ1" s="550"/>
      <c r="BK1" s="550"/>
      <c r="BL1" s="550"/>
      <c r="BM1" s="550"/>
      <c r="BN1" s="550"/>
      <c r="BO1" s="550"/>
      <c r="BP1" s="550"/>
    </row>
    <row r="2" spans="1:216" ht="72" customHeight="1" x14ac:dyDescent="0.25">
      <c r="A2" s="568" t="s">
        <v>584</v>
      </c>
      <c r="B2" s="566"/>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0"/>
      <c r="BC2" s="550"/>
      <c r="BD2" s="550"/>
      <c r="BE2" s="550"/>
      <c r="BF2" s="550"/>
      <c r="BG2" s="550"/>
      <c r="BH2" s="550"/>
      <c r="BI2" s="550"/>
      <c r="BJ2" s="550"/>
      <c r="BK2" s="550"/>
      <c r="BL2" s="550"/>
      <c r="BM2" s="550"/>
      <c r="BN2" s="550"/>
      <c r="BO2" s="550"/>
      <c r="BP2" s="550"/>
    </row>
    <row r="3" spans="1:216" ht="58.5" customHeight="1" thickBot="1" x14ac:dyDescent="0.3">
      <c r="A3" s="569" t="s">
        <v>583</v>
      </c>
      <c r="B3" s="564"/>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0"/>
      <c r="AP3" s="550"/>
      <c r="AQ3" s="550"/>
      <c r="AR3" s="550"/>
      <c r="AS3" s="550"/>
      <c r="AT3" s="550"/>
      <c r="AU3" s="550"/>
      <c r="AV3" s="550"/>
      <c r="AW3" s="550"/>
      <c r="AX3" s="550"/>
      <c r="AY3" s="550"/>
      <c r="AZ3" s="550"/>
      <c r="BA3" s="550"/>
      <c r="BB3" s="550"/>
      <c r="BC3" s="550"/>
      <c r="BD3" s="550"/>
      <c r="BE3" s="550"/>
      <c r="BF3" s="550"/>
      <c r="BG3" s="550"/>
      <c r="BH3" s="550"/>
      <c r="BI3" s="550"/>
      <c r="BJ3" s="550"/>
      <c r="BK3" s="550"/>
      <c r="BL3" s="550"/>
      <c r="BM3" s="550"/>
      <c r="BN3" s="550"/>
      <c r="BO3" s="550"/>
      <c r="BP3" s="550"/>
    </row>
    <row r="4" spans="1:216" ht="82.5" customHeight="1" thickBot="1" x14ac:dyDescent="0.3">
      <c r="A4" s="16"/>
      <c r="B4" s="666" t="s">
        <v>562</v>
      </c>
      <c r="C4" s="667"/>
      <c r="D4" s="667"/>
      <c r="E4" s="667"/>
      <c r="F4" s="667"/>
      <c r="G4" s="667"/>
      <c r="H4" s="667"/>
      <c r="I4" s="667"/>
      <c r="J4" s="667"/>
      <c r="K4" s="667"/>
      <c r="L4" s="668"/>
      <c r="M4" s="669" t="s">
        <v>569</v>
      </c>
      <c r="N4" s="670"/>
      <c r="O4" s="670"/>
      <c r="P4" s="670"/>
      <c r="Q4" s="670"/>
      <c r="R4" s="670"/>
      <c r="S4" s="670"/>
      <c r="T4" s="670"/>
      <c r="U4" s="670"/>
      <c r="V4" s="670"/>
      <c r="W4" s="670"/>
      <c r="X4" s="670"/>
      <c r="Y4" s="670"/>
      <c r="Z4" s="670"/>
      <c r="AA4" s="670"/>
      <c r="AB4" s="670"/>
      <c r="AC4" s="670"/>
      <c r="AD4" s="670"/>
      <c r="AE4" s="670"/>
      <c r="AF4" s="670"/>
      <c r="AG4" s="670"/>
      <c r="AH4" s="670"/>
      <c r="AI4" s="670"/>
      <c r="AJ4" s="671"/>
      <c r="AK4" s="672" t="s">
        <v>582</v>
      </c>
      <c r="AL4" s="669"/>
      <c r="AM4" s="673" t="s">
        <v>568</v>
      </c>
      <c r="AN4" s="673"/>
      <c r="AO4" s="638" t="s">
        <v>575</v>
      </c>
      <c r="AP4" s="674"/>
      <c r="AQ4" s="674"/>
      <c r="AR4" s="674"/>
      <c r="AS4" s="674"/>
      <c r="AT4" s="674"/>
      <c r="AU4" s="674"/>
      <c r="AV4" s="674"/>
      <c r="AW4" s="674"/>
      <c r="AX4" s="674"/>
      <c r="AY4" s="674"/>
      <c r="AZ4" s="674"/>
      <c r="BA4" s="674"/>
      <c r="BB4" s="674"/>
      <c r="BC4" s="674"/>
      <c r="BD4" s="674"/>
      <c r="BE4" s="675"/>
      <c r="BF4" s="638" t="s">
        <v>576</v>
      </c>
      <c r="BG4" s="676"/>
      <c r="BH4" s="677" t="s">
        <v>83</v>
      </c>
      <c r="BI4" s="678"/>
      <c r="BJ4" s="639" t="s">
        <v>567</v>
      </c>
      <c r="BK4" s="639"/>
      <c r="BL4" s="639"/>
      <c r="BM4" s="639"/>
      <c r="BN4" s="538"/>
      <c r="BO4" s="538"/>
      <c r="BP4" s="539"/>
    </row>
    <row r="5" spans="1:216" ht="182.25" customHeight="1" thickBot="1" x14ac:dyDescent="0.55000000000000004">
      <c r="A5" s="581" t="s">
        <v>0</v>
      </c>
      <c r="B5" s="405" t="s">
        <v>1</v>
      </c>
      <c r="C5" s="405" t="s">
        <v>2</v>
      </c>
      <c r="D5" s="405" t="s">
        <v>3</v>
      </c>
      <c r="E5" s="582" t="s">
        <v>4</v>
      </c>
      <c r="F5" s="583" t="s">
        <v>419</v>
      </c>
      <c r="G5" s="521" t="s">
        <v>563</v>
      </c>
      <c r="H5" s="522"/>
      <c r="I5" s="522"/>
      <c r="J5" s="523"/>
      <c r="K5" s="407" t="s">
        <v>5</v>
      </c>
      <c r="L5" s="582" t="s">
        <v>6</v>
      </c>
      <c r="M5" s="527" t="s">
        <v>564</v>
      </c>
      <c r="N5" s="526"/>
      <c r="O5" s="146" t="s">
        <v>565</v>
      </c>
      <c r="P5" s="147"/>
      <c r="Q5" s="147"/>
      <c r="R5" s="147"/>
      <c r="S5" s="147"/>
      <c r="T5" s="147"/>
      <c r="U5" s="147"/>
      <c r="V5" s="147"/>
      <c r="W5" s="147"/>
      <c r="X5" s="147"/>
      <c r="Y5" s="147"/>
      <c r="Z5" s="147"/>
      <c r="AA5" s="147"/>
      <c r="AB5" s="147"/>
      <c r="AC5" s="147"/>
      <c r="AD5" s="147"/>
      <c r="AE5" s="147"/>
      <c r="AF5" s="147"/>
      <c r="AG5" s="528"/>
      <c r="AH5" s="527" t="s">
        <v>573</v>
      </c>
      <c r="AI5" s="587"/>
      <c r="AJ5" s="588"/>
      <c r="AK5" s="531" t="s">
        <v>566</v>
      </c>
      <c r="AL5" s="532"/>
      <c r="AM5" s="629" t="s">
        <v>574</v>
      </c>
      <c r="AN5" s="630"/>
      <c r="AO5" s="631" t="s">
        <v>571</v>
      </c>
      <c r="AP5" s="632"/>
      <c r="AQ5" s="632"/>
      <c r="AR5" s="632"/>
      <c r="AS5" s="632"/>
      <c r="AT5" s="632"/>
      <c r="AU5" s="632"/>
      <c r="AV5" s="632"/>
      <c r="AW5" s="632"/>
      <c r="AX5" s="633"/>
      <c r="AY5" s="575" t="s">
        <v>572</v>
      </c>
      <c r="AZ5" s="573"/>
      <c r="BA5" s="634" t="s">
        <v>8</v>
      </c>
      <c r="BB5" s="635" t="s">
        <v>579</v>
      </c>
      <c r="BC5" s="579"/>
      <c r="BD5" s="636" t="s">
        <v>580</v>
      </c>
      <c r="BE5" s="637"/>
      <c r="BF5" s="640" t="s">
        <v>9</v>
      </c>
      <c r="BG5" s="408" t="s">
        <v>420</v>
      </c>
      <c r="BH5" s="679" t="s">
        <v>581</v>
      </c>
      <c r="BI5" s="599"/>
      <c r="BJ5" s="628" t="s">
        <v>10</v>
      </c>
      <c r="BK5" s="537" t="s">
        <v>11</v>
      </c>
      <c r="BL5" s="537" t="s">
        <v>12</v>
      </c>
      <c r="BM5" s="537" t="s">
        <v>13</v>
      </c>
      <c r="BN5" s="548" t="s">
        <v>578</v>
      </c>
      <c r="BO5" s="549"/>
      <c r="BP5" s="540" t="s">
        <v>14</v>
      </c>
    </row>
    <row r="6" spans="1:216" s="339" customFormat="1" ht="17.25" hidden="1" customHeight="1" thickBot="1" x14ac:dyDescent="0.55000000000000004">
      <c r="A6" s="584"/>
      <c r="B6" s="406"/>
      <c r="C6" s="406"/>
      <c r="D6" s="406"/>
      <c r="E6" s="585"/>
      <c r="F6" s="586"/>
      <c r="G6" s="254" t="s">
        <v>15</v>
      </c>
      <c r="H6" s="319" t="s">
        <v>16</v>
      </c>
      <c r="I6" s="319" t="s">
        <v>17</v>
      </c>
      <c r="J6" s="319" t="s">
        <v>18</v>
      </c>
      <c r="K6" s="524"/>
      <c r="L6" s="525"/>
      <c r="M6" s="255" t="s">
        <v>19</v>
      </c>
      <c r="N6" s="255" t="s">
        <v>20</v>
      </c>
      <c r="O6" s="255" t="s">
        <v>21</v>
      </c>
      <c r="P6" s="255" t="s">
        <v>22</v>
      </c>
      <c r="Q6" s="255" t="s">
        <v>23</v>
      </c>
      <c r="R6" s="255" t="s">
        <v>24</v>
      </c>
      <c r="S6" s="255" t="s">
        <v>25</v>
      </c>
      <c r="T6" s="255" t="s">
        <v>26</v>
      </c>
      <c r="U6" s="255" t="s">
        <v>27</v>
      </c>
      <c r="V6" s="255" t="s">
        <v>28</v>
      </c>
      <c r="W6" s="255" t="s">
        <v>29</v>
      </c>
      <c r="X6" s="255" t="s">
        <v>30</v>
      </c>
      <c r="Y6" s="255" t="s">
        <v>31</v>
      </c>
      <c r="Z6" s="255" t="s">
        <v>32</v>
      </c>
      <c r="AA6" s="255" t="s">
        <v>33</v>
      </c>
      <c r="AB6" s="255" t="s">
        <v>34</v>
      </c>
      <c r="AC6" s="255" t="s">
        <v>35</v>
      </c>
      <c r="AD6" s="255" t="s">
        <v>36</v>
      </c>
      <c r="AE6" s="255" t="s">
        <v>37</v>
      </c>
      <c r="AF6" s="255" t="s">
        <v>38</v>
      </c>
      <c r="AG6" s="255" t="s">
        <v>39</v>
      </c>
      <c r="AH6" s="255" t="s">
        <v>40</v>
      </c>
      <c r="AI6" s="255" t="s">
        <v>41</v>
      </c>
      <c r="AJ6" s="255" t="s">
        <v>20</v>
      </c>
      <c r="AK6" s="529"/>
      <c r="AL6" s="530"/>
      <c r="AM6" s="256" t="s">
        <v>42</v>
      </c>
      <c r="AN6" s="256" t="s">
        <v>421</v>
      </c>
      <c r="AO6" s="256" t="s">
        <v>43</v>
      </c>
      <c r="AP6" s="257" t="s">
        <v>44</v>
      </c>
      <c r="AQ6" s="257" t="s">
        <v>45</v>
      </c>
      <c r="AR6" s="257" t="s">
        <v>46</v>
      </c>
      <c r="AS6" s="257" t="s">
        <v>47</v>
      </c>
      <c r="AT6" s="257" t="s">
        <v>48</v>
      </c>
      <c r="AU6" s="257" t="s">
        <v>49</v>
      </c>
      <c r="AV6" s="257" t="s">
        <v>50</v>
      </c>
      <c r="AW6" s="570" t="s">
        <v>570</v>
      </c>
      <c r="AX6" s="571"/>
      <c r="AY6" s="576"/>
      <c r="AZ6" s="577"/>
      <c r="BA6" s="574"/>
      <c r="BB6" s="578"/>
      <c r="BC6" s="579"/>
      <c r="BD6" s="572"/>
      <c r="BE6" s="589"/>
      <c r="BF6" s="598"/>
      <c r="BG6" s="580"/>
      <c r="BH6" s="533"/>
      <c r="BI6" s="599"/>
      <c r="BJ6" s="534"/>
      <c r="BK6" s="535"/>
      <c r="BL6" s="536"/>
      <c r="BM6" s="536"/>
      <c r="BN6" s="320" t="s">
        <v>51</v>
      </c>
      <c r="BO6" s="320" t="s">
        <v>422</v>
      </c>
      <c r="BP6" s="541"/>
      <c r="BQ6" s="337"/>
      <c r="BR6" s="338"/>
      <c r="BS6" s="338"/>
      <c r="BT6" s="338"/>
      <c r="BU6" s="338"/>
      <c r="BV6" s="338"/>
      <c r="BW6" s="338"/>
      <c r="BX6" s="338"/>
      <c r="BY6" s="338"/>
      <c r="BZ6" s="338"/>
      <c r="CA6" s="338"/>
      <c r="CB6" s="338"/>
      <c r="CC6" s="338"/>
      <c r="CD6" s="338"/>
      <c r="CE6" s="338"/>
      <c r="CF6" s="338"/>
      <c r="CG6" s="338"/>
      <c r="CH6" s="338"/>
      <c r="CI6" s="338"/>
      <c r="CJ6" s="338"/>
      <c r="CK6" s="338"/>
      <c r="CL6" s="338"/>
      <c r="CM6" s="338"/>
      <c r="CN6" s="338"/>
      <c r="CO6" s="338"/>
      <c r="CP6" s="338"/>
      <c r="CQ6" s="338"/>
      <c r="CR6" s="338"/>
      <c r="CS6" s="338"/>
      <c r="CT6" s="338"/>
      <c r="CU6" s="338"/>
      <c r="CV6" s="338"/>
      <c r="CW6" s="338"/>
      <c r="CX6" s="338"/>
      <c r="CY6" s="338"/>
      <c r="CZ6" s="338"/>
      <c r="DA6" s="338"/>
      <c r="DB6" s="338"/>
      <c r="DC6" s="338"/>
      <c r="DD6" s="338"/>
      <c r="DE6" s="338"/>
      <c r="DF6" s="338"/>
      <c r="DG6" s="338"/>
      <c r="DH6" s="338"/>
      <c r="DI6" s="338"/>
      <c r="DJ6" s="338"/>
      <c r="DK6" s="338"/>
      <c r="DL6" s="338"/>
      <c r="DM6" s="338"/>
      <c r="DN6" s="338"/>
      <c r="DO6" s="338"/>
      <c r="DP6" s="338"/>
      <c r="DQ6" s="338"/>
      <c r="DR6" s="338"/>
      <c r="DS6" s="338"/>
      <c r="DT6" s="338"/>
      <c r="DU6" s="338"/>
      <c r="DV6" s="338"/>
      <c r="DW6" s="338"/>
      <c r="DX6" s="338"/>
      <c r="DY6" s="338"/>
      <c r="DZ6" s="338"/>
      <c r="EA6" s="338"/>
      <c r="EB6" s="338"/>
      <c r="EC6" s="338"/>
      <c r="ED6" s="338"/>
      <c r="EE6" s="338"/>
      <c r="EF6" s="338"/>
      <c r="EG6" s="338"/>
      <c r="EH6" s="338"/>
      <c r="EI6" s="338"/>
      <c r="EJ6" s="338"/>
      <c r="EK6" s="338"/>
      <c r="EL6" s="338"/>
      <c r="EM6" s="338"/>
      <c r="EN6" s="338"/>
      <c r="EO6" s="338"/>
      <c r="EP6" s="338"/>
      <c r="EQ6" s="338"/>
      <c r="ER6" s="338"/>
      <c r="ES6" s="338"/>
      <c r="ET6" s="338"/>
      <c r="EU6" s="338"/>
      <c r="EV6" s="338"/>
      <c r="EW6" s="338"/>
      <c r="EX6" s="338"/>
      <c r="EY6" s="338"/>
      <c r="EZ6" s="338"/>
      <c r="FA6" s="338"/>
      <c r="FB6" s="338"/>
      <c r="FC6" s="338"/>
      <c r="FD6" s="338"/>
      <c r="FE6" s="338"/>
      <c r="FF6" s="338"/>
      <c r="FG6" s="338"/>
      <c r="FH6" s="338"/>
      <c r="FI6" s="338"/>
      <c r="FJ6" s="338"/>
      <c r="FK6" s="338"/>
      <c r="FL6" s="338"/>
      <c r="FM6" s="338"/>
      <c r="FN6" s="338"/>
      <c r="FO6" s="338"/>
      <c r="FP6" s="338"/>
      <c r="FQ6" s="338"/>
      <c r="FR6" s="338"/>
      <c r="FS6" s="338"/>
      <c r="FT6" s="338"/>
      <c r="FU6" s="338"/>
      <c r="FV6" s="338"/>
      <c r="FW6" s="338"/>
      <c r="FX6" s="338"/>
      <c r="FY6" s="338"/>
      <c r="FZ6" s="338"/>
      <c r="GA6" s="338"/>
      <c r="GB6" s="338"/>
      <c r="GC6" s="338"/>
      <c r="GD6" s="338"/>
      <c r="GE6" s="338"/>
      <c r="GF6" s="338"/>
      <c r="GG6" s="338"/>
      <c r="GH6" s="338"/>
      <c r="GI6" s="338"/>
      <c r="GJ6" s="338"/>
      <c r="GK6" s="338"/>
      <c r="GL6" s="338"/>
      <c r="GM6" s="338"/>
      <c r="GN6" s="338"/>
      <c r="GO6" s="338"/>
      <c r="GP6" s="338"/>
      <c r="GQ6" s="338"/>
      <c r="GR6" s="338"/>
      <c r="GS6" s="338"/>
      <c r="GT6" s="338"/>
      <c r="GU6" s="338"/>
      <c r="GV6" s="338"/>
      <c r="GW6" s="338"/>
      <c r="GX6" s="338"/>
      <c r="GY6" s="338"/>
      <c r="GZ6" s="338"/>
      <c r="HA6" s="338"/>
      <c r="HB6" s="338"/>
      <c r="HC6" s="338"/>
      <c r="HD6" s="338"/>
      <c r="HE6" s="338"/>
      <c r="HF6" s="338"/>
      <c r="HG6" s="338"/>
      <c r="HH6" s="338"/>
    </row>
    <row r="7" spans="1:216" ht="262.5" customHeight="1" x14ac:dyDescent="0.25">
      <c r="A7" s="325" t="s">
        <v>52</v>
      </c>
      <c r="B7" s="258" t="s">
        <v>53</v>
      </c>
      <c r="C7" s="259" t="s">
        <v>54</v>
      </c>
      <c r="D7" s="260" t="s">
        <v>55</v>
      </c>
      <c r="E7" s="261" t="s">
        <v>56</v>
      </c>
      <c r="F7" s="262" t="s">
        <v>57</v>
      </c>
      <c r="G7" s="263" t="s">
        <v>58</v>
      </c>
      <c r="H7" s="263" t="s">
        <v>58</v>
      </c>
      <c r="I7" s="263" t="s">
        <v>58</v>
      </c>
      <c r="J7" s="263" t="s">
        <v>58</v>
      </c>
      <c r="K7" s="260" t="s">
        <v>59</v>
      </c>
      <c r="L7" s="264" t="s">
        <v>304</v>
      </c>
      <c r="M7" s="265">
        <v>2</v>
      </c>
      <c r="N7" s="266" t="s">
        <v>82</v>
      </c>
      <c r="O7" s="267" t="s">
        <v>58</v>
      </c>
      <c r="P7" s="267" t="s">
        <v>58</v>
      </c>
      <c r="Q7" s="267" t="s">
        <v>58</v>
      </c>
      <c r="R7" s="267"/>
      <c r="S7" s="267" t="s">
        <v>58</v>
      </c>
      <c r="T7" s="267" t="s">
        <v>58</v>
      </c>
      <c r="U7" s="267" t="s">
        <v>58</v>
      </c>
      <c r="V7" s="267" t="s">
        <v>58</v>
      </c>
      <c r="W7" s="267"/>
      <c r="X7" s="267" t="s">
        <v>58</v>
      </c>
      <c r="Y7" s="267" t="s">
        <v>58</v>
      </c>
      <c r="Z7" s="267" t="s">
        <v>58</v>
      </c>
      <c r="AA7" s="267" t="s">
        <v>58</v>
      </c>
      <c r="AB7" s="267"/>
      <c r="AC7" s="267"/>
      <c r="AD7" s="267"/>
      <c r="AE7" s="267"/>
      <c r="AF7" s="267"/>
      <c r="AG7" s="267"/>
      <c r="AH7" s="268">
        <v>11</v>
      </c>
      <c r="AI7" s="265">
        <v>4</v>
      </c>
      <c r="AJ7" s="269" t="s">
        <v>67</v>
      </c>
      <c r="AK7" s="270">
        <f>+AI7*M7</f>
        <v>8</v>
      </c>
      <c r="AL7" s="271" t="s">
        <v>67</v>
      </c>
      <c r="AM7" s="272" t="s">
        <v>470</v>
      </c>
      <c r="AN7" s="273" t="s">
        <v>471</v>
      </c>
      <c r="AO7" s="274" t="s">
        <v>63</v>
      </c>
      <c r="AP7" s="275">
        <v>15</v>
      </c>
      <c r="AQ7" s="275">
        <v>15</v>
      </c>
      <c r="AR7" s="275">
        <v>15</v>
      </c>
      <c r="AS7" s="275">
        <v>15</v>
      </c>
      <c r="AT7" s="275">
        <v>15</v>
      </c>
      <c r="AU7" s="275">
        <v>15</v>
      </c>
      <c r="AV7" s="275">
        <v>10</v>
      </c>
      <c r="AW7" s="274">
        <v>100</v>
      </c>
      <c r="AX7" s="274" t="s">
        <v>64</v>
      </c>
      <c r="AY7" s="274" t="s">
        <v>65</v>
      </c>
      <c r="AZ7" s="274" t="s">
        <v>64</v>
      </c>
      <c r="BA7" s="274" t="s">
        <v>64</v>
      </c>
      <c r="BB7" s="276">
        <v>100</v>
      </c>
      <c r="BC7" s="277" t="s">
        <v>66</v>
      </c>
      <c r="BD7" s="278">
        <v>100</v>
      </c>
      <c r="BE7" s="590" t="s">
        <v>66</v>
      </c>
      <c r="BF7" s="600">
        <v>1</v>
      </c>
      <c r="BG7" s="279">
        <v>4</v>
      </c>
      <c r="BH7" s="280">
        <v>4</v>
      </c>
      <c r="BI7" s="601" t="s">
        <v>67</v>
      </c>
      <c r="BJ7" s="281" t="s">
        <v>68</v>
      </c>
      <c r="BK7" s="352" t="s">
        <v>526</v>
      </c>
      <c r="BL7" s="352" t="s">
        <v>525</v>
      </c>
      <c r="BM7" s="352" t="s">
        <v>508</v>
      </c>
      <c r="BN7" s="353">
        <v>45292</v>
      </c>
      <c r="BO7" s="353">
        <v>45646</v>
      </c>
      <c r="BP7" s="354" t="s">
        <v>509</v>
      </c>
    </row>
    <row r="8" spans="1:216" ht="225" customHeight="1" x14ac:dyDescent="0.25">
      <c r="A8" s="326" t="s">
        <v>69</v>
      </c>
      <c r="B8" s="128" t="s">
        <v>53</v>
      </c>
      <c r="C8" s="123" t="s">
        <v>54</v>
      </c>
      <c r="D8" s="124" t="s">
        <v>70</v>
      </c>
      <c r="E8" s="298" t="s">
        <v>71</v>
      </c>
      <c r="F8" s="126" t="s">
        <v>72</v>
      </c>
      <c r="G8" s="129" t="s">
        <v>58</v>
      </c>
      <c r="H8" s="129" t="s">
        <v>58</v>
      </c>
      <c r="I8" s="129" t="s">
        <v>58</v>
      </c>
      <c r="J8" s="129" t="s">
        <v>58</v>
      </c>
      <c r="K8" s="124" t="s">
        <v>371</v>
      </c>
      <c r="L8" s="130" t="s">
        <v>304</v>
      </c>
      <c r="M8" s="75">
        <v>3</v>
      </c>
      <c r="N8" s="76" t="s">
        <v>60</v>
      </c>
      <c r="O8" s="120" t="s">
        <v>58</v>
      </c>
      <c r="P8" s="120" t="s">
        <v>58</v>
      </c>
      <c r="Q8" s="120" t="s">
        <v>58</v>
      </c>
      <c r="R8" s="120" t="s">
        <v>58</v>
      </c>
      <c r="S8" s="120" t="s">
        <v>58</v>
      </c>
      <c r="T8" s="120" t="s">
        <v>58</v>
      </c>
      <c r="U8" s="120" t="s">
        <v>58</v>
      </c>
      <c r="V8" s="120" t="s">
        <v>58</v>
      </c>
      <c r="W8" s="120"/>
      <c r="X8" s="120" t="s">
        <v>58</v>
      </c>
      <c r="Y8" s="120" t="s">
        <v>58</v>
      </c>
      <c r="Z8" s="120" t="s">
        <v>58</v>
      </c>
      <c r="AA8" s="120" t="s">
        <v>58</v>
      </c>
      <c r="AB8" s="120"/>
      <c r="AC8" s="121" t="s">
        <v>58</v>
      </c>
      <c r="AD8" s="120"/>
      <c r="AE8" s="120" t="s">
        <v>58</v>
      </c>
      <c r="AF8" s="120"/>
      <c r="AG8" s="120" t="s">
        <v>58</v>
      </c>
      <c r="AH8" s="121">
        <f t="shared" ref="AH8:AH9" si="0">COUNTIF(O8:AG8,"X")</f>
        <v>15</v>
      </c>
      <c r="AI8" s="106">
        <v>5</v>
      </c>
      <c r="AJ8" s="106" t="s">
        <v>301</v>
      </c>
      <c r="AK8" s="85">
        <f>+AI8*M8</f>
        <v>15</v>
      </c>
      <c r="AL8" s="77" t="s">
        <v>62</v>
      </c>
      <c r="AM8" s="116" t="s">
        <v>74</v>
      </c>
      <c r="AN8" s="117" t="s">
        <v>372</v>
      </c>
      <c r="AO8" s="78" t="s">
        <v>63</v>
      </c>
      <c r="AP8" s="79">
        <v>15</v>
      </c>
      <c r="AQ8" s="79">
        <v>15</v>
      </c>
      <c r="AR8" s="79">
        <v>15</v>
      </c>
      <c r="AS8" s="79">
        <v>15</v>
      </c>
      <c r="AT8" s="79">
        <v>15</v>
      </c>
      <c r="AU8" s="79">
        <v>15</v>
      </c>
      <c r="AV8" s="79">
        <v>10</v>
      </c>
      <c r="AW8" s="78">
        <f>SUM(AP8:AV8)</f>
        <v>100</v>
      </c>
      <c r="AX8" s="78" t="s">
        <v>64</v>
      </c>
      <c r="AY8" s="78" t="s">
        <v>65</v>
      </c>
      <c r="AZ8" s="78" t="s">
        <v>64</v>
      </c>
      <c r="BA8" s="78" t="s">
        <v>64</v>
      </c>
      <c r="BB8" s="80">
        <v>100</v>
      </c>
      <c r="BC8" s="81" t="str">
        <f>VLOOKUP(BB8,CLASIFICACIÓNCONTROLES,2)</f>
        <v>FUERTE</v>
      </c>
      <c r="BD8" s="82">
        <f>ROUND(AVERAGE(BB8:BB8),0)</f>
        <v>100</v>
      </c>
      <c r="BE8" s="591" t="s">
        <v>66</v>
      </c>
      <c r="BF8" s="602">
        <v>1</v>
      </c>
      <c r="BG8" s="83">
        <f>+AI8</f>
        <v>5</v>
      </c>
      <c r="BH8" s="108">
        <f t="shared" ref="BH8:BH16" si="1">+BF8*BG8</f>
        <v>5</v>
      </c>
      <c r="BI8" s="603" t="s">
        <v>62</v>
      </c>
      <c r="BJ8" s="217" t="s">
        <v>68</v>
      </c>
      <c r="BK8" s="137" t="s">
        <v>586</v>
      </c>
      <c r="BL8" s="137" t="s">
        <v>540</v>
      </c>
      <c r="BM8" s="137" t="s">
        <v>376</v>
      </c>
      <c r="BN8" s="355">
        <v>45444</v>
      </c>
      <c r="BO8" s="355">
        <v>45641</v>
      </c>
      <c r="BP8" s="356" t="s">
        <v>585</v>
      </c>
    </row>
    <row r="9" spans="1:216" ht="264" customHeight="1" x14ac:dyDescent="0.25">
      <c r="A9" s="326" t="s">
        <v>75</v>
      </c>
      <c r="B9" s="128" t="s">
        <v>76</v>
      </c>
      <c r="C9" s="201" t="s">
        <v>77</v>
      </c>
      <c r="D9" s="148" t="s">
        <v>78</v>
      </c>
      <c r="E9" s="131" t="s">
        <v>79</v>
      </c>
      <c r="F9" s="126" t="s">
        <v>80</v>
      </c>
      <c r="G9" s="132" t="s">
        <v>58</v>
      </c>
      <c r="H9" s="132" t="s">
        <v>58</v>
      </c>
      <c r="I9" s="132" t="s">
        <v>58</v>
      </c>
      <c r="J9" s="132" t="s">
        <v>58</v>
      </c>
      <c r="K9" s="132" t="s">
        <v>81</v>
      </c>
      <c r="L9" s="127" t="s">
        <v>300</v>
      </c>
      <c r="M9" s="86">
        <v>2</v>
      </c>
      <c r="N9" s="86" t="s">
        <v>82</v>
      </c>
      <c r="O9" s="149" t="s">
        <v>58</v>
      </c>
      <c r="P9" s="149" t="s">
        <v>58</v>
      </c>
      <c r="Q9" s="149" t="s">
        <v>58</v>
      </c>
      <c r="R9" s="149" t="s">
        <v>58</v>
      </c>
      <c r="S9" s="149" t="s">
        <v>83</v>
      </c>
      <c r="T9" s="149" t="s">
        <v>58</v>
      </c>
      <c r="U9" s="149" t="s">
        <v>58</v>
      </c>
      <c r="V9" s="149" t="s">
        <v>58</v>
      </c>
      <c r="W9" s="149" t="s">
        <v>58</v>
      </c>
      <c r="X9" s="149" t="s">
        <v>58</v>
      </c>
      <c r="Y9" s="149" t="s">
        <v>58</v>
      </c>
      <c r="Z9" s="149" t="s">
        <v>58</v>
      </c>
      <c r="AA9" s="149"/>
      <c r="AB9" s="149" t="s">
        <v>58</v>
      </c>
      <c r="AC9" s="149"/>
      <c r="AD9" s="149"/>
      <c r="AE9" s="149"/>
      <c r="AF9" s="149"/>
      <c r="AG9" s="149"/>
      <c r="AH9" s="153">
        <f t="shared" si="0"/>
        <v>12</v>
      </c>
      <c r="AI9" s="106">
        <v>5</v>
      </c>
      <c r="AJ9" s="106" t="s">
        <v>301</v>
      </c>
      <c r="AK9" s="107">
        <f>+M9*AI9</f>
        <v>10</v>
      </c>
      <c r="AL9" s="77" t="s">
        <v>62</v>
      </c>
      <c r="AM9" s="137" t="s">
        <v>423</v>
      </c>
      <c r="AN9" s="151" t="s">
        <v>424</v>
      </c>
      <c r="AO9" s="152" t="s">
        <v>63</v>
      </c>
      <c r="AP9" s="153">
        <v>15</v>
      </c>
      <c r="AQ9" s="153">
        <v>15</v>
      </c>
      <c r="AR9" s="153">
        <v>15</v>
      </c>
      <c r="AS9" s="153">
        <v>15</v>
      </c>
      <c r="AT9" s="153">
        <v>15</v>
      </c>
      <c r="AU9" s="153">
        <v>15</v>
      </c>
      <c r="AV9" s="153">
        <v>10</v>
      </c>
      <c r="AW9" s="153">
        <f>SUM(AP9:AV9)</f>
        <v>100</v>
      </c>
      <c r="AX9" s="153" t="s">
        <v>64</v>
      </c>
      <c r="AY9" s="153" t="s">
        <v>65</v>
      </c>
      <c r="AZ9" s="153" t="s">
        <v>64</v>
      </c>
      <c r="BA9" s="153" t="s">
        <v>64</v>
      </c>
      <c r="BB9" s="154">
        <v>100</v>
      </c>
      <c r="BC9" s="87" t="s">
        <v>66</v>
      </c>
      <c r="BD9" s="305">
        <v>100</v>
      </c>
      <c r="BE9" s="592" t="s">
        <v>66</v>
      </c>
      <c r="BF9" s="604">
        <v>1</v>
      </c>
      <c r="BG9" s="108">
        <v>5</v>
      </c>
      <c r="BH9" s="108">
        <f t="shared" si="1"/>
        <v>5</v>
      </c>
      <c r="BI9" s="603" t="s">
        <v>62</v>
      </c>
      <c r="BJ9" s="218" t="s">
        <v>68</v>
      </c>
      <c r="BK9" s="357" t="s">
        <v>527</v>
      </c>
      <c r="BL9" s="334" t="s">
        <v>547</v>
      </c>
      <c r="BM9" s="334" t="s">
        <v>302</v>
      </c>
      <c r="BN9" s="355">
        <v>45474</v>
      </c>
      <c r="BO9" s="355">
        <v>45656</v>
      </c>
      <c r="BP9" s="358" t="s">
        <v>513</v>
      </c>
    </row>
    <row r="10" spans="1:216" ht="332.25" customHeight="1" x14ac:dyDescent="0.25">
      <c r="A10" s="327" t="s">
        <v>84</v>
      </c>
      <c r="B10" s="291" t="s">
        <v>85</v>
      </c>
      <c r="C10" s="292" t="s">
        <v>77</v>
      </c>
      <c r="D10" s="139" t="s">
        <v>86</v>
      </c>
      <c r="E10" s="133" t="s">
        <v>502</v>
      </c>
      <c r="F10" s="126" t="s">
        <v>303</v>
      </c>
      <c r="G10" s="292" t="s">
        <v>58</v>
      </c>
      <c r="H10" s="292" t="s">
        <v>58</v>
      </c>
      <c r="I10" s="292" t="s">
        <v>58</v>
      </c>
      <c r="J10" s="292" t="s">
        <v>58</v>
      </c>
      <c r="K10" s="124" t="s">
        <v>87</v>
      </c>
      <c r="L10" s="127" t="s">
        <v>300</v>
      </c>
      <c r="M10" s="284">
        <v>3</v>
      </c>
      <c r="N10" s="88" t="s">
        <v>60</v>
      </c>
      <c r="O10" s="282" t="s">
        <v>58</v>
      </c>
      <c r="P10" s="282" t="s">
        <v>58</v>
      </c>
      <c r="Q10" s="282" t="s">
        <v>58</v>
      </c>
      <c r="R10" s="282" t="s">
        <v>58</v>
      </c>
      <c r="S10" s="282" t="s">
        <v>58</v>
      </c>
      <c r="T10" s="282"/>
      <c r="U10" s="282" t="s">
        <v>58</v>
      </c>
      <c r="V10" s="282" t="s">
        <v>58</v>
      </c>
      <c r="W10" s="282" t="s">
        <v>58</v>
      </c>
      <c r="X10" s="282" t="s">
        <v>58</v>
      </c>
      <c r="Y10" s="282" t="s">
        <v>58</v>
      </c>
      <c r="Z10" s="282" t="s">
        <v>58</v>
      </c>
      <c r="AA10" s="282"/>
      <c r="AB10" s="282"/>
      <c r="AC10" s="282" t="s">
        <v>58</v>
      </c>
      <c r="AD10" s="282"/>
      <c r="AE10" s="282" t="s">
        <v>58</v>
      </c>
      <c r="AF10" s="282"/>
      <c r="AG10" s="282"/>
      <c r="AH10" s="153">
        <f>COUNTIF(O10:AG10,"X")</f>
        <v>13</v>
      </c>
      <c r="AI10" s="284">
        <v>5</v>
      </c>
      <c r="AJ10" s="286" t="s">
        <v>301</v>
      </c>
      <c r="AK10" s="317">
        <f>+AI10*M10</f>
        <v>15</v>
      </c>
      <c r="AL10" s="300" t="s">
        <v>62</v>
      </c>
      <c r="AM10" s="155" t="s">
        <v>88</v>
      </c>
      <c r="AN10" s="156" t="s">
        <v>499</v>
      </c>
      <c r="AO10" s="150" t="s">
        <v>63</v>
      </c>
      <c r="AP10" s="153">
        <v>15</v>
      </c>
      <c r="AQ10" s="153">
        <v>15</v>
      </c>
      <c r="AR10" s="153">
        <v>15</v>
      </c>
      <c r="AS10" s="153">
        <v>15</v>
      </c>
      <c r="AT10" s="153">
        <v>15</v>
      </c>
      <c r="AU10" s="153">
        <v>15</v>
      </c>
      <c r="AV10" s="153">
        <v>10</v>
      </c>
      <c r="AW10" s="157">
        <v>100</v>
      </c>
      <c r="AX10" s="158" t="s">
        <v>64</v>
      </c>
      <c r="AY10" s="153" t="s">
        <v>65</v>
      </c>
      <c r="AZ10" s="153" t="s">
        <v>64</v>
      </c>
      <c r="BA10" s="153" t="s">
        <v>64</v>
      </c>
      <c r="BB10" s="159">
        <v>100</v>
      </c>
      <c r="BC10" s="81" t="str">
        <f t="shared" ref="BC10" si="2">VLOOKUP(BB10,CLASIFICACIÓNCONTROLES,2)</f>
        <v>FUERTE</v>
      </c>
      <c r="BD10" s="305">
        <f>ROUND(AVERAGE(BB10:BB10),0)</f>
        <v>100</v>
      </c>
      <c r="BE10" s="592" t="s">
        <v>66</v>
      </c>
      <c r="BF10" s="605">
        <v>1</v>
      </c>
      <c r="BG10" s="91">
        <v>5</v>
      </c>
      <c r="BH10" s="108">
        <f t="shared" si="1"/>
        <v>5</v>
      </c>
      <c r="BI10" s="606" t="s">
        <v>62</v>
      </c>
      <c r="BJ10" s="315" t="s">
        <v>68</v>
      </c>
      <c r="BK10" s="158" t="s">
        <v>518</v>
      </c>
      <c r="BL10" s="158" t="s">
        <v>539</v>
      </c>
      <c r="BM10" s="158" t="s">
        <v>500</v>
      </c>
      <c r="BN10" s="355">
        <v>45383</v>
      </c>
      <c r="BO10" s="355">
        <v>45443</v>
      </c>
      <c r="BP10" s="359" t="s">
        <v>501</v>
      </c>
    </row>
    <row r="11" spans="1:216" s="340" customFormat="1" ht="228" customHeight="1" x14ac:dyDescent="0.5">
      <c r="A11" s="328" t="s">
        <v>89</v>
      </c>
      <c r="B11" s="291" t="s">
        <v>85</v>
      </c>
      <c r="C11" s="292" t="s">
        <v>77</v>
      </c>
      <c r="D11" s="292" t="s">
        <v>90</v>
      </c>
      <c r="E11" s="295" t="s">
        <v>91</v>
      </c>
      <c r="F11" s="296" t="s">
        <v>445</v>
      </c>
      <c r="G11" s="292" t="s">
        <v>58</v>
      </c>
      <c r="H11" s="292" t="s">
        <v>58</v>
      </c>
      <c r="I11" s="292" t="s">
        <v>58</v>
      </c>
      <c r="J11" s="292" t="s">
        <v>58</v>
      </c>
      <c r="K11" s="292" t="s">
        <v>92</v>
      </c>
      <c r="L11" s="297" t="s">
        <v>304</v>
      </c>
      <c r="M11" s="419">
        <v>3</v>
      </c>
      <c r="N11" s="473" t="s">
        <v>60</v>
      </c>
      <c r="O11" s="422" t="s">
        <v>58</v>
      </c>
      <c r="P11" s="422" t="s">
        <v>58</v>
      </c>
      <c r="Q11" s="474"/>
      <c r="R11" s="474"/>
      <c r="S11" s="474" t="s">
        <v>58</v>
      </c>
      <c r="T11" s="474"/>
      <c r="U11" s="474"/>
      <c r="V11" s="474"/>
      <c r="W11" s="474" t="s">
        <v>58</v>
      </c>
      <c r="X11" s="474" t="s">
        <v>58</v>
      </c>
      <c r="Y11" s="474" t="s">
        <v>58</v>
      </c>
      <c r="Z11" s="474" t="s">
        <v>58</v>
      </c>
      <c r="AA11" s="474"/>
      <c r="AB11" s="474"/>
      <c r="AC11" s="474" t="s">
        <v>58</v>
      </c>
      <c r="AD11" s="474"/>
      <c r="AE11" s="474" t="s">
        <v>58</v>
      </c>
      <c r="AF11" s="474"/>
      <c r="AG11" s="474"/>
      <c r="AH11" s="542">
        <f>COUNTIF(O11:AG11,"X")</f>
        <v>9</v>
      </c>
      <c r="AI11" s="419">
        <f>IF(AH11&lt;=5,3,IF(AND(AH11&gt;=6,AH11&lt;=11),4,5))</f>
        <v>4</v>
      </c>
      <c r="AJ11" s="475" t="s">
        <v>61</v>
      </c>
      <c r="AK11" s="317">
        <f>+M11*AI11</f>
        <v>12</v>
      </c>
      <c r="AL11" s="680" t="s">
        <v>62</v>
      </c>
      <c r="AM11" s="316" t="s">
        <v>450</v>
      </c>
      <c r="AN11" s="151" t="s">
        <v>353</v>
      </c>
      <c r="AO11" s="681" t="s">
        <v>63</v>
      </c>
      <c r="AP11" s="283">
        <v>15</v>
      </c>
      <c r="AQ11" s="283">
        <v>15</v>
      </c>
      <c r="AR11" s="283">
        <v>15</v>
      </c>
      <c r="AS11" s="283">
        <v>15</v>
      </c>
      <c r="AT11" s="283">
        <v>15</v>
      </c>
      <c r="AU11" s="283">
        <v>15</v>
      </c>
      <c r="AV11" s="283">
        <v>10</v>
      </c>
      <c r="AW11" s="283">
        <f>SUM(AP11:AV11)</f>
        <v>100</v>
      </c>
      <c r="AX11" s="283" t="s">
        <v>64</v>
      </c>
      <c r="AY11" s="283" t="s">
        <v>65</v>
      </c>
      <c r="AZ11" s="283" t="s">
        <v>64</v>
      </c>
      <c r="BA11" s="283" t="s">
        <v>64</v>
      </c>
      <c r="BB11" s="301">
        <v>100</v>
      </c>
      <c r="BC11" s="302" t="str">
        <f t="shared" ref="BC11" si="3">VLOOKUP(BB11,CLASIFICACIÓNCONTROLES,2)</f>
        <v>FUERTE</v>
      </c>
      <c r="BD11" s="305">
        <f>ROUND(AVERAGE(BB11:BB11),0)</f>
        <v>100</v>
      </c>
      <c r="BE11" s="592" t="s">
        <v>66</v>
      </c>
      <c r="BF11" s="604">
        <v>1</v>
      </c>
      <c r="BG11" s="288">
        <f>+AI11</f>
        <v>4</v>
      </c>
      <c r="BH11" s="289">
        <f t="shared" si="1"/>
        <v>4</v>
      </c>
      <c r="BI11" s="610" t="s">
        <v>67</v>
      </c>
      <c r="BJ11" s="315" t="s">
        <v>68</v>
      </c>
      <c r="BK11" s="283" t="s">
        <v>528</v>
      </c>
      <c r="BL11" s="360" t="s">
        <v>446</v>
      </c>
      <c r="BM11" s="334" t="s">
        <v>482</v>
      </c>
      <c r="BN11" s="361">
        <v>45442</v>
      </c>
      <c r="BO11" s="361">
        <v>45646</v>
      </c>
      <c r="BP11" s="682" t="s">
        <v>354</v>
      </c>
    </row>
    <row r="12" spans="1:216" ht="241.5" customHeight="1" x14ac:dyDescent="0.25">
      <c r="A12" s="328" t="s">
        <v>93</v>
      </c>
      <c r="B12" s="291" t="s">
        <v>94</v>
      </c>
      <c r="C12" s="134" t="s">
        <v>54</v>
      </c>
      <c r="D12" s="292" t="s">
        <v>95</v>
      </c>
      <c r="E12" s="295" t="s">
        <v>96</v>
      </c>
      <c r="F12" s="296" t="s">
        <v>361</v>
      </c>
      <c r="G12" s="213" t="s">
        <v>58</v>
      </c>
      <c r="H12" s="213" t="s">
        <v>58</v>
      </c>
      <c r="I12" s="213" t="s">
        <v>58</v>
      </c>
      <c r="J12" s="213" t="s">
        <v>58</v>
      </c>
      <c r="K12" s="307" t="s">
        <v>97</v>
      </c>
      <c r="L12" s="297" t="s">
        <v>335</v>
      </c>
      <c r="M12" s="118">
        <v>3</v>
      </c>
      <c r="N12" s="119" t="s">
        <v>60</v>
      </c>
      <c r="O12" s="198" t="s">
        <v>58</v>
      </c>
      <c r="P12" s="198" t="s">
        <v>58</v>
      </c>
      <c r="Q12" s="198" t="s">
        <v>58</v>
      </c>
      <c r="R12" s="198"/>
      <c r="S12" s="198" t="s">
        <v>58</v>
      </c>
      <c r="T12" s="198" t="s">
        <v>58</v>
      </c>
      <c r="U12" s="198"/>
      <c r="V12" s="198"/>
      <c r="W12" s="198" t="s">
        <v>58</v>
      </c>
      <c r="X12" s="198" t="s">
        <v>58</v>
      </c>
      <c r="Y12" s="198" t="s">
        <v>58</v>
      </c>
      <c r="Z12" s="198" t="s">
        <v>58</v>
      </c>
      <c r="AA12" s="198" t="s">
        <v>58</v>
      </c>
      <c r="AB12" s="198" t="s">
        <v>58</v>
      </c>
      <c r="AC12" s="198"/>
      <c r="AD12" s="198"/>
      <c r="AE12" s="198"/>
      <c r="AF12" s="198"/>
      <c r="AG12" s="198"/>
      <c r="AH12" s="209">
        <f>COUNTIF(O12:AG12,"X")</f>
        <v>11</v>
      </c>
      <c r="AI12" s="284">
        <v>4</v>
      </c>
      <c r="AJ12" s="285" t="s">
        <v>61</v>
      </c>
      <c r="AK12" s="317">
        <f>+M12*AI12</f>
        <v>12</v>
      </c>
      <c r="AL12" s="200" t="s">
        <v>62</v>
      </c>
      <c r="AM12" s="214" t="s">
        <v>98</v>
      </c>
      <c r="AN12" s="215" t="s">
        <v>425</v>
      </c>
      <c r="AO12" s="209" t="s">
        <v>63</v>
      </c>
      <c r="AP12" s="283">
        <v>15</v>
      </c>
      <c r="AQ12" s="283">
        <v>15</v>
      </c>
      <c r="AR12" s="283">
        <v>15</v>
      </c>
      <c r="AS12" s="283">
        <v>15</v>
      </c>
      <c r="AT12" s="283">
        <v>15</v>
      </c>
      <c r="AU12" s="283">
        <v>15</v>
      </c>
      <c r="AV12" s="283">
        <v>10</v>
      </c>
      <c r="AW12" s="209">
        <f t="shared" ref="AW12:AW45" si="4">SUM(AP12:AV12)</f>
        <v>100</v>
      </c>
      <c r="AX12" s="209" t="s">
        <v>64</v>
      </c>
      <c r="AY12" s="209" t="s">
        <v>65</v>
      </c>
      <c r="AZ12" s="209" t="s">
        <v>64</v>
      </c>
      <c r="BA12" s="209" t="s">
        <v>64</v>
      </c>
      <c r="BB12" s="210">
        <v>100</v>
      </c>
      <c r="BC12" s="216" t="str">
        <f t="shared" ref="BC12" si="5">VLOOKUP(BB12,CLASIFICACIÓNCONTROLES,2)</f>
        <v>FUERTE</v>
      </c>
      <c r="BD12" s="211">
        <f>ROUND(AVERAGE(BB12:BB12),0)</f>
        <v>100</v>
      </c>
      <c r="BE12" s="595" t="s">
        <v>66</v>
      </c>
      <c r="BF12" s="604">
        <v>1</v>
      </c>
      <c r="BG12" s="288">
        <f>+AI12</f>
        <v>4</v>
      </c>
      <c r="BH12" s="289">
        <f t="shared" si="1"/>
        <v>4</v>
      </c>
      <c r="BI12" s="610" t="s">
        <v>67</v>
      </c>
      <c r="BJ12" s="315" t="s">
        <v>68</v>
      </c>
      <c r="BK12" s="283" t="s">
        <v>362</v>
      </c>
      <c r="BL12" s="283" t="s">
        <v>363</v>
      </c>
      <c r="BM12" s="283" t="s">
        <v>364</v>
      </c>
      <c r="BN12" s="361">
        <v>45414</v>
      </c>
      <c r="BO12" s="361">
        <v>45473</v>
      </c>
      <c r="BP12" s="362" t="s">
        <v>365</v>
      </c>
    </row>
    <row r="13" spans="1:216" ht="216" customHeight="1" x14ac:dyDescent="0.25">
      <c r="A13" s="329" t="s">
        <v>99</v>
      </c>
      <c r="B13" s="291" t="s">
        <v>305</v>
      </c>
      <c r="C13" s="303" t="s">
        <v>77</v>
      </c>
      <c r="D13" s="303" t="s">
        <v>100</v>
      </c>
      <c r="E13" s="295" t="s">
        <v>101</v>
      </c>
      <c r="F13" s="296" t="s">
        <v>102</v>
      </c>
      <c r="G13" s="135" t="s">
        <v>58</v>
      </c>
      <c r="H13" s="135" t="s">
        <v>58</v>
      </c>
      <c r="I13" s="135" t="s">
        <v>58</v>
      </c>
      <c r="J13" s="135" t="s">
        <v>58</v>
      </c>
      <c r="K13" s="160" t="s">
        <v>103</v>
      </c>
      <c r="L13" s="161" t="s">
        <v>300</v>
      </c>
      <c r="M13" s="318">
        <v>3</v>
      </c>
      <c r="N13" s="318" t="s">
        <v>60</v>
      </c>
      <c r="O13" s="282" t="s">
        <v>58</v>
      </c>
      <c r="P13" s="291"/>
      <c r="Q13" s="282" t="s">
        <v>58</v>
      </c>
      <c r="R13" s="291"/>
      <c r="S13" s="282" t="s">
        <v>58</v>
      </c>
      <c r="T13" s="291"/>
      <c r="U13" s="282" t="s">
        <v>58</v>
      </c>
      <c r="V13" s="282"/>
      <c r="W13" s="282" t="s">
        <v>58</v>
      </c>
      <c r="X13" s="291"/>
      <c r="Y13" s="282" t="s">
        <v>58</v>
      </c>
      <c r="Z13" s="291"/>
      <c r="AA13" s="291"/>
      <c r="AB13" s="291"/>
      <c r="AC13" s="291"/>
      <c r="AD13" s="291"/>
      <c r="AE13" s="291"/>
      <c r="AF13" s="291"/>
      <c r="AG13" s="291"/>
      <c r="AH13" s="283">
        <f>COUNTIF(O13:AG13,"X")</f>
        <v>6</v>
      </c>
      <c r="AI13" s="285">
        <v>4</v>
      </c>
      <c r="AJ13" s="285" t="s">
        <v>61</v>
      </c>
      <c r="AK13" s="286">
        <f t="shared" ref="AK13:AK23" si="6">+M13*AI13</f>
        <v>12</v>
      </c>
      <c r="AL13" s="562" t="s">
        <v>62</v>
      </c>
      <c r="AM13" s="294" t="s">
        <v>104</v>
      </c>
      <c r="AN13" s="162" t="s">
        <v>306</v>
      </c>
      <c r="AO13" s="282" t="s">
        <v>63</v>
      </c>
      <c r="AP13" s="282">
        <v>15</v>
      </c>
      <c r="AQ13" s="282">
        <v>15</v>
      </c>
      <c r="AR13" s="282">
        <v>15</v>
      </c>
      <c r="AS13" s="282">
        <v>15</v>
      </c>
      <c r="AT13" s="282">
        <v>15</v>
      </c>
      <c r="AU13" s="282">
        <v>15</v>
      </c>
      <c r="AV13" s="282">
        <v>10</v>
      </c>
      <c r="AW13" s="283">
        <f>SUM(AP13:AV13)</f>
        <v>100</v>
      </c>
      <c r="AX13" s="283" t="s">
        <v>64</v>
      </c>
      <c r="AY13" s="283" t="s">
        <v>65</v>
      </c>
      <c r="AZ13" s="283" t="s">
        <v>64</v>
      </c>
      <c r="BA13" s="283" t="s">
        <v>64</v>
      </c>
      <c r="BB13" s="301">
        <v>100</v>
      </c>
      <c r="BC13" s="81" t="str">
        <f>VLOOKUP(BB13,CLASIFICACIÓNCONTROLES,2)</f>
        <v>FUERTE</v>
      </c>
      <c r="BD13" s="211">
        <f t="shared" ref="BD13:BD19" si="7">ROUND(AVERAGE(BB13:BB13),0)</f>
        <v>100</v>
      </c>
      <c r="BE13" s="595" t="str">
        <f>VLOOKUP(BD13,CLASIFICACIÓNCONTROLES,2)</f>
        <v>FUERTE</v>
      </c>
      <c r="BF13" s="611">
        <v>1</v>
      </c>
      <c r="BG13" s="289">
        <v>4</v>
      </c>
      <c r="BH13" s="289">
        <f t="shared" si="1"/>
        <v>4</v>
      </c>
      <c r="BI13" s="610" t="s">
        <v>67</v>
      </c>
      <c r="BJ13" s="290" t="s">
        <v>68</v>
      </c>
      <c r="BK13" s="360" t="s">
        <v>481</v>
      </c>
      <c r="BL13" s="363" t="s">
        <v>438</v>
      </c>
      <c r="BM13" s="283" t="s">
        <v>439</v>
      </c>
      <c r="BN13" s="361">
        <v>45323</v>
      </c>
      <c r="BO13" s="361">
        <v>45381</v>
      </c>
      <c r="BP13" s="359" t="s">
        <v>483</v>
      </c>
    </row>
    <row r="14" spans="1:216" ht="280.5" customHeight="1" x14ac:dyDescent="0.25">
      <c r="A14" s="330" t="s">
        <v>105</v>
      </c>
      <c r="B14" s="199" t="s">
        <v>106</v>
      </c>
      <c r="C14" s="163" t="s">
        <v>54</v>
      </c>
      <c r="D14" s="174" t="s">
        <v>307</v>
      </c>
      <c r="E14" s="164" t="s">
        <v>107</v>
      </c>
      <c r="F14" s="202" t="s">
        <v>308</v>
      </c>
      <c r="G14" s="163" t="s">
        <v>58</v>
      </c>
      <c r="H14" s="163" t="s">
        <v>58</v>
      </c>
      <c r="I14" s="163" t="s">
        <v>58</v>
      </c>
      <c r="J14" s="163" t="s">
        <v>58</v>
      </c>
      <c r="K14" s="313" t="s">
        <v>108</v>
      </c>
      <c r="L14" s="311" t="s">
        <v>309</v>
      </c>
      <c r="M14" s="284">
        <v>3</v>
      </c>
      <c r="N14" s="299" t="s">
        <v>60</v>
      </c>
      <c r="O14" s="166" t="s">
        <v>58</v>
      </c>
      <c r="P14" s="166" t="s">
        <v>58</v>
      </c>
      <c r="Q14" s="166" t="s">
        <v>58</v>
      </c>
      <c r="R14" s="166"/>
      <c r="S14" s="166"/>
      <c r="T14" s="166" t="s">
        <v>58</v>
      </c>
      <c r="U14" s="166" t="s">
        <v>58</v>
      </c>
      <c r="V14" s="166"/>
      <c r="W14" s="166"/>
      <c r="X14" s="166" t="s">
        <v>58</v>
      </c>
      <c r="Y14" s="166" t="s">
        <v>58</v>
      </c>
      <c r="Z14" s="166" t="s">
        <v>58</v>
      </c>
      <c r="AA14" s="166"/>
      <c r="AB14" s="166" t="s">
        <v>83</v>
      </c>
      <c r="AC14" s="166"/>
      <c r="AD14" s="166"/>
      <c r="AE14" s="166"/>
      <c r="AF14" s="166"/>
      <c r="AG14" s="166"/>
      <c r="AH14" s="310">
        <f t="shared" ref="AH14:AH23" si="8">COUNTIF(O14:AG14,"X")</f>
        <v>8</v>
      </c>
      <c r="AI14" s="167">
        <f t="shared" ref="AI14" si="9">IF(AH14&lt;=5,3,IF(AND(AH14&gt;=6,AH14&lt;=11),4,5))</f>
        <v>4</v>
      </c>
      <c r="AJ14" s="285" t="s">
        <v>61</v>
      </c>
      <c r="AK14" s="168">
        <f>+M14*AI14</f>
        <v>12</v>
      </c>
      <c r="AL14" s="205" t="s">
        <v>62</v>
      </c>
      <c r="AM14" s="169" t="s">
        <v>396</v>
      </c>
      <c r="AN14" s="170" t="s">
        <v>426</v>
      </c>
      <c r="AO14" s="171" t="s">
        <v>63</v>
      </c>
      <c r="AP14" s="171">
        <v>15</v>
      </c>
      <c r="AQ14" s="171">
        <v>15</v>
      </c>
      <c r="AR14" s="171">
        <v>15</v>
      </c>
      <c r="AS14" s="171">
        <v>15</v>
      </c>
      <c r="AT14" s="171">
        <v>15</v>
      </c>
      <c r="AU14" s="171">
        <v>15</v>
      </c>
      <c r="AV14" s="171">
        <v>10</v>
      </c>
      <c r="AW14" s="171">
        <f t="shared" si="4"/>
        <v>100</v>
      </c>
      <c r="AX14" s="171" t="s">
        <v>64</v>
      </c>
      <c r="AY14" s="171" t="s">
        <v>65</v>
      </c>
      <c r="AZ14" s="171" t="s">
        <v>64</v>
      </c>
      <c r="BA14" s="171" t="s">
        <v>64</v>
      </c>
      <c r="BB14" s="172">
        <v>100</v>
      </c>
      <c r="BC14" s="81" t="str">
        <f t="shared" ref="BC14" si="10">VLOOKUP(BB14,CLASIFICACIÓNCONTROLES,2)</f>
        <v>FUERTE</v>
      </c>
      <c r="BD14" s="322">
        <f t="shared" si="7"/>
        <v>100</v>
      </c>
      <c r="BE14" s="596" t="s">
        <v>66</v>
      </c>
      <c r="BF14" s="611">
        <v>1</v>
      </c>
      <c r="BG14" s="289">
        <f t="shared" ref="BG14" si="11">+AI14</f>
        <v>4</v>
      </c>
      <c r="BH14" s="289">
        <f t="shared" si="1"/>
        <v>4</v>
      </c>
      <c r="BI14" s="610" t="s">
        <v>67</v>
      </c>
      <c r="BJ14" s="219" t="s">
        <v>68</v>
      </c>
      <c r="BK14" s="363" t="s">
        <v>433</v>
      </c>
      <c r="BL14" s="363" t="s">
        <v>400</v>
      </c>
      <c r="BM14" s="158" t="s">
        <v>387</v>
      </c>
      <c r="BN14" s="361">
        <v>45306</v>
      </c>
      <c r="BO14" s="361">
        <v>45366</v>
      </c>
      <c r="BP14" s="364" t="s">
        <v>405</v>
      </c>
    </row>
    <row r="15" spans="1:216" ht="280.5" customHeight="1" x14ac:dyDescent="0.25">
      <c r="A15" s="327" t="s">
        <v>109</v>
      </c>
      <c r="B15" s="199" t="s">
        <v>106</v>
      </c>
      <c r="C15" s="312" t="s">
        <v>54</v>
      </c>
      <c r="D15" s="292" t="s">
        <v>355</v>
      </c>
      <c r="E15" s="314" t="s">
        <v>397</v>
      </c>
      <c r="F15" s="202" t="s">
        <v>398</v>
      </c>
      <c r="G15" s="163" t="s">
        <v>58</v>
      </c>
      <c r="H15" s="163" t="s">
        <v>58</v>
      </c>
      <c r="I15" s="163" t="s">
        <v>58</v>
      </c>
      <c r="J15" s="163" t="s">
        <v>58</v>
      </c>
      <c r="K15" s="313" t="s">
        <v>108</v>
      </c>
      <c r="L15" s="311" t="s">
        <v>309</v>
      </c>
      <c r="M15" s="165">
        <v>2</v>
      </c>
      <c r="N15" s="84" t="s">
        <v>82</v>
      </c>
      <c r="O15" s="175" t="s">
        <v>58</v>
      </c>
      <c r="P15" s="175" t="s">
        <v>58</v>
      </c>
      <c r="Q15" s="175"/>
      <c r="R15" s="175"/>
      <c r="S15" s="175" t="s">
        <v>58</v>
      </c>
      <c r="T15" s="175" t="s">
        <v>58</v>
      </c>
      <c r="U15" s="175"/>
      <c r="V15" s="175"/>
      <c r="W15" s="175"/>
      <c r="X15" s="175" t="s">
        <v>58</v>
      </c>
      <c r="Y15" s="175" t="s">
        <v>58</v>
      </c>
      <c r="Z15" s="175" t="s">
        <v>58</v>
      </c>
      <c r="AA15" s="175" t="s">
        <v>58</v>
      </c>
      <c r="AB15" s="175" t="s">
        <v>58</v>
      </c>
      <c r="AC15" s="175" t="s">
        <v>58</v>
      </c>
      <c r="AD15" s="175"/>
      <c r="AE15" s="175" t="s">
        <v>58</v>
      </c>
      <c r="AF15" s="175"/>
      <c r="AG15" s="175"/>
      <c r="AH15" s="310">
        <f t="shared" si="8"/>
        <v>11</v>
      </c>
      <c r="AI15" s="167">
        <f t="shared" ref="AI15:AI19" si="12">IF(AH15&lt;=5,3,IF(AND(AH15&gt;=6,AH15&lt;=11),4,5))</f>
        <v>4</v>
      </c>
      <c r="AJ15" s="285" t="s">
        <v>61</v>
      </c>
      <c r="AK15" s="168">
        <f>+M15*AI15</f>
        <v>8</v>
      </c>
      <c r="AL15" s="93" t="s">
        <v>67</v>
      </c>
      <c r="AM15" s="169" t="s">
        <v>310</v>
      </c>
      <c r="AN15" s="170" t="s">
        <v>399</v>
      </c>
      <c r="AO15" s="176" t="s">
        <v>63</v>
      </c>
      <c r="AP15" s="309">
        <v>15</v>
      </c>
      <c r="AQ15" s="309">
        <v>15</v>
      </c>
      <c r="AR15" s="309">
        <v>15</v>
      </c>
      <c r="AS15" s="309">
        <v>15</v>
      </c>
      <c r="AT15" s="309">
        <v>15</v>
      </c>
      <c r="AU15" s="309">
        <v>15</v>
      </c>
      <c r="AV15" s="309">
        <v>10</v>
      </c>
      <c r="AW15" s="177">
        <f>SUM(AP15:AV15)</f>
        <v>100</v>
      </c>
      <c r="AX15" s="177" t="s">
        <v>64</v>
      </c>
      <c r="AY15" s="177" t="s">
        <v>65</v>
      </c>
      <c r="AZ15" s="177" t="s">
        <v>64</v>
      </c>
      <c r="BA15" s="177" t="s">
        <v>64</v>
      </c>
      <c r="BB15" s="172">
        <v>100</v>
      </c>
      <c r="BC15" s="81" t="str">
        <f t="shared" ref="BC15" si="13">VLOOKUP(BB15,CLASIFICACIÓNCONTROLES,2)</f>
        <v>FUERTE</v>
      </c>
      <c r="BD15" s="322">
        <f t="shared" si="7"/>
        <v>100</v>
      </c>
      <c r="BE15" s="596" t="s">
        <v>66</v>
      </c>
      <c r="BF15" s="611">
        <v>1</v>
      </c>
      <c r="BG15" s="173">
        <f>+AI15</f>
        <v>4</v>
      </c>
      <c r="BH15" s="289">
        <f t="shared" si="1"/>
        <v>4</v>
      </c>
      <c r="BI15" s="612" t="str">
        <f>+AL15</f>
        <v>ALTO</v>
      </c>
      <c r="BJ15" s="219" t="s">
        <v>68</v>
      </c>
      <c r="BK15" s="363" t="s">
        <v>401</v>
      </c>
      <c r="BL15" s="365" t="s">
        <v>402</v>
      </c>
      <c r="BM15" s="363" t="s">
        <v>403</v>
      </c>
      <c r="BN15" s="361">
        <v>45323</v>
      </c>
      <c r="BO15" s="361">
        <v>45402</v>
      </c>
      <c r="BP15" s="366" t="s">
        <v>404</v>
      </c>
    </row>
    <row r="16" spans="1:216" ht="168" customHeight="1" x14ac:dyDescent="0.25">
      <c r="A16" s="331" t="s">
        <v>114</v>
      </c>
      <c r="B16" s="140" t="s">
        <v>106</v>
      </c>
      <c r="C16" s="139" t="s">
        <v>54</v>
      </c>
      <c r="D16" s="136" t="s">
        <v>392</v>
      </c>
      <c r="E16" s="133" t="s">
        <v>393</v>
      </c>
      <c r="F16" s="126" t="s">
        <v>469</v>
      </c>
      <c r="G16" s="139" t="s">
        <v>58</v>
      </c>
      <c r="H16" s="139" t="s">
        <v>58</v>
      </c>
      <c r="I16" s="139" t="s">
        <v>58</v>
      </c>
      <c r="J16" s="139" t="s">
        <v>58</v>
      </c>
      <c r="K16" s="293" t="s">
        <v>394</v>
      </c>
      <c r="L16" s="125" t="s">
        <v>300</v>
      </c>
      <c r="M16" s="88">
        <v>3</v>
      </c>
      <c r="N16" s="76" t="s">
        <v>60</v>
      </c>
      <c r="O16" s="143" t="s">
        <v>58</v>
      </c>
      <c r="P16" s="143" t="s">
        <v>58</v>
      </c>
      <c r="Q16" s="143" t="s">
        <v>58</v>
      </c>
      <c r="R16" s="143"/>
      <c r="S16" s="143" t="s">
        <v>58</v>
      </c>
      <c r="T16" s="143" t="s">
        <v>58</v>
      </c>
      <c r="U16" s="143"/>
      <c r="V16" s="143"/>
      <c r="W16" s="143"/>
      <c r="X16" s="143" t="s">
        <v>58</v>
      </c>
      <c r="Y16" s="143" t="s">
        <v>58</v>
      </c>
      <c r="Z16" s="143" t="s">
        <v>58</v>
      </c>
      <c r="AA16" s="143" t="s">
        <v>58</v>
      </c>
      <c r="AB16" s="143" t="s">
        <v>58</v>
      </c>
      <c r="AC16" s="143"/>
      <c r="AD16" s="143"/>
      <c r="AE16" s="143"/>
      <c r="AF16" s="143"/>
      <c r="AG16" s="143"/>
      <c r="AH16" s="143">
        <f t="shared" si="8"/>
        <v>10</v>
      </c>
      <c r="AI16" s="95">
        <v>4</v>
      </c>
      <c r="AJ16" s="95" t="s">
        <v>61</v>
      </c>
      <c r="AK16" s="197">
        <f>+M16*AI16</f>
        <v>12</v>
      </c>
      <c r="AL16" s="109" t="s">
        <v>62</v>
      </c>
      <c r="AM16" s="124" t="s">
        <v>395</v>
      </c>
      <c r="AN16" s="203" t="s">
        <v>550</v>
      </c>
      <c r="AO16" s="158" t="s">
        <v>63</v>
      </c>
      <c r="AP16" s="158">
        <v>15</v>
      </c>
      <c r="AQ16" s="158">
        <v>15</v>
      </c>
      <c r="AR16" s="158">
        <v>15</v>
      </c>
      <c r="AS16" s="158">
        <v>15</v>
      </c>
      <c r="AT16" s="158">
        <v>15</v>
      </c>
      <c r="AU16" s="158">
        <v>15</v>
      </c>
      <c r="AV16" s="158">
        <v>10</v>
      </c>
      <c r="AW16" s="158">
        <f t="shared" ref="AW16" si="14">SUM(AP16:AV16)</f>
        <v>100</v>
      </c>
      <c r="AX16" s="158" t="s">
        <v>64</v>
      </c>
      <c r="AY16" s="158" t="s">
        <v>65</v>
      </c>
      <c r="AZ16" s="158" t="s">
        <v>64</v>
      </c>
      <c r="BA16" s="158" t="s">
        <v>64</v>
      </c>
      <c r="BB16" s="159">
        <v>100</v>
      </c>
      <c r="BC16" s="81" t="str">
        <f t="shared" ref="BC16" si="15">VLOOKUP(BB16,CLASIFICACIÓNCONTROLES,2)</f>
        <v>FUERTE</v>
      </c>
      <c r="BD16" s="287">
        <f t="shared" si="7"/>
        <v>100</v>
      </c>
      <c r="BE16" s="592" t="s">
        <v>66</v>
      </c>
      <c r="BF16" s="605">
        <v>1</v>
      </c>
      <c r="BG16" s="91">
        <f>+AI16</f>
        <v>4</v>
      </c>
      <c r="BH16" s="92">
        <f t="shared" si="1"/>
        <v>4</v>
      </c>
      <c r="BI16" s="612" t="s">
        <v>67</v>
      </c>
      <c r="BJ16" s="304" t="s">
        <v>68</v>
      </c>
      <c r="BK16" s="158" t="s">
        <v>549</v>
      </c>
      <c r="BL16" s="363" t="s">
        <v>519</v>
      </c>
      <c r="BM16" s="158" t="s">
        <v>437</v>
      </c>
      <c r="BN16" s="361">
        <v>45337</v>
      </c>
      <c r="BO16" s="361">
        <v>45473</v>
      </c>
      <c r="BP16" s="359" t="s">
        <v>465</v>
      </c>
    </row>
    <row r="17" spans="1:69" ht="181.5" customHeight="1" x14ac:dyDescent="0.25">
      <c r="A17" s="332" t="s">
        <v>496</v>
      </c>
      <c r="B17" s="291" t="s">
        <v>110</v>
      </c>
      <c r="C17" s="292" t="s">
        <v>77</v>
      </c>
      <c r="D17" s="292" t="s">
        <v>355</v>
      </c>
      <c r="E17" s="295" t="s">
        <v>356</v>
      </c>
      <c r="F17" s="296" t="s">
        <v>359</v>
      </c>
      <c r="G17" s="292" t="s">
        <v>58</v>
      </c>
      <c r="H17" s="292" t="s">
        <v>58</v>
      </c>
      <c r="I17" s="292" t="s">
        <v>58</v>
      </c>
      <c r="J17" s="292" t="s">
        <v>58</v>
      </c>
      <c r="K17" s="292" t="s">
        <v>111</v>
      </c>
      <c r="L17" s="297" t="s">
        <v>300</v>
      </c>
      <c r="M17" s="284">
        <v>3</v>
      </c>
      <c r="N17" s="299" t="s">
        <v>60</v>
      </c>
      <c r="O17" s="303" t="s">
        <v>58</v>
      </c>
      <c r="P17" s="303" t="s">
        <v>58</v>
      </c>
      <c r="Q17" s="303" t="s">
        <v>58</v>
      </c>
      <c r="R17" s="303" t="s">
        <v>58</v>
      </c>
      <c r="S17" s="303" t="s">
        <v>58</v>
      </c>
      <c r="T17" s="303" t="s">
        <v>58</v>
      </c>
      <c r="U17" s="303" t="s">
        <v>58</v>
      </c>
      <c r="V17" s="303" t="s">
        <v>58</v>
      </c>
      <c r="W17" s="303"/>
      <c r="X17" s="303" t="s">
        <v>58</v>
      </c>
      <c r="Y17" s="303" t="s">
        <v>58</v>
      </c>
      <c r="Z17" s="303" t="s">
        <v>58</v>
      </c>
      <c r="AA17" s="303" t="s">
        <v>58</v>
      </c>
      <c r="AB17" s="303"/>
      <c r="AC17" s="303" t="s">
        <v>58</v>
      </c>
      <c r="AD17" s="303"/>
      <c r="AE17" s="303" t="s">
        <v>58</v>
      </c>
      <c r="AF17" s="303"/>
      <c r="AG17" s="303"/>
      <c r="AH17" s="283">
        <f t="shared" si="8"/>
        <v>14</v>
      </c>
      <c r="AI17" s="284">
        <f t="shared" si="12"/>
        <v>5</v>
      </c>
      <c r="AJ17" s="286" t="s">
        <v>301</v>
      </c>
      <c r="AK17" s="317">
        <f t="shared" ref="AK17:AK19" si="16">+M17*AI17</f>
        <v>15</v>
      </c>
      <c r="AL17" s="205" t="s">
        <v>62</v>
      </c>
      <c r="AM17" s="137" t="s">
        <v>112</v>
      </c>
      <c r="AN17" s="191" t="s">
        <v>383</v>
      </c>
      <c r="AO17" s="137" t="s">
        <v>63</v>
      </c>
      <c r="AP17" s="160">
        <v>15</v>
      </c>
      <c r="AQ17" s="160">
        <v>15</v>
      </c>
      <c r="AR17" s="160">
        <v>15</v>
      </c>
      <c r="AS17" s="160">
        <v>15</v>
      </c>
      <c r="AT17" s="160">
        <v>15</v>
      </c>
      <c r="AU17" s="160">
        <v>15</v>
      </c>
      <c r="AV17" s="160">
        <v>10</v>
      </c>
      <c r="AW17" s="160">
        <f t="shared" ref="AW17:AW19" si="17">SUM(AP17:AV17)</f>
        <v>100</v>
      </c>
      <c r="AX17" s="158" t="s">
        <v>64</v>
      </c>
      <c r="AY17" s="158" t="s">
        <v>65</v>
      </c>
      <c r="AZ17" s="158" t="s">
        <v>64</v>
      </c>
      <c r="BA17" s="158" t="s">
        <v>64</v>
      </c>
      <c r="BB17" s="159">
        <v>100</v>
      </c>
      <c r="BC17" s="81" t="str">
        <f t="shared" ref="BC17:BC19" si="18">VLOOKUP(BB17,CLASIFICACIÓNCONTROLES,2)</f>
        <v>FUERTE</v>
      </c>
      <c r="BD17" s="287">
        <f t="shared" si="7"/>
        <v>100</v>
      </c>
      <c r="BE17" s="592" t="s">
        <v>113</v>
      </c>
      <c r="BF17" s="613">
        <v>1</v>
      </c>
      <c r="BG17" s="288">
        <f t="shared" ref="BG17:BG18" si="19">+AI17</f>
        <v>5</v>
      </c>
      <c r="BH17" s="321">
        <f t="shared" ref="BH17:BH18" si="20">+BF17*BG17</f>
        <v>5</v>
      </c>
      <c r="BI17" s="614" t="s">
        <v>62</v>
      </c>
      <c r="BJ17" s="290" t="s">
        <v>68</v>
      </c>
      <c r="BK17" s="365" t="s">
        <v>388</v>
      </c>
      <c r="BL17" s="365" t="s">
        <v>349</v>
      </c>
      <c r="BM17" s="365" t="s">
        <v>387</v>
      </c>
      <c r="BN17" s="361">
        <v>45444</v>
      </c>
      <c r="BO17" s="361">
        <v>45596</v>
      </c>
      <c r="BP17" s="367" t="s">
        <v>389</v>
      </c>
    </row>
    <row r="18" spans="1:69" ht="284.25" customHeight="1" x14ac:dyDescent="0.25">
      <c r="A18" s="332" t="s">
        <v>115</v>
      </c>
      <c r="B18" s="291" t="s">
        <v>110</v>
      </c>
      <c r="C18" s="292" t="s">
        <v>77</v>
      </c>
      <c r="D18" s="292" t="s">
        <v>384</v>
      </c>
      <c r="E18" s="133" t="s">
        <v>360</v>
      </c>
      <c r="F18" s="296" t="s">
        <v>434</v>
      </c>
      <c r="G18" s="292" t="s">
        <v>58</v>
      </c>
      <c r="H18" s="292" t="s">
        <v>58</v>
      </c>
      <c r="I18" s="292" t="s">
        <v>58</v>
      </c>
      <c r="J18" s="292" t="s">
        <v>58</v>
      </c>
      <c r="K18" s="292" t="s">
        <v>111</v>
      </c>
      <c r="L18" s="125" t="s">
        <v>309</v>
      </c>
      <c r="M18" s="284">
        <v>3</v>
      </c>
      <c r="N18" s="299" t="s">
        <v>60</v>
      </c>
      <c r="O18" s="303" t="s">
        <v>58</v>
      </c>
      <c r="P18" s="303" t="s">
        <v>58</v>
      </c>
      <c r="Q18" s="303" t="s">
        <v>58</v>
      </c>
      <c r="R18" s="303" t="s">
        <v>58</v>
      </c>
      <c r="S18" s="303" t="s">
        <v>58</v>
      </c>
      <c r="T18" s="303" t="s">
        <v>58</v>
      </c>
      <c r="U18" s="303" t="s">
        <v>58</v>
      </c>
      <c r="V18" s="303" t="s">
        <v>83</v>
      </c>
      <c r="W18" s="303" t="s">
        <v>58</v>
      </c>
      <c r="X18" s="303" t="s">
        <v>58</v>
      </c>
      <c r="Y18" s="303" t="s">
        <v>58</v>
      </c>
      <c r="Z18" s="303" t="s">
        <v>58</v>
      </c>
      <c r="AA18" s="303"/>
      <c r="AB18" s="303"/>
      <c r="AC18" s="303" t="s">
        <v>58</v>
      </c>
      <c r="AD18" s="303"/>
      <c r="AE18" s="303" t="s">
        <v>58</v>
      </c>
      <c r="AF18" s="303"/>
      <c r="AG18" s="303"/>
      <c r="AH18" s="283">
        <f t="shared" si="8"/>
        <v>13</v>
      </c>
      <c r="AI18" s="284">
        <f t="shared" si="12"/>
        <v>5</v>
      </c>
      <c r="AJ18" s="286" t="s">
        <v>301</v>
      </c>
      <c r="AK18" s="111">
        <f t="shared" si="16"/>
        <v>15</v>
      </c>
      <c r="AL18" s="300" t="str">
        <f>IF(AK18&lt;=2,"BAJO",IF(AND(AK18&gt;=2.1,AK18&lt;=6),"MODERADO",IF(AND(AK18&gt;=6.1,AK18&lt;=12),"ALTO", "EXTREMO")))</f>
        <v>EXTREMO</v>
      </c>
      <c r="AM18" s="137" t="s">
        <v>350</v>
      </c>
      <c r="AN18" s="206" t="s">
        <v>517</v>
      </c>
      <c r="AO18" s="160" t="s">
        <v>63</v>
      </c>
      <c r="AP18" s="160">
        <v>15</v>
      </c>
      <c r="AQ18" s="160">
        <v>15</v>
      </c>
      <c r="AR18" s="160">
        <v>15</v>
      </c>
      <c r="AS18" s="160">
        <v>15</v>
      </c>
      <c r="AT18" s="160">
        <v>15</v>
      </c>
      <c r="AU18" s="160">
        <v>15</v>
      </c>
      <c r="AV18" s="160">
        <v>10</v>
      </c>
      <c r="AW18" s="158">
        <f t="shared" si="17"/>
        <v>100</v>
      </c>
      <c r="AX18" s="158" t="s">
        <v>64</v>
      </c>
      <c r="AY18" s="158" t="s">
        <v>65</v>
      </c>
      <c r="AZ18" s="158" t="s">
        <v>64</v>
      </c>
      <c r="BA18" s="158" t="s">
        <v>64</v>
      </c>
      <c r="BB18" s="159">
        <v>100</v>
      </c>
      <c r="BC18" s="81" t="str">
        <f t="shared" si="18"/>
        <v>FUERTE</v>
      </c>
      <c r="BD18" s="287">
        <f t="shared" si="7"/>
        <v>100</v>
      </c>
      <c r="BE18" s="592" t="s">
        <v>66</v>
      </c>
      <c r="BF18" s="604">
        <v>1</v>
      </c>
      <c r="BG18" s="288">
        <f t="shared" si="19"/>
        <v>5</v>
      </c>
      <c r="BH18" s="321">
        <f t="shared" si="20"/>
        <v>5</v>
      </c>
      <c r="BI18" s="614" t="s">
        <v>62</v>
      </c>
      <c r="BJ18" s="290" t="s">
        <v>68</v>
      </c>
      <c r="BK18" s="365" t="s">
        <v>390</v>
      </c>
      <c r="BL18" s="365" t="s">
        <v>541</v>
      </c>
      <c r="BM18" s="365" t="s">
        <v>387</v>
      </c>
      <c r="BN18" s="361">
        <v>45444</v>
      </c>
      <c r="BO18" s="361">
        <v>45535</v>
      </c>
      <c r="BP18" s="367" t="s">
        <v>391</v>
      </c>
    </row>
    <row r="19" spans="1:69" ht="349.5" customHeight="1" x14ac:dyDescent="0.5">
      <c r="A19" s="411" t="s">
        <v>118</v>
      </c>
      <c r="B19" s="413" t="s">
        <v>110</v>
      </c>
      <c r="C19" s="292" t="s">
        <v>77</v>
      </c>
      <c r="D19" s="292" t="s">
        <v>116</v>
      </c>
      <c r="E19" s="409" t="s">
        <v>357</v>
      </c>
      <c r="F19" s="410" t="s">
        <v>427</v>
      </c>
      <c r="G19" s="415" t="s">
        <v>58</v>
      </c>
      <c r="H19" s="415" t="s">
        <v>58</v>
      </c>
      <c r="I19" s="415" t="s">
        <v>58</v>
      </c>
      <c r="J19" s="415" t="s">
        <v>58</v>
      </c>
      <c r="K19" s="415" t="s">
        <v>117</v>
      </c>
      <c r="L19" s="417" t="s">
        <v>300</v>
      </c>
      <c r="M19" s="419">
        <v>2</v>
      </c>
      <c r="N19" s="420" t="s">
        <v>82</v>
      </c>
      <c r="O19" s="422" t="s">
        <v>58</v>
      </c>
      <c r="P19" s="422" t="s">
        <v>58</v>
      </c>
      <c r="Q19" s="422" t="s">
        <v>58</v>
      </c>
      <c r="R19" s="422" t="s">
        <v>58</v>
      </c>
      <c r="S19" s="422" t="s">
        <v>58</v>
      </c>
      <c r="T19" s="422" t="s">
        <v>58</v>
      </c>
      <c r="U19" s="422" t="s">
        <v>83</v>
      </c>
      <c r="V19" s="422"/>
      <c r="W19" s="422" t="s">
        <v>58</v>
      </c>
      <c r="X19" s="422" t="s">
        <v>58</v>
      </c>
      <c r="Y19" s="422" t="s">
        <v>58</v>
      </c>
      <c r="Z19" s="422" t="s">
        <v>58</v>
      </c>
      <c r="AA19" s="422" t="s">
        <v>58</v>
      </c>
      <c r="AB19" s="422" t="s">
        <v>58</v>
      </c>
      <c r="AC19" s="422" t="s">
        <v>58</v>
      </c>
      <c r="AD19" s="422"/>
      <c r="AE19" s="422" t="s">
        <v>58</v>
      </c>
      <c r="AF19" s="422"/>
      <c r="AG19" s="422"/>
      <c r="AH19" s="423">
        <f t="shared" si="8"/>
        <v>14</v>
      </c>
      <c r="AI19" s="419">
        <f t="shared" si="12"/>
        <v>5</v>
      </c>
      <c r="AJ19" s="424" t="s">
        <v>301</v>
      </c>
      <c r="AK19" s="425">
        <f t="shared" si="16"/>
        <v>10</v>
      </c>
      <c r="AL19" s="426" t="s">
        <v>62</v>
      </c>
      <c r="AM19" s="137" t="s">
        <v>447</v>
      </c>
      <c r="AN19" s="191" t="s">
        <v>520</v>
      </c>
      <c r="AO19" s="160" t="s">
        <v>63</v>
      </c>
      <c r="AP19" s="158">
        <v>15</v>
      </c>
      <c r="AQ19" s="158">
        <v>15</v>
      </c>
      <c r="AR19" s="158">
        <v>15</v>
      </c>
      <c r="AS19" s="158">
        <v>15</v>
      </c>
      <c r="AT19" s="158">
        <v>15</v>
      </c>
      <c r="AU19" s="158">
        <v>15</v>
      </c>
      <c r="AV19" s="158">
        <v>10</v>
      </c>
      <c r="AW19" s="158">
        <f t="shared" si="17"/>
        <v>100</v>
      </c>
      <c r="AX19" s="158" t="s">
        <v>64</v>
      </c>
      <c r="AY19" s="158" t="s">
        <v>65</v>
      </c>
      <c r="AZ19" s="158" t="s">
        <v>64</v>
      </c>
      <c r="BA19" s="158" t="s">
        <v>64</v>
      </c>
      <c r="BB19" s="159">
        <v>100</v>
      </c>
      <c r="BC19" s="81" t="str">
        <f t="shared" si="18"/>
        <v>FUERTE</v>
      </c>
      <c r="BD19" s="305">
        <f t="shared" si="7"/>
        <v>100</v>
      </c>
      <c r="BE19" s="592" t="s">
        <v>66</v>
      </c>
      <c r="BF19" s="607">
        <v>1</v>
      </c>
      <c r="BG19" s="655">
        <f t="shared" ref="BG19" si="21">+AI19</f>
        <v>5</v>
      </c>
      <c r="BH19" s="432">
        <f t="shared" ref="BH19" si="22">+BF19*BG19</f>
        <v>5</v>
      </c>
      <c r="BI19" s="615" t="s">
        <v>62</v>
      </c>
      <c r="BJ19" s="433" t="s">
        <v>68</v>
      </c>
      <c r="BK19" s="434" t="s">
        <v>531</v>
      </c>
      <c r="BL19" s="434" t="s">
        <v>538</v>
      </c>
      <c r="BM19" s="434" t="s">
        <v>428</v>
      </c>
      <c r="BN19" s="435">
        <v>45444</v>
      </c>
      <c r="BO19" s="435">
        <v>45626</v>
      </c>
      <c r="BP19" s="441" t="s">
        <v>448</v>
      </c>
    </row>
    <row r="20" spans="1:69" ht="289.5" customHeight="1" x14ac:dyDescent="0.5">
      <c r="A20" s="412"/>
      <c r="B20" s="414"/>
      <c r="C20" s="292" t="s">
        <v>77</v>
      </c>
      <c r="D20" s="292" t="s">
        <v>521</v>
      </c>
      <c r="E20" s="306"/>
      <c r="F20" s="400"/>
      <c r="G20" s="293"/>
      <c r="H20" s="416"/>
      <c r="I20" s="416"/>
      <c r="J20" s="416"/>
      <c r="K20" s="416"/>
      <c r="L20" s="418"/>
      <c r="M20" s="421"/>
      <c r="N20" s="421"/>
      <c r="O20" s="427"/>
      <c r="P20" s="427"/>
      <c r="Q20" s="427"/>
      <c r="R20" s="427"/>
      <c r="S20" s="427"/>
      <c r="T20" s="427"/>
      <c r="U20" s="427"/>
      <c r="V20" s="427"/>
      <c r="W20" s="427"/>
      <c r="X20" s="427"/>
      <c r="Y20" s="427"/>
      <c r="Z20" s="427"/>
      <c r="AA20" s="427"/>
      <c r="AB20" s="427"/>
      <c r="AC20" s="427"/>
      <c r="AD20" s="427"/>
      <c r="AE20" s="427"/>
      <c r="AF20" s="427"/>
      <c r="AG20" s="427"/>
      <c r="AH20" s="428"/>
      <c r="AI20" s="429"/>
      <c r="AJ20" s="429"/>
      <c r="AK20" s="430"/>
      <c r="AL20" s="430"/>
      <c r="AM20" s="137" t="s">
        <v>449</v>
      </c>
      <c r="AN20" s="191" t="s">
        <v>551</v>
      </c>
      <c r="AO20" s="160" t="s">
        <v>63</v>
      </c>
      <c r="AP20" s="158">
        <v>15</v>
      </c>
      <c r="AQ20" s="158">
        <v>15</v>
      </c>
      <c r="AR20" s="158">
        <v>15</v>
      </c>
      <c r="AS20" s="158">
        <v>15</v>
      </c>
      <c r="AT20" s="158">
        <v>15</v>
      </c>
      <c r="AU20" s="158">
        <v>15</v>
      </c>
      <c r="AV20" s="158">
        <v>10</v>
      </c>
      <c r="AW20" s="158">
        <f t="shared" ref="AW20" si="23">SUM(AP20:AV20)</f>
        <v>100</v>
      </c>
      <c r="AX20" s="158" t="s">
        <v>64</v>
      </c>
      <c r="AY20" s="158" t="s">
        <v>65</v>
      </c>
      <c r="AZ20" s="158" t="s">
        <v>64</v>
      </c>
      <c r="BA20" s="158" t="s">
        <v>64</v>
      </c>
      <c r="BB20" s="159">
        <v>100</v>
      </c>
      <c r="BC20" s="81" t="str">
        <f t="shared" ref="BC20" si="24">VLOOKUP(BB20,CLASIFICACIÓNCONTROLES,2)</f>
        <v>FUERTE</v>
      </c>
      <c r="BD20" s="305">
        <f t="shared" ref="BD20" si="25">ROUND(AVERAGE(BB20:BB20),0)</f>
        <v>100</v>
      </c>
      <c r="BE20" s="592" t="s">
        <v>66</v>
      </c>
      <c r="BF20" s="643">
        <v>1</v>
      </c>
      <c r="BG20" s="436"/>
      <c r="BH20" s="436"/>
      <c r="BI20" s="616"/>
      <c r="BJ20" s="437"/>
      <c r="BK20" s="438"/>
      <c r="BL20" s="438"/>
      <c r="BM20" s="438"/>
      <c r="BN20" s="439"/>
      <c r="BO20" s="439"/>
      <c r="BP20" s="440"/>
    </row>
    <row r="21" spans="1:69" s="341" customFormat="1" ht="209.25" customHeight="1" x14ac:dyDescent="0.25">
      <c r="A21" s="327" t="s">
        <v>120</v>
      </c>
      <c r="B21" s="295" t="s">
        <v>110</v>
      </c>
      <c r="C21" s="139" t="s">
        <v>77</v>
      </c>
      <c r="D21" s="137" t="s">
        <v>316</v>
      </c>
      <c r="E21" s="133" t="s">
        <v>418</v>
      </c>
      <c r="F21" s="126" t="s">
        <v>377</v>
      </c>
      <c r="G21" s="139" t="s">
        <v>58</v>
      </c>
      <c r="H21" s="139" t="s">
        <v>58</v>
      </c>
      <c r="I21" s="139" t="s">
        <v>58</v>
      </c>
      <c r="J21" s="141" t="s">
        <v>58</v>
      </c>
      <c r="K21" s="139" t="s">
        <v>317</v>
      </c>
      <c r="L21" s="125" t="s">
        <v>300</v>
      </c>
      <c r="M21" s="101">
        <v>3</v>
      </c>
      <c r="N21" s="180" t="s">
        <v>60</v>
      </c>
      <c r="O21" s="303" t="s">
        <v>58</v>
      </c>
      <c r="P21" s="303" t="s">
        <v>58</v>
      </c>
      <c r="Q21" s="303" t="s">
        <v>58</v>
      </c>
      <c r="R21" s="303"/>
      <c r="S21" s="303" t="s">
        <v>58</v>
      </c>
      <c r="T21" s="303"/>
      <c r="U21" s="303" t="s">
        <v>58</v>
      </c>
      <c r="V21" s="303"/>
      <c r="W21" s="303"/>
      <c r="X21" s="303" t="s">
        <v>58</v>
      </c>
      <c r="Y21" s="303" t="s">
        <v>58</v>
      </c>
      <c r="Z21" s="303" t="s">
        <v>58</v>
      </c>
      <c r="AA21" s="303" t="s">
        <v>58</v>
      </c>
      <c r="AB21" s="303"/>
      <c r="AC21" s="303" t="s">
        <v>58</v>
      </c>
      <c r="AD21" s="303"/>
      <c r="AE21" s="303" t="s">
        <v>58</v>
      </c>
      <c r="AF21" s="303"/>
      <c r="AG21" s="303"/>
      <c r="AH21" s="160">
        <f t="shared" si="8"/>
        <v>11</v>
      </c>
      <c r="AI21" s="308">
        <f t="shared" ref="AI21:AI23" si="26">IF(AH21&lt;=5,3,IF(AND(AH21&gt;=6,AH21&lt;=11),4,5))</f>
        <v>4</v>
      </c>
      <c r="AJ21" s="103" t="s">
        <v>61</v>
      </c>
      <c r="AK21" s="181">
        <f t="shared" si="6"/>
        <v>12</v>
      </c>
      <c r="AL21" s="182" t="s">
        <v>62</v>
      </c>
      <c r="AM21" s="137" t="s">
        <v>318</v>
      </c>
      <c r="AN21" s="183" t="s">
        <v>119</v>
      </c>
      <c r="AO21" s="160" t="s">
        <v>63</v>
      </c>
      <c r="AP21" s="160">
        <v>15</v>
      </c>
      <c r="AQ21" s="160">
        <v>15</v>
      </c>
      <c r="AR21" s="160">
        <v>15</v>
      </c>
      <c r="AS21" s="160">
        <v>15</v>
      </c>
      <c r="AT21" s="160">
        <v>15</v>
      </c>
      <c r="AU21" s="160">
        <v>15</v>
      </c>
      <c r="AV21" s="160">
        <v>10</v>
      </c>
      <c r="AW21" s="160">
        <f>SUM(AP21:AV21)</f>
        <v>100</v>
      </c>
      <c r="AX21" s="160" t="s">
        <v>64</v>
      </c>
      <c r="AY21" s="160" t="s">
        <v>65</v>
      </c>
      <c r="AZ21" s="160" t="s">
        <v>64</v>
      </c>
      <c r="BA21" s="160" t="s">
        <v>64</v>
      </c>
      <c r="BB21" s="159">
        <v>100</v>
      </c>
      <c r="BC21" s="81" t="str">
        <f>VLOOKUP(BB21,CLASIFICACIÓNCONTROLES,2)</f>
        <v>FUERTE</v>
      </c>
      <c r="BD21" s="287">
        <f>+BB21</f>
        <v>100</v>
      </c>
      <c r="BE21" s="592" t="s">
        <v>66</v>
      </c>
      <c r="BF21" s="617">
        <v>1</v>
      </c>
      <c r="BG21" s="184">
        <f>+AI21</f>
        <v>4</v>
      </c>
      <c r="BH21" s="185">
        <f>+BF21*BG21</f>
        <v>4</v>
      </c>
      <c r="BI21" s="612" t="s">
        <v>67</v>
      </c>
      <c r="BJ21" s="220" t="s">
        <v>68</v>
      </c>
      <c r="BK21" s="160" t="s">
        <v>378</v>
      </c>
      <c r="BL21" s="160" t="s">
        <v>319</v>
      </c>
      <c r="BM21" s="160" t="s">
        <v>429</v>
      </c>
      <c r="BN21" s="369">
        <v>45444</v>
      </c>
      <c r="BO21" s="369">
        <v>45535</v>
      </c>
      <c r="BP21" s="368" t="s">
        <v>382</v>
      </c>
    </row>
    <row r="22" spans="1:69" s="341" customFormat="1" ht="208.5" customHeight="1" x14ac:dyDescent="0.25">
      <c r="A22" s="327" t="s">
        <v>124</v>
      </c>
      <c r="B22" s="295" t="s">
        <v>110</v>
      </c>
      <c r="C22" s="139" t="s">
        <v>77</v>
      </c>
      <c r="D22" s="137" t="s">
        <v>430</v>
      </c>
      <c r="E22" s="133" t="s">
        <v>385</v>
      </c>
      <c r="F22" s="126" t="s">
        <v>386</v>
      </c>
      <c r="G22" s="139" t="s">
        <v>58</v>
      </c>
      <c r="H22" s="139" t="s">
        <v>58</v>
      </c>
      <c r="I22" s="139" t="s">
        <v>58</v>
      </c>
      <c r="J22" s="141" t="s">
        <v>58</v>
      </c>
      <c r="K22" s="137" t="s">
        <v>435</v>
      </c>
      <c r="L22" s="125" t="s">
        <v>300</v>
      </c>
      <c r="M22" s="101">
        <v>3</v>
      </c>
      <c r="N22" s="180" t="s">
        <v>60</v>
      </c>
      <c r="O22" s="303" t="s">
        <v>58</v>
      </c>
      <c r="P22" s="303" t="s">
        <v>58</v>
      </c>
      <c r="Q22" s="303" t="s">
        <v>58</v>
      </c>
      <c r="R22" s="303"/>
      <c r="S22" s="303" t="s">
        <v>58</v>
      </c>
      <c r="T22" s="303" t="s">
        <v>58</v>
      </c>
      <c r="U22" s="303" t="s">
        <v>58</v>
      </c>
      <c r="V22" s="303" t="s">
        <v>58</v>
      </c>
      <c r="W22" s="303" t="s">
        <v>58</v>
      </c>
      <c r="X22" s="303" t="s">
        <v>58</v>
      </c>
      <c r="Y22" s="303" t="s">
        <v>58</v>
      </c>
      <c r="Z22" s="303" t="s">
        <v>58</v>
      </c>
      <c r="AA22" s="303" t="s">
        <v>58</v>
      </c>
      <c r="AB22" s="303"/>
      <c r="AC22" s="303" t="s">
        <v>58</v>
      </c>
      <c r="AD22" s="303"/>
      <c r="AE22" s="303" t="s">
        <v>58</v>
      </c>
      <c r="AF22" s="303"/>
      <c r="AG22" s="303"/>
      <c r="AH22" s="160">
        <f t="shared" si="8"/>
        <v>14</v>
      </c>
      <c r="AI22" s="308">
        <f t="shared" si="26"/>
        <v>5</v>
      </c>
      <c r="AJ22" s="186" t="s">
        <v>301</v>
      </c>
      <c r="AK22" s="181">
        <v>15</v>
      </c>
      <c r="AL22" s="182" t="s">
        <v>62</v>
      </c>
      <c r="AM22" s="124" t="s">
        <v>320</v>
      </c>
      <c r="AN22" s="183" t="s">
        <v>436</v>
      </c>
      <c r="AO22" s="160" t="s">
        <v>63</v>
      </c>
      <c r="AP22" s="160">
        <v>15</v>
      </c>
      <c r="AQ22" s="160">
        <v>15</v>
      </c>
      <c r="AR22" s="160">
        <v>15</v>
      </c>
      <c r="AS22" s="160">
        <v>15</v>
      </c>
      <c r="AT22" s="160">
        <v>15</v>
      </c>
      <c r="AU22" s="160">
        <v>15</v>
      </c>
      <c r="AV22" s="160">
        <v>10</v>
      </c>
      <c r="AW22" s="160">
        <f>SUM(AP22:AV22)</f>
        <v>100</v>
      </c>
      <c r="AX22" s="160" t="s">
        <v>64</v>
      </c>
      <c r="AY22" s="160" t="s">
        <v>65</v>
      </c>
      <c r="AZ22" s="160" t="s">
        <v>64</v>
      </c>
      <c r="BA22" s="160" t="s">
        <v>64</v>
      </c>
      <c r="BB22" s="159">
        <v>100</v>
      </c>
      <c r="BC22" s="81" t="str">
        <f>VLOOKUP(BB22,CLASIFICACIÓNCONTROLES,2)</f>
        <v>FUERTE</v>
      </c>
      <c r="BD22" s="287">
        <f>+BB22</f>
        <v>100</v>
      </c>
      <c r="BE22" s="592" t="s">
        <v>66</v>
      </c>
      <c r="BF22" s="617">
        <v>1</v>
      </c>
      <c r="BG22" s="184">
        <f>+AI22</f>
        <v>5</v>
      </c>
      <c r="BH22" s="188">
        <f>+BF22*BG22</f>
        <v>5</v>
      </c>
      <c r="BI22" s="618" t="s">
        <v>62</v>
      </c>
      <c r="BJ22" s="220" t="s">
        <v>68</v>
      </c>
      <c r="BK22" s="160" t="s">
        <v>379</v>
      </c>
      <c r="BL22" s="160" t="s">
        <v>319</v>
      </c>
      <c r="BM22" s="160" t="s">
        <v>380</v>
      </c>
      <c r="BN22" s="369">
        <v>45444</v>
      </c>
      <c r="BO22" s="369">
        <v>45535</v>
      </c>
      <c r="BP22" s="368" t="s">
        <v>381</v>
      </c>
    </row>
    <row r="23" spans="1:69" s="341" customFormat="1" ht="263.25" customHeight="1" x14ac:dyDescent="0.25">
      <c r="A23" s="327" t="s">
        <v>129</v>
      </c>
      <c r="B23" s="295" t="s">
        <v>110</v>
      </c>
      <c r="C23" s="139" t="s">
        <v>54</v>
      </c>
      <c r="D23" s="137" t="s">
        <v>321</v>
      </c>
      <c r="E23" s="133" t="s">
        <v>121</v>
      </c>
      <c r="F23" s="126" t="s">
        <v>322</v>
      </c>
      <c r="G23" s="139" t="s">
        <v>58</v>
      </c>
      <c r="H23" s="139" t="s">
        <v>58</v>
      </c>
      <c r="I23" s="139" t="s">
        <v>58</v>
      </c>
      <c r="J23" s="141" t="s">
        <v>58</v>
      </c>
      <c r="K23" s="137" t="s">
        <v>122</v>
      </c>
      <c r="L23" s="125" t="s">
        <v>309</v>
      </c>
      <c r="M23" s="101">
        <v>3</v>
      </c>
      <c r="N23" s="180" t="s">
        <v>60</v>
      </c>
      <c r="O23" s="303" t="s">
        <v>58</v>
      </c>
      <c r="P23" s="303" t="s">
        <v>58</v>
      </c>
      <c r="Q23" s="303" t="s">
        <v>58</v>
      </c>
      <c r="R23" s="303" t="s">
        <v>58</v>
      </c>
      <c r="S23" s="303" t="s">
        <v>58</v>
      </c>
      <c r="T23" s="303" t="s">
        <v>58</v>
      </c>
      <c r="U23" s="303" t="s">
        <v>58</v>
      </c>
      <c r="V23" s="303" t="s">
        <v>58</v>
      </c>
      <c r="W23" s="303" t="s">
        <v>58</v>
      </c>
      <c r="X23" s="303" t="s">
        <v>58</v>
      </c>
      <c r="Y23" s="303" t="s">
        <v>58</v>
      </c>
      <c r="Z23" s="303" t="s">
        <v>58</v>
      </c>
      <c r="AA23" s="303"/>
      <c r="AB23" s="303"/>
      <c r="AC23" s="303" t="s">
        <v>58</v>
      </c>
      <c r="AD23" s="303" t="s">
        <v>58</v>
      </c>
      <c r="AE23" s="303" t="s">
        <v>58</v>
      </c>
      <c r="AF23" s="136"/>
      <c r="AG23" s="303" t="s">
        <v>58</v>
      </c>
      <c r="AH23" s="160">
        <f t="shared" si="8"/>
        <v>16</v>
      </c>
      <c r="AI23" s="308">
        <f t="shared" si="26"/>
        <v>5</v>
      </c>
      <c r="AJ23" s="186" t="s">
        <v>301</v>
      </c>
      <c r="AK23" s="187">
        <f t="shared" si="6"/>
        <v>15</v>
      </c>
      <c r="AL23" s="182" t="str">
        <f>IF(AK23&lt;=2,"BAJO",IF(AND(AK23&gt;=2.1,AK23&lt;=6),"MODERADO",IF(AND(AK23&gt;=6.1,AK23&lt;=12),"ALTO", "EXTREMO")))</f>
        <v>EXTREMO</v>
      </c>
      <c r="AM23" s="137" t="s">
        <v>123</v>
      </c>
      <c r="AN23" s="183" t="s">
        <v>323</v>
      </c>
      <c r="AO23" s="160" t="s">
        <v>63</v>
      </c>
      <c r="AP23" s="160">
        <v>15</v>
      </c>
      <c r="AQ23" s="160">
        <v>15</v>
      </c>
      <c r="AR23" s="160">
        <v>15</v>
      </c>
      <c r="AS23" s="160">
        <v>15</v>
      </c>
      <c r="AT23" s="160">
        <v>15</v>
      </c>
      <c r="AU23" s="160">
        <v>15</v>
      </c>
      <c r="AV23" s="160">
        <v>10</v>
      </c>
      <c r="AW23" s="160">
        <f>SUM(AP23:AV23)</f>
        <v>100</v>
      </c>
      <c r="AX23" s="160" t="s">
        <v>64</v>
      </c>
      <c r="AY23" s="160" t="s">
        <v>65</v>
      </c>
      <c r="AZ23" s="160" t="s">
        <v>64</v>
      </c>
      <c r="BA23" s="160" t="s">
        <v>64</v>
      </c>
      <c r="BB23" s="159">
        <v>100</v>
      </c>
      <c r="BC23" s="81" t="str">
        <f>VLOOKUP(BB23,CLASIFICACIÓNCONTROLES,2)</f>
        <v>FUERTE</v>
      </c>
      <c r="BD23" s="287">
        <f>+BB23</f>
        <v>100</v>
      </c>
      <c r="BE23" s="592" t="s">
        <v>66</v>
      </c>
      <c r="BF23" s="617">
        <v>1</v>
      </c>
      <c r="BG23" s="184">
        <f>+AI23</f>
        <v>5</v>
      </c>
      <c r="BH23" s="188">
        <f>+BF23*BG23</f>
        <v>5</v>
      </c>
      <c r="BI23" s="618" t="s">
        <v>62</v>
      </c>
      <c r="BJ23" s="220" t="s">
        <v>68</v>
      </c>
      <c r="BK23" s="160" t="s">
        <v>514</v>
      </c>
      <c r="BL23" s="160" t="s">
        <v>319</v>
      </c>
      <c r="BM23" s="160" t="s">
        <v>515</v>
      </c>
      <c r="BN23" s="369">
        <v>45444</v>
      </c>
      <c r="BO23" s="370">
        <v>45535</v>
      </c>
      <c r="BP23" s="371" t="s">
        <v>516</v>
      </c>
    </row>
    <row r="24" spans="1:69" ht="234.75" customHeight="1" x14ac:dyDescent="0.5">
      <c r="A24" s="411" t="s">
        <v>135</v>
      </c>
      <c r="B24" s="470" t="s">
        <v>110</v>
      </c>
      <c r="C24" s="442" t="s">
        <v>54</v>
      </c>
      <c r="D24" s="443" t="s">
        <v>412</v>
      </c>
      <c r="E24" s="444" t="s">
        <v>125</v>
      </c>
      <c r="F24" s="445" t="s">
        <v>431</v>
      </c>
      <c r="G24" s="443" t="s">
        <v>58</v>
      </c>
      <c r="H24" s="443" t="s">
        <v>58</v>
      </c>
      <c r="I24" s="443" t="s">
        <v>58</v>
      </c>
      <c r="J24" s="443" t="s">
        <v>58</v>
      </c>
      <c r="K24" s="443" t="s">
        <v>126</v>
      </c>
      <c r="L24" s="454" t="s">
        <v>300</v>
      </c>
      <c r="M24" s="455">
        <v>3</v>
      </c>
      <c r="N24" s="456" t="s">
        <v>60</v>
      </c>
      <c r="O24" s="457" t="s">
        <v>58</v>
      </c>
      <c r="P24" s="457" t="s">
        <v>58</v>
      </c>
      <c r="Q24" s="457" t="s">
        <v>58</v>
      </c>
      <c r="R24" s="457" t="s">
        <v>58</v>
      </c>
      <c r="S24" s="457" t="s">
        <v>58</v>
      </c>
      <c r="T24" s="457" t="s">
        <v>58</v>
      </c>
      <c r="U24" s="457" t="s">
        <v>58</v>
      </c>
      <c r="V24" s="457" t="s">
        <v>58</v>
      </c>
      <c r="W24" s="457" t="s">
        <v>58</v>
      </c>
      <c r="X24" s="457" t="s">
        <v>58</v>
      </c>
      <c r="Y24" s="457" t="s">
        <v>58</v>
      </c>
      <c r="Z24" s="457" t="s">
        <v>58</v>
      </c>
      <c r="AA24" s="457" t="s">
        <v>58</v>
      </c>
      <c r="AB24" s="457" t="s">
        <v>58</v>
      </c>
      <c r="AC24" s="457" t="s">
        <v>58</v>
      </c>
      <c r="AD24" s="457"/>
      <c r="AE24" s="457"/>
      <c r="AF24" s="457"/>
      <c r="AG24" s="457"/>
      <c r="AH24" s="458">
        <f>COUNTIF(O24:AG26,"X")</f>
        <v>15</v>
      </c>
      <c r="AI24" s="455">
        <v>5</v>
      </c>
      <c r="AJ24" s="424" t="s">
        <v>301</v>
      </c>
      <c r="AK24" s="425">
        <v>15</v>
      </c>
      <c r="AL24" s="459" t="s">
        <v>62</v>
      </c>
      <c r="AM24" s="178" t="s">
        <v>311</v>
      </c>
      <c r="AN24" s="179" t="s">
        <v>312</v>
      </c>
      <c r="AO24" s="171" t="s">
        <v>63</v>
      </c>
      <c r="AP24" s="171">
        <v>15</v>
      </c>
      <c r="AQ24" s="171">
        <v>15</v>
      </c>
      <c r="AR24" s="171">
        <v>15</v>
      </c>
      <c r="AS24" s="171">
        <v>15</v>
      </c>
      <c r="AT24" s="171">
        <v>15</v>
      </c>
      <c r="AU24" s="171">
        <v>15</v>
      </c>
      <c r="AV24" s="171">
        <v>10</v>
      </c>
      <c r="AW24" s="171">
        <f t="shared" si="4"/>
        <v>100</v>
      </c>
      <c r="AX24" s="171" t="s">
        <v>64</v>
      </c>
      <c r="AY24" s="171" t="s">
        <v>65</v>
      </c>
      <c r="AZ24" s="171" t="s">
        <v>64</v>
      </c>
      <c r="BA24" s="171" t="s">
        <v>64</v>
      </c>
      <c r="BB24" s="172">
        <v>100</v>
      </c>
      <c r="BC24" s="81" t="str">
        <f t="shared" ref="BC24" si="27">VLOOKUP(BB24,CLASIFICACIÓNCONTROLES,2)</f>
        <v>FUERTE</v>
      </c>
      <c r="BD24" s="658">
        <f>+(100+100+50)/3</f>
        <v>83.333333333333329</v>
      </c>
      <c r="BE24" s="659" t="s">
        <v>113</v>
      </c>
      <c r="BF24" s="660">
        <v>2</v>
      </c>
      <c r="BG24" s="661">
        <f>+AI24</f>
        <v>5</v>
      </c>
      <c r="BH24" s="432">
        <f>+BF24*BG24</f>
        <v>10</v>
      </c>
      <c r="BI24" s="615" t="s">
        <v>62</v>
      </c>
      <c r="BJ24" s="323" t="s">
        <v>68</v>
      </c>
      <c r="BK24" s="686" t="s">
        <v>472</v>
      </c>
      <c r="BL24" s="378" t="s">
        <v>546</v>
      </c>
      <c r="BM24" s="687" t="s">
        <v>475</v>
      </c>
      <c r="BN24" s="688">
        <v>45311</v>
      </c>
      <c r="BO24" s="688">
        <v>45341</v>
      </c>
      <c r="BP24" s="372" t="s">
        <v>473</v>
      </c>
    </row>
    <row r="25" spans="1:69" ht="234.75" customHeight="1" x14ac:dyDescent="0.5">
      <c r="A25" s="511"/>
      <c r="B25" s="453"/>
      <c r="C25" s="446"/>
      <c r="D25" s="447"/>
      <c r="E25" s="448"/>
      <c r="F25" s="445"/>
      <c r="G25" s="447"/>
      <c r="H25" s="447"/>
      <c r="I25" s="447"/>
      <c r="J25" s="447"/>
      <c r="K25" s="447"/>
      <c r="L25" s="460"/>
      <c r="M25" s="461"/>
      <c r="N25" s="461"/>
      <c r="O25" s="462"/>
      <c r="P25" s="462"/>
      <c r="Q25" s="462"/>
      <c r="R25" s="462"/>
      <c r="S25" s="462"/>
      <c r="T25" s="462"/>
      <c r="U25" s="462"/>
      <c r="V25" s="462"/>
      <c r="W25" s="462"/>
      <c r="X25" s="462"/>
      <c r="Y25" s="462"/>
      <c r="Z25" s="462"/>
      <c r="AA25" s="462"/>
      <c r="AB25" s="462"/>
      <c r="AC25" s="462"/>
      <c r="AD25" s="462"/>
      <c r="AE25" s="462"/>
      <c r="AF25" s="462"/>
      <c r="AG25" s="462"/>
      <c r="AH25" s="463"/>
      <c r="AI25" s="464"/>
      <c r="AJ25" s="464"/>
      <c r="AK25" s="465"/>
      <c r="AL25" s="464"/>
      <c r="AM25" s="178" t="s">
        <v>127</v>
      </c>
      <c r="AN25" s="179" t="s">
        <v>413</v>
      </c>
      <c r="AO25" s="171" t="s">
        <v>63</v>
      </c>
      <c r="AP25" s="171">
        <v>15</v>
      </c>
      <c r="AQ25" s="171">
        <v>15</v>
      </c>
      <c r="AR25" s="171">
        <v>15</v>
      </c>
      <c r="AS25" s="171">
        <v>15</v>
      </c>
      <c r="AT25" s="171">
        <v>15</v>
      </c>
      <c r="AU25" s="171">
        <v>15</v>
      </c>
      <c r="AV25" s="171">
        <v>10</v>
      </c>
      <c r="AW25" s="171">
        <f t="shared" ref="AW25" si="28">SUM(AP25:AV25)</f>
        <v>100</v>
      </c>
      <c r="AX25" s="171" t="s">
        <v>64</v>
      </c>
      <c r="AY25" s="171" t="s">
        <v>65</v>
      </c>
      <c r="AZ25" s="171" t="s">
        <v>64</v>
      </c>
      <c r="BA25" s="171" t="s">
        <v>64</v>
      </c>
      <c r="BB25" s="172">
        <v>100</v>
      </c>
      <c r="BC25" s="81" t="s">
        <v>66</v>
      </c>
      <c r="BD25" s="402"/>
      <c r="BE25" s="656"/>
      <c r="BF25" s="662"/>
      <c r="BG25" s="472"/>
      <c r="BH25" s="472"/>
      <c r="BI25" s="619"/>
      <c r="BJ25" s="323" t="s">
        <v>68</v>
      </c>
      <c r="BK25" s="363" t="s">
        <v>474</v>
      </c>
      <c r="BL25" s="378" t="s">
        <v>537</v>
      </c>
      <c r="BM25" s="160" t="s">
        <v>476</v>
      </c>
      <c r="BN25" s="369">
        <v>45342</v>
      </c>
      <c r="BO25" s="369">
        <v>45366</v>
      </c>
      <c r="BP25" s="372" t="s">
        <v>477</v>
      </c>
    </row>
    <row r="26" spans="1:69" ht="234.75" customHeight="1" x14ac:dyDescent="0.5">
      <c r="A26" s="412"/>
      <c r="B26" s="471"/>
      <c r="C26" s="449"/>
      <c r="D26" s="450"/>
      <c r="E26" s="451"/>
      <c r="F26" s="452"/>
      <c r="G26" s="450"/>
      <c r="H26" s="450"/>
      <c r="I26" s="450"/>
      <c r="J26" s="450"/>
      <c r="K26" s="450"/>
      <c r="L26" s="466"/>
      <c r="M26" s="467"/>
      <c r="N26" s="467"/>
      <c r="O26" s="468"/>
      <c r="P26" s="468"/>
      <c r="Q26" s="468"/>
      <c r="R26" s="468"/>
      <c r="S26" s="468"/>
      <c r="T26" s="468"/>
      <c r="U26" s="468"/>
      <c r="V26" s="468"/>
      <c r="W26" s="468"/>
      <c r="X26" s="468"/>
      <c r="Y26" s="468"/>
      <c r="Z26" s="468"/>
      <c r="AA26" s="468"/>
      <c r="AB26" s="468"/>
      <c r="AC26" s="468"/>
      <c r="AD26" s="468"/>
      <c r="AE26" s="468"/>
      <c r="AF26" s="468"/>
      <c r="AG26" s="468"/>
      <c r="AH26" s="469"/>
      <c r="AI26" s="464"/>
      <c r="AJ26" s="429"/>
      <c r="AK26" s="430"/>
      <c r="AL26" s="464"/>
      <c r="AM26" s="178" t="s">
        <v>313</v>
      </c>
      <c r="AN26" s="179" t="s">
        <v>314</v>
      </c>
      <c r="AO26" s="171" t="s">
        <v>315</v>
      </c>
      <c r="AP26" s="171">
        <v>15</v>
      </c>
      <c r="AQ26" s="171">
        <v>15</v>
      </c>
      <c r="AR26" s="171">
        <v>15</v>
      </c>
      <c r="AS26" s="171">
        <v>10</v>
      </c>
      <c r="AT26" s="171">
        <v>15</v>
      </c>
      <c r="AU26" s="171">
        <v>15</v>
      </c>
      <c r="AV26" s="171">
        <v>10</v>
      </c>
      <c r="AW26" s="171">
        <f t="shared" si="4"/>
        <v>95</v>
      </c>
      <c r="AX26" s="171" t="s">
        <v>128</v>
      </c>
      <c r="AY26" s="171" t="s">
        <v>65</v>
      </c>
      <c r="AZ26" s="171" t="s">
        <v>64</v>
      </c>
      <c r="BA26" s="171" t="s">
        <v>128</v>
      </c>
      <c r="BB26" s="172">
        <v>50</v>
      </c>
      <c r="BC26" s="81" t="s">
        <v>113</v>
      </c>
      <c r="BD26" s="403"/>
      <c r="BE26" s="657"/>
      <c r="BF26" s="663"/>
      <c r="BG26" s="431"/>
      <c r="BH26" s="431"/>
      <c r="BI26" s="620"/>
      <c r="BJ26" s="323" t="s">
        <v>68</v>
      </c>
      <c r="BK26" s="686" t="s">
        <v>478</v>
      </c>
      <c r="BL26" s="689" t="s">
        <v>537</v>
      </c>
      <c r="BM26" s="690" t="s">
        <v>479</v>
      </c>
      <c r="BN26" s="369">
        <v>45311</v>
      </c>
      <c r="BO26" s="369">
        <v>45341</v>
      </c>
      <c r="BP26" s="372" t="s">
        <v>480</v>
      </c>
    </row>
    <row r="27" spans="1:69" ht="291.75" customHeight="1" x14ac:dyDescent="0.25">
      <c r="A27" s="326" t="s">
        <v>139</v>
      </c>
      <c r="B27" s="140" t="s">
        <v>110</v>
      </c>
      <c r="C27" s="123" t="s">
        <v>77</v>
      </c>
      <c r="D27" s="139" t="s">
        <v>130</v>
      </c>
      <c r="E27" s="133" t="s">
        <v>131</v>
      </c>
      <c r="F27" s="126" t="s">
        <v>132</v>
      </c>
      <c r="G27" s="129" t="s">
        <v>58</v>
      </c>
      <c r="H27" s="129" t="s">
        <v>58</v>
      </c>
      <c r="I27" s="129" t="s">
        <v>58</v>
      </c>
      <c r="J27" s="138" t="s">
        <v>58</v>
      </c>
      <c r="K27" s="141" t="s">
        <v>133</v>
      </c>
      <c r="L27" s="125" t="s">
        <v>300</v>
      </c>
      <c r="M27" s="99">
        <v>3</v>
      </c>
      <c r="N27" s="76" t="s">
        <v>60</v>
      </c>
      <c r="O27" s="122" t="s">
        <v>58</v>
      </c>
      <c r="P27" s="122" t="s">
        <v>58</v>
      </c>
      <c r="Q27" s="122" t="s">
        <v>58</v>
      </c>
      <c r="R27" s="122"/>
      <c r="S27" s="122" t="s">
        <v>58</v>
      </c>
      <c r="T27" s="122"/>
      <c r="U27" s="122" t="s">
        <v>58</v>
      </c>
      <c r="V27" s="122"/>
      <c r="W27" s="122"/>
      <c r="X27" s="122" t="s">
        <v>58</v>
      </c>
      <c r="Y27" s="122" t="s">
        <v>58</v>
      </c>
      <c r="Z27" s="122" t="s">
        <v>58</v>
      </c>
      <c r="AA27" s="122"/>
      <c r="AB27" s="122" t="s">
        <v>58</v>
      </c>
      <c r="AC27" s="122"/>
      <c r="AD27" s="122" t="s">
        <v>58</v>
      </c>
      <c r="AE27" s="122" t="s">
        <v>58</v>
      </c>
      <c r="AF27" s="122"/>
      <c r="AG27" s="122"/>
      <c r="AH27" s="208">
        <f t="shared" ref="AH27" si="29">COUNTIF(O27:AG27,"X")</f>
        <v>11</v>
      </c>
      <c r="AI27" s="110">
        <v>5</v>
      </c>
      <c r="AJ27" s="113" t="s">
        <v>301</v>
      </c>
      <c r="AK27" s="317">
        <f t="shared" ref="AK27" si="30">+M27*AI27</f>
        <v>15</v>
      </c>
      <c r="AL27" s="300" t="s">
        <v>62</v>
      </c>
      <c r="AM27" s="137" t="s">
        <v>134</v>
      </c>
      <c r="AN27" s="228" t="s">
        <v>495</v>
      </c>
      <c r="AO27" s="208" t="s">
        <v>63</v>
      </c>
      <c r="AP27" s="158">
        <v>15</v>
      </c>
      <c r="AQ27" s="158">
        <v>15</v>
      </c>
      <c r="AR27" s="158">
        <v>15</v>
      </c>
      <c r="AS27" s="158">
        <v>15</v>
      </c>
      <c r="AT27" s="158">
        <v>15</v>
      </c>
      <c r="AU27" s="158">
        <v>15</v>
      </c>
      <c r="AV27" s="158">
        <v>10</v>
      </c>
      <c r="AW27" s="90">
        <f t="shared" si="4"/>
        <v>100</v>
      </c>
      <c r="AX27" s="90" t="s">
        <v>64</v>
      </c>
      <c r="AY27" s="90" t="s">
        <v>65</v>
      </c>
      <c r="AZ27" s="90" t="s">
        <v>64</v>
      </c>
      <c r="BA27" s="90" t="s">
        <v>64</v>
      </c>
      <c r="BB27" s="80">
        <v>100</v>
      </c>
      <c r="BC27" s="81" t="s">
        <v>66</v>
      </c>
      <c r="BD27" s="287">
        <v>100</v>
      </c>
      <c r="BE27" s="592" t="s">
        <v>66</v>
      </c>
      <c r="BF27" s="605">
        <v>1</v>
      </c>
      <c r="BG27" s="91">
        <f t="shared" ref="BG27:BG29" si="31">+AI27</f>
        <v>5</v>
      </c>
      <c r="BH27" s="96">
        <f t="shared" ref="BH27" si="32">+BF27*BG27</f>
        <v>5</v>
      </c>
      <c r="BI27" s="618" t="s">
        <v>62</v>
      </c>
      <c r="BJ27" s="304" t="s">
        <v>68</v>
      </c>
      <c r="BK27" s="363" t="s">
        <v>522</v>
      </c>
      <c r="BL27" s="363" t="s">
        <v>441</v>
      </c>
      <c r="BM27" s="158" t="s">
        <v>493</v>
      </c>
      <c r="BN27" s="369">
        <v>45352</v>
      </c>
      <c r="BO27" s="369">
        <v>45657</v>
      </c>
      <c r="BP27" s="359" t="s">
        <v>494</v>
      </c>
      <c r="BQ27" s="337" t="s">
        <v>83</v>
      </c>
    </row>
    <row r="28" spans="1:69" ht="168" customHeight="1" x14ac:dyDescent="0.25">
      <c r="A28" s="326" t="s">
        <v>143</v>
      </c>
      <c r="B28" s="140" t="s">
        <v>110</v>
      </c>
      <c r="C28" s="123" t="s">
        <v>77</v>
      </c>
      <c r="D28" s="139" t="s">
        <v>136</v>
      </c>
      <c r="E28" s="133" t="s">
        <v>503</v>
      </c>
      <c r="F28" s="126" t="s">
        <v>137</v>
      </c>
      <c r="G28" s="129" t="s">
        <v>58</v>
      </c>
      <c r="H28" s="129" t="s">
        <v>58</v>
      </c>
      <c r="I28" s="129" t="s">
        <v>58</v>
      </c>
      <c r="J28" s="138" t="s">
        <v>58</v>
      </c>
      <c r="K28" s="141" t="s">
        <v>133</v>
      </c>
      <c r="L28" s="298" t="s">
        <v>304</v>
      </c>
      <c r="M28" s="99">
        <v>3</v>
      </c>
      <c r="N28" s="76" t="s">
        <v>60</v>
      </c>
      <c r="O28" s="122" t="s">
        <v>58</v>
      </c>
      <c r="P28" s="122" t="s">
        <v>58</v>
      </c>
      <c r="Q28" s="122" t="s">
        <v>58</v>
      </c>
      <c r="R28" s="122"/>
      <c r="S28" s="122" t="s">
        <v>58</v>
      </c>
      <c r="T28" s="122"/>
      <c r="U28" s="122" t="s">
        <v>58</v>
      </c>
      <c r="V28" s="122"/>
      <c r="W28" s="122"/>
      <c r="X28" s="122" t="s">
        <v>58</v>
      </c>
      <c r="Y28" s="122" t="s">
        <v>58</v>
      </c>
      <c r="Z28" s="122" t="s">
        <v>58</v>
      </c>
      <c r="AA28" s="122"/>
      <c r="AB28" s="122" t="s">
        <v>58</v>
      </c>
      <c r="AC28" s="122"/>
      <c r="AD28" s="122" t="s">
        <v>58</v>
      </c>
      <c r="AE28" s="122" t="s">
        <v>58</v>
      </c>
      <c r="AF28" s="122"/>
      <c r="AG28" s="122"/>
      <c r="AH28" s="208">
        <f t="shared" ref="AH28:AH29" si="33">COUNTIF(O28:AG28,"X")</f>
        <v>11</v>
      </c>
      <c r="AI28" s="113">
        <v>5</v>
      </c>
      <c r="AJ28" s="113" t="s">
        <v>301</v>
      </c>
      <c r="AK28" s="317">
        <f t="shared" ref="AK28:AK29" si="34">+M28*AI28</f>
        <v>15</v>
      </c>
      <c r="AL28" s="300" t="s">
        <v>62</v>
      </c>
      <c r="AM28" s="137" t="s">
        <v>127</v>
      </c>
      <c r="AN28" s="228" t="s">
        <v>138</v>
      </c>
      <c r="AO28" s="208" t="s">
        <v>63</v>
      </c>
      <c r="AP28" s="158">
        <v>15</v>
      </c>
      <c r="AQ28" s="158">
        <v>15</v>
      </c>
      <c r="AR28" s="158">
        <v>15</v>
      </c>
      <c r="AS28" s="158">
        <v>15</v>
      </c>
      <c r="AT28" s="158">
        <v>15</v>
      </c>
      <c r="AU28" s="158">
        <v>15</v>
      </c>
      <c r="AV28" s="158">
        <v>10</v>
      </c>
      <c r="AW28" s="90">
        <f t="shared" ref="AW28" si="35">SUM(AP28:AV28)</f>
        <v>100</v>
      </c>
      <c r="AX28" s="90" t="s">
        <v>64</v>
      </c>
      <c r="AY28" s="90" t="s">
        <v>65</v>
      </c>
      <c r="AZ28" s="90" t="s">
        <v>64</v>
      </c>
      <c r="BA28" s="90" t="s">
        <v>64</v>
      </c>
      <c r="BB28" s="80">
        <v>100</v>
      </c>
      <c r="BC28" s="81" t="s">
        <v>66</v>
      </c>
      <c r="BD28" s="82">
        <v>100</v>
      </c>
      <c r="BE28" s="591" t="s">
        <v>66</v>
      </c>
      <c r="BF28" s="605">
        <v>1</v>
      </c>
      <c r="BG28" s="91">
        <f t="shared" si="31"/>
        <v>5</v>
      </c>
      <c r="BH28" s="96">
        <f t="shared" ref="BH28:BH29" si="36">+BF28*BG28</f>
        <v>5</v>
      </c>
      <c r="BI28" s="618" t="s">
        <v>62</v>
      </c>
      <c r="BJ28" s="304" t="s">
        <v>68</v>
      </c>
      <c r="BK28" s="363" t="s">
        <v>443</v>
      </c>
      <c r="BL28" s="363" t="s">
        <v>441</v>
      </c>
      <c r="BM28" s="158" t="s">
        <v>442</v>
      </c>
      <c r="BN28" s="369">
        <v>45427</v>
      </c>
      <c r="BO28" s="369">
        <v>45504</v>
      </c>
      <c r="BP28" s="359" t="s">
        <v>444</v>
      </c>
    </row>
    <row r="29" spans="1:69" ht="211.5" customHeight="1" x14ac:dyDescent="0.25">
      <c r="A29" s="327" t="s">
        <v>152</v>
      </c>
      <c r="B29" s="140" t="s">
        <v>110</v>
      </c>
      <c r="C29" s="226" t="s">
        <v>77</v>
      </c>
      <c r="D29" s="178" t="s">
        <v>558</v>
      </c>
      <c r="E29" s="164" t="s">
        <v>140</v>
      </c>
      <c r="F29" s="202" t="s">
        <v>559</v>
      </c>
      <c r="G29" s="139" t="s">
        <v>58</v>
      </c>
      <c r="H29" s="139" t="s">
        <v>58</v>
      </c>
      <c r="I29" s="139" t="s">
        <v>58</v>
      </c>
      <c r="J29" s="139" t="s">
        <v>58</v>
      </c>
      <c r="K29" s="141" t="s">
        <v>141</v>
      </c>
      <c r="L29" s="125" t="s">
        <v>300</v>
      </c>
      <c r="M29" s="94">
        <v>5</v>
      </c>
      <c r="N29" s="115" t="s">
        <v>142</v>
      </c>
      <c r="O29" s="282" t="s">
        <v>58</v>
      </c>
      <c r="P29" s="143" t="s">
        <v>58</v>
      </c>
      <c r="Q29" s="143" t="s">
        <v>58</v>
      </c>
      <c r="R29" s="143" t="s">
        <v>58</v>
      </c>
      <c r="S29" s="143" t="s">
        <v>58</v>
      </c>
      <c r="T29" s="143" t="s">
        <v>58</v>
      </c>
      <c r="U29" s="143" t="s">
        <v>58</v>
      </c>
      <c r="V29" s="143" t="s">
        <v>58</v>
      </c>
      <c r="W29" s="143"/>
      <c r="X29" s="143" t="s">
        <v>58</v>
      </c>
      <c r="Y29" s="143"/>
      <c r="Z29" s="143" t="s">
        <v>58</v>
      </c>
      <c r="AA29" s="143"/>
      <c r="AB29" s="143"/>
      <c r="AC29" s="143" t="s">
        <v>58</v>
      </c>
      <c r="AD29" s="143"/>
      <c r="AE29" s="143" t="s">
        <v>58</v>
      </c>
      <c r="AF29" s="143"/>
      <c r="AG29" s="143"/>
      <c r="AH29" s="143">
        <f t="shared" si="33"/>
        <v>12</v>
      </c>
      <c r="AI29" s="284">
        <f t="shared" ref="AI29" si="37">IF(AH29&lt;=5,3,IF(AND(AH29&gt;=6,AH29&lt;=11),4,5))</f>
        <v>5</v>
      </c>
      <c r="AJ29" s="286" t="s">
        <v>301</v>
      </c>
      <c r="AK29" s="111">
        <f t="shared" si="34"/>
        <v>25</v>
      </c>
      <c r="AL29" s="300" t="str">
        <f>IF(AK29&lt;=2,"BAJO",IF(AND(AK29&gt;=2.1,AK29&lt;=6),"MODERADO",IF(AND(AK29&gt;=6.1,AK29&lt;=12),"ALTO", "EXTREMO")))</f>
        <v>EXTREMO</v>
      </c>
      <c r="AM29" s="664" t="s">
        <v>556</v>
      </c>
      <c r="AN29" s="665" t="s">
        <v>560</v>
      </c>
      <c r="AO29" s="158" t="s">
        <v>63</v>
      </c>
      <c r="AP29" s="158">
        <v>15</v>
      </c>
      <c r="AQ29" s="158">
        <v>15</v>
      </c>
      <c r="AR29" s="158">
        <v>15</v>
      </c>
      <c r="AS29" s="158">
        <v>15</v>
      </c>
      <c r="AT29" s="158">
        <v>15</v>
      </c>
      <c r="AU29" s="158">
        <v>15</v>
      </c>
      <c r="AV29" s="158">
        <v>10</v>
      </c>
      <c r="AW29" s="158">
        <f t="shared" ref="AW29" si="38">SUM(AP29:AV29)</f>
        <v>100</v>
      </c>
      <c r="AX29" s="158" t="s">
        <v>64</v>
      </c>
      <c r="AY29" s="158" t="s">
        <v>65</v>
      </c>
      <c r="AZ29" s="158" t="s">
        <v>64</v>
      </c>
      <c r="BA29" s="158" t="s">
        <v>64</v>
      </c>
      <c r="BB29" s="159">
        <v>100</v>
      </c>
      <c r="BC29" s="81" t="str">
        <f t="shared" ref="BC29" si="39">VLOOKUP(BB29,CLASIFICACIÓNCONTROLES,2)</f>
        <v>FUERTE</v>
      </c>
      <c r="BD29" s="287">
        <f>ROUND(AVERAGE(BB29:BB29),0)</f>
        <v>100</v>
      </c>
      <c r="BE29" s="592" t="s">
        <v>66</v>
      </c>
      <c r="BF29" s="605">
        <v>3</v>
      </c>
      <c r="BG29" s="91">
        <f t="shared" si="31"/>
        <v>5</v>
      </c>
      <c r="BH29" s="96">
        <f t="shared" si="36"/>
        <v>15</v>
      </c>
      <c r="BI29" s="618" t="s">
        <v>62</v>
      </c>
      <c r="BJ29" s="221" t="s">
        <v>68</v>
      </c>
      <c r="BK29" s="363" t="s">
        <v>548</v>
      </c>
      <c r="BL29" s="363" t="s">
        <v>561</v>
      </c>
      <c r="BM29" s="158" t="s">
        <v>492</v>
      </c>
      <c r="BN29" s="369">
        <v>45427</v>
      </c>
      <c r="BO29" s="369">
        <v>45657</v>
      </c>
      <c r="BP29" s="359" t="s">
        <v>557</v>
      </c>
    </row>
    <row r="30" spans="1:69" ht="222.75" customHeight="1" x14ac:dyDescent="0.25">
      <c r="A30" s="326" t="s">
        <v>157</v>
      </c>
      <c r="B30" s="291" t="s">
        <v>144</v>
      </c>
      <c r="C30" s="226" t="s">
        <v>145</v>
      </c>
      <c r="D30" s="137" t="s">
        <v>146</v>
      </c>
      <c r="E30" s="133" t="s">
        <v>147</v>
      </c>
      <c r="F30" s="126" t="s">
        <v>148</v>
      </c>
      <c r="G30" s="139" t="s">
        <v>58</v>
      </c>
      <c r="H30" s="139" t="s">
        <v>58</v>
      </c>
      <c r="I30" s="139" t="s">
        <v>58</v>
      </c>
      <c r="J30" s="139" t="s">
        <v>58</v>
      </c>
      <c r="K30" s="141" t="s">
        <v>149</v>
      </c>
      <c r="L30" s="125" t="s">
        <v>300</v>
      </c>
      <c r="M30" s="94">
        <v>3</v>
      </c>
      <c r="N30" s="76" t="s">
        <v>60</v>
      </c>
      <c r="O30" s="282" t="s">
        <v>58</v>
      </c>
      <c r="P30" s="143" t="s">
        <v>58</v>
      </c>
      <c r="Q30" s="143"/>
      <c r="R30" s="143"/>
      <c r="S30" s="143" t="s">
        <v>58</v>
      </c>
      <c r="T30" s="143" t="s">
        <v>58</v>
      </c>
      <c r="U30" s="143"/>
      <c r="V30" s="143"/>
      <c r="W30" s="143" t="s">
        <v>58</v>
      </c>
      <c r="X30" s="143" t="s">
        <v>58</v>
      </c>
      <c r="Y30" s="143" t="s">
        <v>58</v>
      </c>
      <c r="Z30" s="143" t="s">
        <v>58</v>
      </c>
      <c r="AA30" s="143"/>
      <c r="AB30" s="143"/>
      <c r="AC30" s="143"/>
      <c r="AD30" s="143"/>
      <c r="AE30" s="143"/>
      <c r="AF30" s="143"/>
      <c r="AG30" s="143"/>
      <c r="AH30" s="158">
        <f t="shared" ref="AH30:AH32" si="40">COUNTIF(O30:AG30,"X")</f>
        <v>8</v>
      </c>
      <c r="AI30" s="284">
        <f t="shared" ref="AI30:AI31" si="41">IF(AH30&lt;=5,3,IF(AND(AH30&gt;=6,AH30&lt;=11),4,5))</f>
        <v>4</v>
      </c>
      <c r="AJ30" s="285" t="s">
        <v>61</v>
      </c>
      <c r="AK30" s="317">
        <f t="shared" ref="AK30:AK32" si="42">+M30*AI30</f>
        <v>12</v>
      </c>
      <c r="AL30" s="300" t="s">
        <v>62</v>
      </c>
      <c r="AM30" s="189" t="s">
        <v>150</v>
      </c>
      <c r="AN30" s="190" t="s">
        <v>151</v>
      </c>
      <c r="AO30" s="158" t="s">
        <v>63</v>
      </c>
      <c r="AP30" s="158">
        <v>15</v>
      </c>
      <c r="AQ30" s="158">
        <v>15</v>
      </c>
      <c r="AR30" s="158">
        <v>15</v>
      </c>
      <c r="AS30" s="158">
        <v>15</v>
      </c>
      <c r="AT30" s="158">
        <v>15</v>
      </c>
      <c r="AU30" s="158">
        <v>15</v>
      </c>
      <c r="AV30" s="158">
        <v>10</v>
      </c>
      <c r="AW30" s="158">
        <f t="shared" ref="AW30:AW32" si="43">SUM(AP30:AV30)</f>
        <v>100</v>
      </c>
      <c r="AX30" s="158" t="s">
        <v>64</v>
      </c>
      <c r="AY30" s="158" t="s">
        <v>65</v>
      </c>
      <c r="AZ30" s="158" t="s">
        <v>64</v>
      </c>
      <c r="BA30" s="158" t="s">
        <v>64</v>
      </c>
      <c r="BB30" s="159">
        <v>100</v>
      </c>
      <c r="BC30" s="81" t="str">
        <f t="shared" ref="BC30:BC31" si="44">VLOOKUP(BB30,CLASIFICACIÓNCONTROLES,2)</f>
        <v>FUERTE</v>
      </c>
      <c r="BD30" s="287">
        <f>ROUND(AVERAGE(BB30:BB30),0)</f>
        <v>100</v>
      </c>
      <c r="BE30" s="592" t="s">
        <v>66</v>
      </c>
      <c r="BF30" s="605">
        <v>1</v>
      </c>
      <c r="BG30" s="91">
        <f t="shared" ref="BG30:BG33" si="45">+AI30</f>
        <v>4</v>
      </c>
      <c r="BH30" s="92">
        <f t="shared" ref="BH30:BH32" si="46">+BF30*BG30</f>
        <v>4</v>
      </c>
      <c r="BI30" s="612" t="s">
        <v>67</v>
      </c>
      <c r="BJ30" s="221" t="s">
        <v>68</v>
      </c>
      <c r="BK30" s="363" t="s">
        <v>326</v>
      </c>
      <c r="BL30" s="363" t="s">
        <v>327</v>
      </c>
      <c r="BM30" s="158" t="s">
        <v>328</v>
      </c>
      <c r="BN30" s="369">
        <v>45292</v>
      </c>
      <c r="BO30" s="369">
        <v>45646</v>
      </c>
      <c r="BP30" s="359" t="s">
        <v>329</v>
      </c>
    </row>
    <row r="31" spans="1:69" ht="256.5" customHeight="1" x14ac:dyDescent="0.25">
      <c r="A31" s="327" t="s">
        <v>161</v>
      </c>
      <c r="B31" s="291" t="s">
        <v>144</v>
      </c>
      <c r="C31" s="226" t="s">
        <v>77</v>
      </c>
      <c r="D31" s="142" t="s">
        <v>153</v>
      </c>
      <c r="E31" s="133" t="s">
        <v>154</v>
      </c>
      <c r="F31" s="126" t="s">
        <v>155</v>
      </c>
      <c r="G31" s="139" t="s">
        <v>58</v>
      </c>
      <c r="H31" s="139" t="s">
        <v>58</v>
      </c>
      <c r="I31" s="139" t="s">
        <v>58</v>
      </c>
      <c r="J31" s="139" t="s">
        <v>58</v>
      </c>
      <c r="K31" s="142" t="s">
        <v>333</v>
      </c>
      <c r="L31" s="125" t="s">
        <v>309</v>
      </c>
      <c r="M31" s="94">
        <v>3</v>
      </c>
      <c r="N31" s="76" t="s">
        <v>60</v>
      </c>
      <c r="O31" s="143" t="s">
        <v>58</v>
      </c>
      <c r="P31" s="143" t="s">
        <v>58</v>
      </c>
      <c r="Q31" s="143"/>
      <c r="R31" s="143"/>
      <c r="S31" s="143" t="s">
        <v>58</v>
      </c>
      <c r="T31" s="143" t="s">
        <v>58</v>
      </c>
      <c r="U31" s="143"/>
      <c r="V31" s="143"/>
      <c r="W31" s="143" t="s">
        <v>58</v>
      </c>
      <c r="X31" s="143" t="s">
        <v>58</v>
      </c>
      <c r="Y31" s="143" t="s">
        <v>58</v>
      </c>
      <c r="Z31" s="143" t="s">
        <v>58</v>
      </c>
      <c r="AA31" s="143" t="s">
        <v>58</v>
      </c>
      <c r="AB31" s="143"/>
      <c r="AC31" s="143"/>
      <c r="AD31" s="143"/>
      <c r="AE31" s="143"/>
      <c r="AF31" s="143"/>
      <c r="AG31" s="143"/>
      <c r="AH31" s="158">
        <f t="shared" si="40"/>
        <v>9</v>
      </c>
      <c r="AI31" s="284">
        <f t="shared" si="41"/>
        <v>4</v>
      </c>
      <c r="AJ31" s="285" t="s">
        <v>61</v>
      </c>
      <c r="AK31" s="317">
        <f t="shared" si="42"/>
        <v>12</v>
      </c>
      <c r="AL31" s="300" t="s">
        <v>62</v>
      </c>
      <c r="AM31" s="189" t="s">
        <v>156</v>
      </c>
      <c r="AN31" s="191" t="s">
        <v>366</v>
      </c>
      <c r="AO31" s="158" t="s">
        <v>63</v>
      </c>
      <c r="AP31" s="158">
        <v>15</v>
      </c>
      <c r="AQ31" s="158">
        <v>15</v>
      </c>
      <c r="AR31" s="158">
        <v>15</v>
      </c>
      <c r="AS31" s="158">
        <v>15</v>
      </c>
      <c r="AT31" s="158">
        <v>15</v>
      </c>
      <c r="AU31" s="158">
        <v>15</v>
      </c>
      <c r="AV31" s="158">
        <v>10</v>
      </c>
      <c r="AW31" s="158">
        <f t="shared" si="43"/>
        <v>100</v>
      </c>
      <c r="AX31" s="158" t="s">
        <v>64</v>
      </c>
      <c r="AY31" s="158" t="s">
        <v>65</v>
      </c>
      <c r="AZ31" s="158" t="s">
        <v>64</v>
      </c>
      <c r="BA31" s="158" t="s">
        <v>64</v>
      </c>
      <c r="BB31" s="159">
        <v>100</v>
      </c>
      <c r="BC31" s="81" t="str">
        <f t="shared" si="44"/>
        <v>FUERTE</v>
      </c>
      <c r="BD31" s="305">
        <f>ROUND(AVERAGE(BB31:BB31),0)</f>
        <v>100</v>
      </c>
      <c r="BE31" s="592" t="s">
        <v>66</v>
      </c>
      <c r="BF31" s="605">
        <v>1</v>
      </c>
      <c r="BG31" s="91">
        <f t="shared" si="45"/>
        <v>4</v>
      </c>
      <c r="BH31" s="92">
        <f t="shared" si="46"/>
        <v>4</v>
      </c>
      <c r="BI31" s="612" t="s">
        <v>67</v>
      </c>
      <c r="BJ31" s="221" t="s">
        <v>68</v>
      </c>
      <c r="BK31" s="160" t="s">
        <v>367</v>
      </c>
      <c r="BL31" s="160" t="s">
        <v>370</v>
      </c>
      <c r="BM31" s="160" t="s">
        <v>368</v>
      </c>
      <c r="BN31" s="369">
        <v>45292</v>
      </c>
      <c r="BO31" s="369">
        <v>45382</v>
      </c>
      <c r="BP31" s="371" t="s">
        <v>369</v>
      </c>
    </row>
    <row r="32" spans="1:69" ht="213" customHeight="1" x14ac:dyDescent="0.25">
      <c r="A32" s="326" t="s">
        <v>167</v>
      </c>
      <c r="B32" s="140" t="s">
        <v>144</v>
      </c>
      <c r="C32" s="226" t="s">
        <v>54</v>
      </c>
      <c r="D32" s="137" t="s">
        <v>158</v>
      </c>
      <c r="E32" s="306" t="s">
        <v>159</v>
      </c>
      <c r="F32" s="126" t="s">
        <v>324</v>
      </c>
      <c r="G32" s="139" t="s">
        <v>58</v>
      </c>
      <c r="H32" s="139" t="s">
        <v>58</v>
      </c>
      <c r="I32" s="139" t="s">
        <v>58</v>
      </c>
      <c r="J32" s="139" t="s">
        <v>58</v>
      </c>
      <c r="K32" s="137" t="s">
        <v>334</v>
      </c>
      <c r="L32" s="125" t="s">
        <v>309</v>
      </c>
      <c r="M32" s="100">
        <v>3</v>
      </c>
      <c r="N32" s="100" t="s">
        <v>60</v>
      </c>
      <c r="O32" s="143" t="s">
        <v>58</v>
      </c>
      <c r="P32" s="143" t="s">
        <v>58</v>
      </c>
      <c r="Q32" s="143" t="s">
        <v>83</v>
      </c>
      <c r="R32" s="143"/>
      <c r="S32" s="143"/>
      <c r="T32" s="143" t="s">
        <v>58</v>
      </c>
      <c r="U32" s="143" t="s">
        <v>83</v>
      </c>
      <c r="V32" s="143"/>
      <c r="W32" s="143"/>
      <c r="X32" s="143"/>
      <c r="Y32" s="143" t="s">
        <v>58</v>
      </c>
      <c r="Z32" s="143" t="s">
        <v>58</v>
      </c>
      <c r="AA32" s="143"/>
      <c r="AB32" s="143"/>
      <c r="AC32" s="143"/>
      <c r="AD32" s="143"/>
      <c r="AE32" s="143"/>
      <c r="AF32" s="143"/>
      <c r="AG32" s="143"/>
      <c r="AH32" s="158">
        <f t="shared" si="40"/>
        <v>5</v>
      </c>
      <c r="AI32" s="94">
        <v>3</v>
      </c>
      <c r="AJ32" s="88" t="s">
        <v>113</v>
      </c>
      <c r="AK32" s="111">
        <f t="shared" si="42"/>
        <v>9</v>
      </c>
      <c r="AL32" s="93" t="s">
        <v>67</v>
      </c>
      <c r="AM32" s="189" t="s">
        <v>160</v>
      </c>
      <c r="AN32" s="191" t="s">
        <v>325</v>
      </c>
      <c r="AO32" s="192" t="s">
        <v>63</v>
      </c>
      <c r="AP32" s="158">
        <v>15</v>
      </c>
      <c r="AQ32" s="158">
        <v>15</v>
      </c>
      <c r="AR32" s="158">
        <v>15</v>
      </c>
      <c r="AS32" s="158">
        <v>15</v>
      </c>
      <c r="AT32" s="158">
        <v>15</v>
      </c>
      <c r="AU32" s="158">
        <v>15</v>
      </c>
      <c r="AV32" s="158">
        <v>10</v>
      </c>
      <c r="AW32" s="158">
        <f t="shared" si="43"/>
        <v>100</v>
      </c>
      <c r="AX32" s="158" t="s">
        <v>64</v>
      </c>
      <c r="AY32" s="158" t="s">
        <v>65</v>
      </c>
      <c r="AZ32" s="158" t="s">
        <v>64</v>
      </c>
      <c r="BA32" s="158" t="s">
        <v>64</v>
      </c>
      <c r="BB32" s="159">
        <v>100</v>
      </c>
      <c r="BC32" s="81" t="str">
        <f>VLOOKUP(BB32,CLASIFICACIÓNCONTROLES,2)</f>
        <v>FUERTE</v>
      </c>
      <c r="BD32" s="82">
        <f>ROUND(AVERAGE(BB32:BB32),0)</f>
        <v>100</v>
      </c>
      <c r="BE32" s="591" t="s">
        <v>66</v>
      </c>
      <c r="BF32" s="605">
        <v>1</v>
      </c>
      <c r="BG32" s="91">
        <f t="shared" si="45"/>
        <v>3</v>
      </c>
      <c r="BH32" s="104">
        <f t="shared" si="46"/>
        <v>3</v>
      </c>
      <c r="BI32" s="621" t="s">
        <v>113</v>
      </c>
      <c r="BJ32" s="221" t="s">
        <v>68</v>
      </c>
      <c r="BK32" s="363" t="s">
        <v>532</v>
      </c>
      <c r="BL32" s="363" t="s">
        <v>330</v>
      </c>
      <c r="BM32" s="373" t="s">
        <v>331</v>
      </c>
      <c r="BN32" s="369">
        <v>45413</v>
      </c>
      <c r="BO32" s="369">
        <v>45626</v>
      </c>
      <c r="BP32" s="359" t="s">
        <v>332</v>
      </c>
    </row>
    <row r="33" spans="1:69" ht="213" customHeight="1" x14ac:dyDescent="0.5">
      <c r="A33" s="411" t="s">
        <v>174</v>
      </c>
      <c r="B33" s="413" t="s">
        <v>162</v>
      </c>
      <c r="C33" s="683" t="s">
        <v>54</v>
      </c>
      <c r="D33" s="422" t="s">
        <v>457</v>
      </c>
      <c r="E33" s="409" t="s">
        <v>458</v>
      </c>
      <c r="F33" s="410" t="s">
        <v>459</v>
      </c>
      <c r="G33" s="415" t="s">
        <v>58</v>
      </c>
      <c r="H33" s="415" t="s">
        <v>58</v>
      </c>
      <c r="I33" s="415" t="s">
        <v>58</v>
      </c>
      <c r="J33" s="415" t="s">
        <v>58</v>
      </c>
      <c r="K33" s="422" t="s">
        <v>460</v>
      </c>
      <c r="L33" s="417" t="s">
        <v>300</v>
      </c>
      <c r="M33" s="419">
        <v>3</v>
      </c>
      <c r="N33" s="473" t="s">
        <v>60</v>
      </c>
      <c r="O33" s="474" t="s">
        <v>58</v>
      </c>
      <c r="P33" s="474" t="s">
        <v>58</v>
      </c>
      <c r="Q33" s="474" t="s">
        <v>58</v>
      </c>
      <c r="R33" s="474"/>
      <c r="S33" s="474" t="s">
        <v>58</v>
      </c>
      <c r="T33" s="474" t="s">
        <v>58</v>
      </c>
      <c r="U33" s="474"/>
      <c r="V33" s="474"/>
      <c r="W33" s="474"/>
      <c r="X33" s="474" t="s">
        <v>58</v>
      </c>
      <c r="Y33" s="474" t="s">
        <v>58</v>
      </c>
      <c r="Z33" s="474" t="s">
        <v>58</v>
      </c>
      <c r="AA33" s="474" t="s">
        <v>58</v>
      </c>
      <c r="AB33" s="474" t="s">
        <v>58</v>
      </c>
      <c r="AC33" s="474"/>
      <c r="AD33" s="474"/>
      <c r="AE33" s="474"/>
      <c r="AF33" s="474"/>
      <c r="AG33" s="474"/>
      <c r="AH33" s="474">
        <f>COUNTIF(O33:AG35,"X")</f>
        <v>10</v>
      </c>
      <c r="AI33" s="419">
        <v>4</v>
      </c>
      <c r="AJ33" s="475" t="s">
        <v>61</v>
      </c>
      <c r="AK33" s="424">
        <f>+M33*AI33</f>
        <v>12</v>
      </c>
      <c r="AL33" s="424" t="s">
        <v>62</v>
      </c>
      <c r="AM33" s="124" t="s">
        <v>164</v>
      </c>
      <c r="AN33" s="203" t="s">
        <v>552</v>
      </c>
      <c r="AO33" s="158" t="s">
        <v>63</v>
      </c>
      <c r="AP33" s="158">
        <v>15</v>
      </c>
      <c r="AQ33" s="158">
        <v>15</v>
      </c>
      <c r="AR33" s="158">
        <v>15</v>
      </c>
      <c r="AS33" s="158">
        <v>15</v>
      </c>
      <c r="AT33" s="158">
        <v>15</v>
      </c>
      <c r="AU33" s="158">
        <v>15</v>
      </c>
      <c r="AV33" s="158">
        <v>10</v>
      </c>
      <c r="AW33" s="158">
        <f t="shared" ref="AW33:AW35" si="47">SUM(AP33:AV33)</f>
        <v>100</v>
      </c>
      <c r="AX33" s="158" t="s">
        <v>64</v>
      </c>
      <c r="AY33" s="158" t="s">
        <v>65</v>
      </c>
      <c r="AZ33" s="158" t="s">
        <v>64</v>
      </c>
      <c r="BA33" s="158" t="s">
        <v>64</v>
      </c>
      <c r="BB33" s="159">
        <v>100</v>
      </c>
      <c r="BC33" s="81" t="str">
        <f t="shared" ref="BC33:BC35" si="48">VLOOKUP(BB33,CLASIFICACIÓNCONTROLES,2)</f>
        <v>FUERTE</v>
      </c>
      <c r="BD33" s="555">
        <f>ROUND(AVERAGE(BB33:BB35),0)</f>
        <v>100</v>
      </c>
      <c r="BE33" s="593" t="s">
        <v>66</v>
      </c>
      <c r="BF33" s="649">
        <v>1</v>
      </c>
      <c r="BG33" s="556">
        <f t="shared" si="45"/>
        <v>4</v>
      </c>
      <c r="BH33" s="490">
        <f>+BF33*BG33</f>
        <v>4</v>
      </c>
      <c r="BI33" s="622" t="s">
        <v>67</v>
      </c>
      <c r="BJ33" s="491" t="s">
        <v>68</v>
      </c>
      <c r="BK33" s="492" t="s">
        <v>461</v>
      </c>
      <c r="BL33" s="492" t="s">
        <v>462</v>
      </c>
      <c r="BM33" s="493" t="s">
        <v>463</v>
      </c>
      <c r="BN33" s="691">
        <v>45337</v>
      </c>
      <c r="BO33" s="691">
        <v>45473</v>
      </c>
      <c r="BP33" s="504" t="s">
        <v>464</v>
      </c>
    </row>
    <row r="34" spans="1:69" ht="213" customHeight="1" x14ac:dyDescent="0.5">
      <c r="A34" s="511"/>
      <c r="B34" s="476"/>
      <c r="C34" s="684"/>
      <c r="D34" s="478"/>
      <c r="E34" s="479"/>
      <c r="F34" s="480"/>
      <c r="G34" s="477"/>
      <c r="H34" s="477"/>
      <c r="I34" s="477"/>
      <c r="J34" s="477"/>
      <c r="K34" s="478"/>
      <c r="L34" s="481"/>
      <c r="M34" s="482"/>
      <c r="N34" s="482"/>
      <c r="O34" s="483"/>
      <c r="P34" s="483"/>
      <c r="Q34" s="483"/>
      <c r="R34" s="483"/>
      <c r="S34" s="483"/>
      <c r="T34" s="483"/>
      <c r="U34" s="483"/>
      <c r="V34" s="483"/>
      <c r="W34" s="483"/>
      <c r="X34" s="483"/>
      <c r="Y34" s="483"/>
      <c r="Z34" s="483"/>
      <c r="AA34" s="483"/>
      <c r="AB34" s="483"/>
      <c r="AC34" s="483"/>
      <c r="AD34" s="483"/>
      <c r="AE34" s="483"/>
      <c r="AF34" s="483"/>
      <c r="AG34" s="483"/>
      <c r="AH34" s="483"/>
      <c r="AI34" s="484"/>
      <c r="AJ34" s="484"/>
      <c r="AK34" s="464"/>
      <c r="AL34" s="464"/>
      <c r="AM34" s="124" t="s">
        <v>165</v>
      </c>
      <c r="AN34" s="204" t="s">
        <v>553</v>
      </c>
      <c r="AO34" s="158" t="s">
        <v>63</v>
      </c>
      <c r="AP34" s="158">
        <v>15</v>
      </c>
      <c r="AQ34" s="158">
        <v>15</v>
      </c>
      <c r="AR34" s="158">
        <v>15</v>
      </c>
      <c r="AS34" s="158">
        <v>15</v>
      </c>
      <c r="AT34" s="158">
        <v>15</v>
      </c>
      <c r="AU34" s="158">
        <v>15</v>
      </c>
      <c r="AV34" s="158">
        <v>10</v>
      </c>
      <c r="AW34" s="158">
        <f t="shared" ref="AW34" si="49">SUM(AP34:AV34)</f>
        <v>100</v>
      </c>
      <c r="AX34" s="158" t="s">
        <v>64</v>
      </c>
      <c r="AY34" s="158" t="s">
        <v>65</v>
      </c>
      <c r="AZ34" s="158" t="s">
        <v>64</v>
      </c>
      <c r="BA34" s="158" t="s">
        <v>64</v>
      </c>
      <c r="BB34" s="159">
        <v>100</v>
      </c>
      <c r="BC34" s="81" t="str">
        <f t="shared" ref="BC34" si="50">VLOOKUP(BB34,CLASIFICACIÓNCONTROLES,2)</f>
        <v>FUERTE</v>
      </c>
      <c r="BD34" s="641"/>
      <c r="BE34" s="642"/>
      <c r="BF34" s="650"/>
      <c r="BG34" s="495"/>
      <c r="BH34" s="495"/>
      <c r="BI34" s="623"/>
      <c r="BJ34" s="496"/>
      <c r="BK34" s="497"/>
      <c r="BL34" s="497"/>
      <c r="BM34" s="498"/>
      <c r="BN34" s="692"/>
      <c r="BO34" s="692"/>
      <c r="BP34" s="503"/>
    </row>
    <row r="35" spans="1:69" ht="204.75" customHeight="1" x14ac:dyDescent="0.5">
      <c r="A35" s="412"/>
      <c r="B35" s="414"/>
      <c r="C35" s="685"/>
      <c r="D35" s="427"/>
      <c r="E35" s="485"/>
      <c r="F35" s="486"/>
      <c r="G35" s="416"/>
      <c r="H35" s="416"/>
      <c r="I35" s="416"/>
      <c r="J35" s="416"/>
      <c r="K35" s="427"/>
      <c r="L35" s="418"/>
      <c r="M35" s="487"/>
      <c r="N35" s="487"/>
      <c r="O35" s="488"/>
      <c r="P35" s="488"/>
      <c r="Q35" s="488"/>
      <c r="R35" s="488"/>
      <c r="S35" s="488"/>
      <c r="T35" s="488"/>
      <c r="U35" s="488"/>
      <c r="V35" s="488"/>
      <c r="W35" s="488"/>
      <c r="X35" s="488"/>
      <c r="Y35" s="488"/>
      <c r="Z35" s="488"/>
      <c r="AA35" s="488"/>
      <c r="AB35" s="488"/>
      <c r="AC35" s="488"/>
      <c r="AD35" s="488"/>
      <c r="AE35" s="488"/>
      <c r="AF35" s="488"/>
      <c r="AG35" s="488"/>
      <c r="AH35" s="488"/>
      <c r="AI35" s="489"/>
      <c r="AJ35" s="489"/>
      <c r="AK35" s="429"/>
      <c r="AL35" s="429"/>
      <c r="AM35" s="124" t="s">
        <v>166</v>
      </c>
      <c r="AN35" s="204" t="s">
        <v>554</v>
      </c>
      <c r="AO35" s="158" t="s">
        <v>63</v>
      </c>
      <c r="AP35" s="158">
        <v>15</v>
      </c>
      <c r="AQ35" s="158">
        <v>15</v>
      </c>
      <c r="AR35" s="158">
        <v>15</v>
      </c>
      <c r="AS35" s="158">
        <v>15</v>
      </c>
      <c r="AT35" s="158">
        <v>15</v>
      </c>
      <c r="AU35" s="158">
        <v>15</v>
      </c>
      <c r="AV35" s="158">
        <v>10</v>
      </c>
      <c r="AW35" s="158">
        <f t="shared" si="47"/>
        <v>100</v>
      </c>
      <c r="AX35" s="158" t="s">
        <v>64</v>
      </c>
      <c r="AY35" s="158" t="s">
        <v>65</v>
      </c>
      <c r="AZ35" s="158" t="s">
        <v>64</v>
      </c>
      <c r="BA35" s="158" t="s">
        <v>64</v>
      </c>
      <c r="BB35" s="159">
        <v>100</v>
      </c>
      <c r="BC35" s="81" t="str">
        <f t="shared" si="48"/>
        <v>FUERTE</v>
      </c>
      <c r="BD35" s="559"/>
      <c r="BE35" s="594"/>
      <c r="BF35" s="650"/>
      <c r="BG35" s="499"/>
      <c r="BH35" s="499"/>
      <c r="BI35" s="624"/>
      <c r="BJ35" s="500"/>
      <c r="BK35" s="501"/>
      <c r="BL35" s="501"/>
      <c r="BM35" s="502"/>
      <c r="BN35" s="693"/>
      <c r="BO35" s="693"/>
      <c r="BP35" s="503"/>
    </row>
    <row r="36" spans="1:69" ht="180" customHeight="1" x14ac:dyDescent="0.5">
      <c r="A36" s="706" t="s">
        <v>176</v>
      </c>
      <c r="B36" s="707" t="s">
        <v>168</v>
      </c>
      <c r="C36" s="709" t="s">
        <v>77</v>
      </c>
      <c r="D36" s="698" t="s">
        <v>169</v>
      </c>
      <c r="E36" s="711" t="s">
        <v>170</v>
      </c>
      <c r="F36" s="713" t="s">
        <v>171</v>
      </c>
      <c r="G36" s="696" t="s">
        <v>58</v>
      </c>
      <c r="H36" s="696" t="s">
        <v>58</v>
      </c>
      <c r="I36" s="696" t="s">
        <v>58</v>
      </c>
      <c r="J36" s="696" t="s">
        <v>58</v>
      </c>
      <c r="K36" s="698" t="s">
        <v>163</v>
      </c>
      <c r="L36" s="700" t="s">
        <v>335</v>
      </c>
      <c r="M36" s="702">
        <v>3</v>
      </c>
      <c r="N36" s="704" t="s">
        <v>60</v>
      </c>
      <c r="O36" s="694" t="s">
        <v>58</v>
      </c>
      <c r="P36" s="694" t="s">
        <v>58</v>
      </c>
      <c r="Q36" s="694" t="s">
        <v>58</v>
      </c>
      <c r="R36" s="694" t="s">
        <v>58</v>
      </c>
      <c r="S36" s="694" t="s">
        <v>58</v>
      </c>
      <c r="T36" s="694" t="s">
        <v>58</v>
      </c>
      <c r="U36" s="694" t="s">
        <v>58</v>
      </c>
      <c r="V36" s="694" t="s">
        <v>58</v>
      </c>
      <c r="W36" s="694" t="s">
        <v>58</v>
      </c>
      <c r="X36" s="694" t="s">
        <v>58</v>
      </c>
      <c r="Y36" s="694" t="s">
        <v>58</v>
      </c>
      <c r="Z36" s="694" t="s">
        <v>58</v>
      </c>
      <c r="AA36" s="694" t="s">
        <v>58</v>
      </c>
      <c r="AB36" s="694" t="s">
        <v>58</v>
      </c>
      <c r="AC36" s="694" t="s">
        <v>58</v>
      </c>
      <c r="AD36" s="694"/>
      <c r="AE36" s="694" t="s">
        <v>58</v>
      </c>
      <c r="AF36" s="694" t="s">
        <v>58</v>
      </c>
      <c r="AG36" s="694"/>
      <c r="AH36" s="721">
        <f>COUNTIF(O36:AG37,"X")</f>
        <v>17</v>
      </c>
      <c r="AI36" s="702">
        <v>5</v>
      </c>
      <c r="AJ36" s="717" t="s">
        <v>301</v>
      </c>
      <c r="AK36" s="719">
        <f>+M36*AI36</f>
        <v>15</v>
      </c>
      <c r="AL36" s="715" t="s">
        <v>62</v>
      </c>
      <c r="AM36" s="137" t="s">
        <v>172</v>
      </c>
      <c r="AN36" s="193" t="s">
        <v>511</v>
      </c>
      <c r="AO36" s="194" t="s">
        <v>63</v>
      </c>
      <c r="AP36" s="158">
        <v>15</v>
      </c>
      <c r="AQ36" s="158">
        <v>15</v>
      </c>
      <c r="AR36" s="158">
        <v>15</v>
      </c>
      <c r="AS36" s="158">
        <v>15</v>
      </c>
      <c r="AT36" s="158">
        <v>15</v>
      </c>
      <c r="AU36" s="158">
        <v>15</v>
      </c>
      <c r="AV36" s="158">
        <v>10</v>
      </c>
      <c r="AW36" s="158">
        <f t="shared" si="4"/>
        <v>100</v>
      </c>
      <c r="AX36" s="158" t="s">
        <v>64</v>
      </c>
      <c r="AY36" s="158" t="s">
        <v>65</v>
      </c>
      <c r="AZ36" s="158" t="s">
        <v>64</v>
      </c>
      <c r="BA36" s="158" t="s">
        <v>64</v>
      </c>
      <c r="BB36" s="159">
        <v>100</v>
      </c>
      <c r="BC36" s="81" t="str">
        <f t="shared" ref="BC36:BC37" si="51">VLOOKUP(BB36,CLASIFICACIÓNCONTROLES,2)</f>
        <v>FUERTE</v>
      </c>
      <c r="BD36" s="555">
        <f>ROUND(AVERAGE(BB36:BB37),0)</f>
        <v>100</v>
      </c>
      <c r="BE36" s="593" t="s">
        <v>66</v>
      </c>
      <c r="BF36" s="660">
        <v>1</v>
      </c>
      <c r="BG36" s="556">
        <f>+AI36</f>
        <v>5</v>
      </c>
      <c r="BH36" s="432">
        <f>+BF36*BG36</f>
        <v>5</v>
      </c>
      <c r="BI36" s="615" t="s">
        <v>62</v>
      </c>
      <c r="BJ36" s="290" t="s">
        <v>68</v>
      </c>
      <c r="BK36" s="363" t="s">
        <v>484</v>
      </c>
      <c r="BL36" s="374" t="s">
        <v>451</v>
      </c>
      <c r="BM36" s="160" t="s">
        <v>452</v>
      </c>
      <c r="BN36" s="369">
        <v>45488</v>
      </c>
      <c r="BO36" s="369">
        <v>45534</v>
      </c>
      <c r="BP36" s="371" t="s">
        <v>453</v>
      </c>
    </row>
    <row r="37" spans="1:69" ht="183.75" customHeight="1" x14ac:dyDescent="0.5">
      <c r="A37" s="706"/>
      <c r="B37" s="708"/>
      <c r="C37" s="710"/>
      <c r="D37" s="699"/>
      <c r="E37" s="712"/>
      <c r="F37" s="714"/>
      <c r="G37" s="697"/>
      <c r="H37" s="697"/>
      <c r="I37" s="697"/>
      <c r="J37" s="697"/>
      <c r="K37" s="699"/>
      <c r="L37" s="701"/>
      <c r="M37" s="703"/>
      <c r="N37" s="705"/>
      <c r="O37" s="695"/>
      <c r="P37" s="695"/>
      <c r="Q37" s="695"/>
      <c r="R37" s="695"/>
      <c r="S37" s="695"/>
      <c r="T37" s="695"/>
      <c r="U37" s="695"/>
      <c r="V37" s="695"/>
      <c r="W37" s="695"/>
      <c r="X37" s="695"/>
      <c r="Y37" s="695"/>
      <c r="Z37" s="695"/>
      <c r="AA37" s="695"/>
      <c r="AB37" s="695"/>
      <c r="AC37" s="695"/>
      <c r="AD37" s="695"/>
      <c r="AE37" s="695"/>
      <c r="AF37" s="695"/>
      <c r="AG37" s="695"/>
      <c r="AH37" s="722"/>
      <c r="AI37" s="703"/>
      <c r="AJ37" s="718"/>
      <c r="AK37" s="720"/>
      <c r="AL37" s="716"/>
      <c r="AM37" s="137" t="s">
        <v>173</v>
      </c>
      <c r="AN37" s="193" t="s">
        <v>512</v>
      </c>
      <c r="AO37" s="194" t="s">
        <v>63</v>
      </c>
      <c r="AP37" s="158">
        <v>15</v>
      </c>
      <c r="AQ37" s="158">
        <v>15</v>
      </c>
      <c r="AR37" s="158">
        <v>15</v>
      </c>
      <c r="AS37" s="158">
        <v>15</v>
      </c>
      <c r="AT37" s="158">
        <v>15</v>
      </c>
      <c r="AU37" s="158">
        <v>15</v>
      </c>
      <c r="AV37" s="158">
        <v>10</v>
      </c>
      <c r="AW37" s="158">
        <f t="shared" si="4"/>
        <v>100</v>
      </c>
      <c r="AX37" s="158" t="s">
        <v>64</v>
      </c>
      <c r="AY37" s="158" t="s">
        <v>65</v>
      </c>
      <c r="AZ37" s="158" t="s">
        <v>64</v>
      </c>
      <c r="BA37" s="158" t="s">
        <v>64</v>
      </c>
      <c r="BB37" s="159">
        <v>100</v>
      </c>
      <c r="BC37" s="81" t="str">
        <f t="shared" si="51"/>
        <v>FUERTE</v>
      </c>
      <c r="BD37" s="401"/>
      <c r="BE37" s="594"/>
      <c r="BF37" s="663"/>
      <c r="BG37" s="436"/>
      <c r="BH37" s="436"/>
      <c r="BI37" s="616"/>
      <c r="BJ37" s="290" t="s">
        <v>68</v>
      </c>
      <c r="BK37" s="374" t="s">
        <v>485</v>
      </c>
      <c r="BL37" s="374" t="s">
        <v>454</v>
      </c>
      <c r="BM37" s="335" t="s">
        <v>455</v>
      </c>
      <c r="BN37" s="369">
        <v>45366</v>
      </c>
      <c r="BO37" s="369">
        <v>45596</v>
      </c>
      <c r="BP37" s="375" t="s">
        <v>456</v>
      </c>
    </row>
    <row r="38" spans="1:69" ht="312" customHeight="1" x14ac:dyDescent="0.25">
      <c r="A38" s="326" t="s">
        <v>183</v>
      </c>
      <c r="B38" s="291" t="s">
        <v>177</v>
      </c>
      <c r="C38" s="134" t="s">
        <v>54</v>
      </c>
      <c r="D38" s="294" t="s">
        <v>178</v>
      </c>
      <c r="E38" s="295" t="s">
        <v>179</v>
      </c>
      <c r="F38" s="126" t="s">
        <v>180</v>
      </c>
      <c r="G38" s="129" t="s">
        <v>58</v>
      </c>
      <c r="H38" s="129" t="s">
        <v>58</v>
      </c>
      <c r="I38" s="129" t="s">
        <v>58</v>
      </c>
      <c r="J38" s="129" t="s">
        <v>58</v>
      </c>
      <c r="K38" s="294" t="s">
        <v>181</v>
      </c>
      <c r="L38" s="297" t="s">
        <v>300</v>
      </c>
      <c r="M38" s="284">
        <v>3</v>
      </c>
      <c r="N38" s="299" t="s">
        <v>60</v>
      </c>
      <c r="O38" s="198" t="s">
        <v>58</v>
      </c>
      <c r="P38" s="198" t="s">
        <v>58</v>
      </c>
      <c r="Q38" s="198" t="s">
        <v>58</v>
      </c>
      <c r="R38" s="198" t="s">
        <v>58</v>
      </c>
      <c r="S38" s="198" t="s">
        <v>58</v>
      </c>
      <c r="T38" s="198" t="s">
        <v>58</v>
      </c>
      <c r="U38" s="198" t="s">
        <v>58</v>
      </c>
      <c r="V38" s="198" t="s">
        <v>58</v>
      </c>
      <c r="W38" s="198"/>
      <c r="X38" s="198" t="s">
        <v>58</v>
      </c>
      <c r="Y38" s="198" t="s">
        <v>58</v>
      </c>
      <c r="Z38" s="198" t="s">
        <v>58</v>
      </c>
      <c r="AA38" s="198" t="s">
        <v>58</v>
      </c>
      <c r="AB38" s="198" t="s">
        <v>58</v>
      </c>
      <c r="AC38" s="198" t="s">
        <v>58</v>
      </c>
      <c r="AD38" s="198"/>
      <c r="AE38" s="198" t="s">
        <v>58</v>
      </c>
      <c r="AF38" s="198" t="s">
        <v>58</v>
      </c>
      <c r="AG38" s="198"/>
      <c r="AH38" s="209">
        <f>COUNTIF(O38:AG38,"X")</f>
        <v>16</v>
      </c>
      <c r="AI38" s="284">
        <v>5</v>
      </c>
      <c r="AJ38" s="286" t="s">
        <v>301</v>
      </c>
      <c r="AK38" s="111">
        <f>+M38*AI38</f>
        <v>15</v>
      </c>
      <c r="AL38" s="300" t="s">
        <v>62</v>
      </c>
      <c r="AM38" s="316" t="s">
        <v>182</v>
      </c>
      <c r="AN38" s="223" t="s">
        <v>466</v>
      </c>
      <c r="AO38" s="112" t="s">
        <v>63</v>
      </c>
      <c r="AP38" s="89">
        <v>15</v>
      </c>
      <c r="AQ38" s="89">
        <v>15</v>
      </c>
      <c r="AR38" s="89">
        <v>15</v>
      </c>
      <c r="AS38" s="89">
        <v>15</v>
      </c>
      <c r="AT38" s="89">
        <v>15</v>
      </c>
      <c r="AU38" s="89">
        <v>15</v>
      </c>
      <c r="AV38" s="89">
        <v>10</v>
      </c>
      <c r="AW38" s="90">
        <f t="shared" si="4"/>
        <v>100</v>
      </c>
      <c r="AX38" s="90" t="s">
        <v>64</v>
      </c>
      <c r="AY38" s="90" t="s">
        <v>65</v>
      </c>
      <c r="AZ38" s="90" t="s">
        <v>64</v>
      </c>
      <c r="BA38" s="90" t="s">
        <v>64</v>
      </c>
      <c r="BB38" s="305">
        <v>100</v>
      </c>
      <c r="BC38" s="302" t="s">
        <v>66</v>
      </c>
      <c r="BD38" s="305">
        <v>100</v>
      </c>
      <c r="BE38" s="592" t="s">
        <v>66</v>
      </c>
      <c r="BF38" s="604">
        <v>1</v>
      </c>
      <c r="BG38" s="288">
        <v>5</v>
      </c>
      <c r="BH38" s="321">
        <v>5</v>
      </c>
      <c r="BI38" s="614" t="s">
        <v>62</v>
      </c>
      <c r="BJ38" s="222" t="s">
        <v>68</v>
      </c>
      <c r="BK38" s="376" t="s">
        <v>467</v>
      </c>
      <c r="BL38" s="363" t="s">
        <v>536</v>
      </c>
      <c r="BM38" s="335" t="s">
        <v>387</v>
      </c>
      <c r="BN38" s="369">
        <v>45414</v>
      </c>
      <c r="BO38" s="369">
        <v>45632</v>
      </c>
      <c r="BP38" s="377" t="s">
        <v>468</v>
      </c>
    </row>
    <row r="39" spans="1:69" ht="386.25" customHeight="1" x14ac:dyDescent="0.25">
      <c r="A39" s="326" t="s">
        <v>190</v>
      </c>
      <c r="B39" s="225" t="s">
        <v>177</v>
      </c>
      <c r="C39" s="226" t="s">
        <v>54</v>
      </c>
      <c r="D39" s="139" t="s">
        <v>184</v>
      </c>
      <c r="E39" s="133" t="s">
        <v>185</v>
      </c>
      <c r="F39" s="126" t="s">
        <v>186</v>
      </c>
      <c r="G39" s="136" t="s">
        <v>58</v>
      </c>
      <c r="H39" s="136" t="s">
        <v>58</v>
      </c>
      <c r="I39" s="136" t="s">
        <v>58</v>
      </c>
      <c r="J39" s="136" t="s">
        <v>58</v>
      </c>
      <c r="K39" s="136" t="s">
        <v>187</v>
      </c>
      <c r="L39" s="126" t="s">
        <v>300</v>
      </c>
      <c r="M39" s="94">
        <v>3</v>
      </c>
      <c r="N39" s="76" t="s">
        <v>60</v>
      </c>
      <c r="O39" s="122" t="s">
        <v>58</v>
      </c>
      <c r="P39" s="122" t="s">
        <v>58</v>
      </c>
      <c r="Q39" s="122" t="s">
        <v>58</v>
      </c>
      <c r="R39" s="122"/>
      <c r="S39" s="122" t="s">
        <v>58</v>
      </c>
      <c r="T39" s="122" t="s">
        <v>58</v>
      </c>
      <c r="U39" s="122"/>
      <c r="V39" s="122"/>
      <c r="W39" s="122"/>
      <c r="X39" s="122" t="s">
        <v>58</v>
      </c>
      <c r="Y39" s="122"/>
      <c r="Z39" s="122" t="s">
        <v>58</v>
      </c>
      <c r="AA39" s="122" t="s">
        <v>58</v>
      </c>
      <c r="AB39" s="122" t="s">
        <v>58</v>
      </c>
      <c r="AC39" s="122" t="s">
        <v>58</v>
      </c>
      <c r="AD39" s="122"/>
      <c r="AE39" s="122" t="s">
        <v>58</v>
      </c>
      <c r="AF39" s="122" t="s">
        <v>83</v>
      </c>
      <c r="AG39" s="122"/>
      <c r="AH39" s="208">
        <f>COUNTIF(O39:AG39,"X")</f>
        <v>11</v>
      </c>
      <c r="AI39" s="94">
        <v>4</v>
      </c>
      <c r="AJ39" s="95" t="s">
        <v>61</v>
      </c>
      <c r="AK39" s="197">
        <f>+M39*AI39</f>
        <v>12</v>
      </c>
      <c r="AL39" s="227" t="s">
        <v>62</v>
      </c>
      <c r="AM39" s="155" t="s">
        <v>188</v>
      </c>
      <c r="AN39" s="224" t="s">
        <v>189</v>
      </c>
      <c r="AO39" s="90" t="s">
        <v>63</v>
      </c>
      <c r="AP39" s="79">
        <v>15</v>
      </c>
      <c r="AQ39" s="79">
        <v>15</v>
      </c>
      <c r="AR39" s="79">
        <v>15</v>
      </c>
      <c r="AS39" s="79">
        <v>15</v>
      </c>
      <c r="AT39" s="79">
        <v>15</v>
      </c>
      <c r="AU39" s="79">
        <v>15</v>
      </c>
      <c r="AV39" s="79">
        <v>10</v>
      </c>
      <c r="AW39" s="79">
        <f t="shared" si="4"/>
        <v>100</v>
      </c>
      <c r="AX39" s="90" t="s">
        <v>64</v>
      </c>
      <c r="AY39" s="90" t="s">
        <v>65</v>
      </c>
      <c r="AZ39" s="90" t="s">
        <v>64</v>
      </c>
      <c r="BA39" s="90" t="s">
        <v>64</v>
      </c>
      <c r="BB39" s="90">
        <v>100</v>
      </c>
      <c r="BC39" s="81" t="str">
        <f t="shared" ref="BC39" si="52">VLOOKUP(BB39,CLASIFICACIÓNCONTROLES,2)</f>
        <v>FUERTE</v>
      </c>
      <c r="BD39" s="82">
        <f>ROUND(AVERAGE(BB39:BB39),0)</f>
        <v>100</v>
      </c>
      <c r="BE39" s="591" t="s">
        <v>66</v>
      </c>
      <c r="BF39" s="605">
        <v>1</v>
      </c>
      <c r="BG39" s="91">
        <v>4</v>
      </c>
      <c r="BH39" s="92">
        <v>4</v>
      </c>
      <c r="BI39" s="612" t="s">
        <v>67</v>
      </c>
      <c r="BJ39" s="304" t="s">
        <v>68</v>
      </c>
      <c r="BK39" s="378" t="s">
        <v>533</v>
      </c>
      <c r="BL39" s="378" t="s">
        <v>535</v>
      </c>
      <c r="BM39" s="379" t="s">
        <v>455</v>
      </c>
      <c r="BN39" s="369">
        <v>45352</v>
      </c>
      <c r="BO39" s="369">
        <v>45632</v>
      </c>
      <c r="BP39" s="380" t="s">
        <v>534</v>
      </c>
    </row>
    <row r="40" spans="1:69" ht="347.25" customHeight="1" x14ac:dyDescent="0.5">
      <c r="A40" s="411" t="s">
        <v>197</v>
      </c>
      <c r="B40" s="413" t="s">
        <v>191</v>
      </c>
      <c r="C40" s="145" t="s">
        <v>77</v>
      </c>
      <c r="D40" s="137" t="s">
        <v>192</v>
      </c>
      <c r="E40" s="409" t="s">
        <v>193</v>
      </c>
      <c r="F40" s="410" t="s">
        <v>194</v>
      </c>
      <c r="G40" s="415" t="s">
        <v>58</v>
      </c>
      <c r="H40" s="415" t="s">
        <v>58</v>
      </c>
      <c r="I40" s="415" t="s">
        <v>58</v>
      </c>
      <c r="J40" s="415" t="s">
        <v>58</v>
      </c>
      <c r="K40" s="653" t="s">
        <v>187</v>
      </c>
      <c r="L40" s="417" t="s">
        <v>300</v>
      </c>
      <c r="M40" s="419">
        <v>3</v>
      </c>
      <c r="N40" s="456" t="s">
        <v>60</v>
      </c>
      <c r="O40" s="474" t="s">
        <v>58</v>
      </c>
      <c r="P40" s="474"/>
      <c r="Q40" s="474"/>
      <c r="R40" s="474"/>
      <c r="S40" s="474" t="s">
        <v>58</v>
      </c>
      <c r="T40" s="474" t="s">
        <v>58</v>
      </c>
      <c r="U40" s="474"/>
      <c r="V40" s="474"/>
      <c r="W40" s="474"/>
      <c r="X40" s="474" t="s">
        <v>58</v>
      </c>
      <c r="Y40" s="474"/>
      <c r="Z40" s="474" t="s">
        <v>58</v>
      </c>
      <c r="AA40" s="474" t="s">
        <v>58</v>
      </c>
      <c r="AB40" s="474" t="s">
        <v>58</v>
      </c>
      <c r="AC40" s="474"/>
      <c r="AD40" s="474"/>
      <c r="AE40" s="474"/>
      <c r="AF40" s="474"/>
      <c r="AG40" s="474"/>
      <c r="AH40" s="423">
        <f>COUNTIF(O40:AG40,"X")</f>
        <v>7</v>
      </c>
      <c r="AI40" s="419">
        <v>4</v>
      </c>
      <c r="AJ40" s="475" t="s">
        <v>61</v>
      </c>
      <c r="AK40" s="651">
        <f>+M40*AI40</f>
        <v>12</v>
      </c>
      <c r="AL40" s="551" t="s">
        <v>62</v>
      </c>
      <c r="AM40" s="212" t="s">
        <v>195</v>
      </c>
      <c r="AN40" s="190" t="s">
        <v>440</v>
      </c>
      <c r="AO40" s="158" t="s">
        <v>63</v>
      </c>
      <c r="AP40" s="158">
        <v>15</v>
      </c>
      <c r="AQ40" s="158">
        <v>15</v>
      </c>
      <c r="AR40" s="158">
        <v>15</v>
      </c>
      <c r="AS40" s="158">
        <v>15</v>
      </c>
      <c r="AT40" s="158">
        <v>15</v>
      </c>
      <c r="AU40" s="158">
        <v>15</v>
      </c>
      <c r="AV40" s="158">
        <v>10</v>
      </c>
      <c r="AW40" s="158">
        <f t="shared" si="4"/>
        <v>100</v>
      </c>
      <c r="AX40" s="158" t="s">
        <v>64</v>
      </c>
      <c r="AY40" s="158" t="s">
        <v>65</v>
      </c>
      <c r="AZ40" s="158" t="s">
        <v>64</v>
      </c>
      <c r="BA40" s="158" t="s">
        <v>64</v>
      </c>
      <c r="BB40" s="159">
        <v>100</v>
      </c>
      <c r="BC40" s="81" t="str">
        <f t="shared" ref="BC40:BC41" si="53">VLOOKUP(BB40,CLASIFICACIÓNCONTROLES,2)</f>
        <v>FUERTE</v>
      </c>
      <c r="BD40" s="554">
        <f>+BB40</f>
        <v>100</v>
      </c>
      <c r="BE40" s="593" t="s">
        <v>66</v>
      </c>
      <c r="BF40" s="607">
        <v>1</v>
      </c>
      <c r="BG40" s="556">
        <f>+AI40</f>
        <v>4</v>
      </c>
      <c r="BH40" s="490">
        <f t="shared" ref="BH40" si="54">+BF40*BG40</f>
        <v>4</v>
      </c>
      <c r="BI40" s="608" t="s">
        <v>67</v>
      </c>
      <c r="BJ40" s="491" t="s">
        <v>68</v>
      </c>
      <c r="BK40" s="492" t="s">
        <v>336</v>
      </c>
      <c r="BL40" s="492" t="s">
        <v>545</v>
      </c>
      <c r="BM40" s="423" t="s">
        <v>337</v>
      </c>
      <c r="BN40" s="691">
        <v>45536</v>
      </c>
      <c r="BO40" s="691">
        <v>45626</v>
      </c>
      <c r="BP40" s="543" t="s">
        <v>338</v>
      </c>
    </row>
    <row r="41" spans="1:69" ht="235.5" customHeight="1" x14ac:dyDescent="0.5">
      <c r="A41" s="412"/>
      <c r="B41" s="414"/>
      <c r="C41" s="145" t="s">
        <v>77</v>
      </c>
      <c r="D41" s="124" t="s">
        <v>196</v>
      </c>
      <c r="E41" s="485"/>
      <c r="F41" s="486"/>
      <c r="G41" s="416"/>
      <c r="H41" s="416"/>
      <c r="I41" s="416"/>
      <c r="J41" s="416"/>
      <c r="K41" s="646"/>
      <c r="L41" s="418"/>
      <c r="M41" s="467"/>
      <c r="N41" s="467"/>
      <c r="O41" s="488"/>
      <c r="P41" s="488"/>
      <c r="Q41" s="488"/>
      <c r="R41" s="488"/>
      <c r="S41" s="488"/>
      <c r="T41" s="488"/>
      <c r="U41" s="488"/>
      <c r="V41" s="488"/>
      <c r="W41" s="488"/>
      <c r="X41" s="488"/>
      <c r="Y41" s="488"/>
      <c r="Z41" s="488"/>
      <c r="AA41" s="488"/>
      <c r="AB41" s="488"/>
      <c r="AC41" s="488"/>
      <c r="AD41" s="488"/>
      <c r="AE41" s="488"/>
      <c r="AF41" s="488"/>
      <c r="AG41" s="488"/>
      <c r="AH41" s="428"/>
      <c r="AI41" s="489"/>
      <c r="AJ41" s="489"/>
      <c r="AK41" s="652"/>
      <c r="AL41" s="557"/>
      <c r="AM41" s="212" t="s">
        <v>195</v>
      </c>
      <c r="AN41" s="190" t="s">
        <v>440</v>
      </c>
      <c r="AO41" s="158" t="s">
        <v>63</v>
      </c>
      <c r="AP41" s="158">
        <v>15</v>
      </c>
      <c r="AQ41" s="158">
        <v>15</v>
      </c>
      <c r="AR41" s="158">
        <v>15</v>
      </c>
      <c r="AS41" s="158">
        <v>15</v>
      </c>
      <c r="AT41" s="158">
        <v>15</v>
      </c>
      <c r="AU41" s="158">
        <v>15</v>
      </c>
      <c r="AV41" s="158">
        <v>10</v>
      </c>
      <c r="AW41" s="158">
        <f t="shared" si="4"/>
        <v>100</v>
      </c>
      <c r="AX41" s="158" t="s">
        <v>64</v>
      </c>
      <c r="AY41" s="158" t="s">
        <v>65</v>
      </c>
      <c r="AZ41" s="158" t="s">
        <v>64</v>
      </c>
      <c r="BA41" s="158" t="s">
        <v>64</v>
      </c>
      <c r="BB41" s="159">
        <v>100</v>
      </c>
      <c r="BC41" s="81" t="str">
        <f t="shared" si="53"/>
        <v>FUERTE</v>
      </c>
      <c r="BD41" s="558"/>
      <c r="BE41" s="594"/>
      <c r="BF41" s="643"/>
      <c r="BG41" s="499"/>
      <c r="BH41" s="499"/>
      <c r="BI41" s="609"/>
      <c r="BJ41" s="545"/>
      <c r="BK41" s="546"/>
      <c r="BL41" s="546"/>
      <c r="BM41" s="510"/>
      <c r="BN41" s="693"/>
      <c r="BO41" s="693"/>
      <c r="BP41" s="547"/>
    </row>
    <row r="42" spans="1:69" ht="273" customHeight="1" x14ac:dyDescent="0.25">
      <c r="A42" s="327" t="s">
        <v>203</v>
      </c>
      <c r="B42" s="140" t="s">
        <v>198</v>
      </c>
      <c r="C42" s="140" t="s">
        <v>77</v>
      </c>
      <c r="D42" s="143" t="s">
        <v>199</v>
      </c>
      <c r="E42" s="140" t="s">
        <v>200</v>
      </c>
      <c r="F42" s="140" t="s">
        <v>339</v>
      </c>
      <c r="G42" s="139" t="s">
        <v>58</v>
      </c>
      <c r="H42" s="139" t="s">
        <v>58</v>
      </c>
      <c r="I42" s="139" t="s">
        <v>58</v>
      </c>
      <c r="J42" s="139" t="s">
        <v>58</v>
      </c>
      <c r="K42" s="137" t="s">
        <v>201</v>
      </c>
      <c r="L42" s="144"/>
      <c r="M42" s="88">
        <v>3</v>
      </c>
      <c r="N42" s="88" t="s">
        <v>60</v>
      </c>
      <c r="O42" s="143" t="s">
        <v>58</v>
      </c>
      <c r="P42" s="143" t="s">
        <v>58</v>
      </c>
      <c r="Q42" s="143"/>
      <c r="R42" s="143"/>
      <c r="S42" s="143" t="s">
        <v>58</v>
      </c>
      <c r="T42" s="143" t="s">
        <v>58</v>
      </c>
      <c r="U42" s="143" t="s">
        <v>58</v>
      </c>
      <c r="V42" s="143"/>
      <c r="W42" s="143"/>
      <c r="X42" s="143" t="s">
        <v>58</v>
      </c>
      <c r="Y42" s="143" t="s">
        <v>58</v>
      </c>
      <c r="Z42" s="143" t="s">
        <v>58</v>
      </c>
      <c r="AA42" s="143" t="s">
        <v>58</v>
      </c>
      <c r="AB42" s="143" t="s">
        <v>58</v>
      </c>
      <c r="AC42" s="143"/>
      <c r="AD42" s="143"/>
      <c r="AE42" s="143"/>
      <c r="AF42" s="143"/>
      <c r="AG42" s="143"/>
      <c r="AH42" s="158">
        <f>COUNTIF(O42:AG42,"X")</f>
        <v>10</v>
      </c>
      <c r="AI42" s="95">
        <v>4</v>
      </c>
      <c r="AJ42" s="95" t="s">
        <v>61</v>
      </c>
      <c r="AK42" s="105">
        <f>+M42*AI42</f>
        <v>12</v>
      </c>
      <c r="AL42" s="114" t="s">
        <v>62</v>
      </c>
      <c r="AM42" s="294" t="s">
        <v>202</v>
      </c>
      <c r="AN42" s="191" t="s">
        <v>340</v>
      </c>
      <c r="AO42" s="143" t="s">
        <v>63</v>
      </c>
      <c r="AP42" s="143">
        <v>15</v>
      </c>
      <c r="AQ42" s="143">
        <v>15</v>
      </c>
      <c r="AR42" s="143">
        <v>15</v>
      </c>
      <c r="AS42" s="143">
        <v>15</v>
      </c>
      <c r="AT42" s="143">
        <v>15</v>
      </c>
      <c r="AU42" s="143">
        <v>15</v>
      </c>
      <c r="AV42" s="143">
        <v>10</v>
      </c>
      <c r="AW42" s="158">
        <f t="shared" si="4"/>
        <v>100</v>
      </c>
      <c r="AX42" s="158" t="s">
        <v>64</v>
      </c>
      <c r="AY42" s="158" t="s">
        <v>65</v>
      </c>
      <c r="AZ42" s="158" t="s">
        <v>64</v>
      </c>
      <c r="BA42" s="158" t="s">
        <v>64</v>
      </c>
      <c r="BB42" s="195">
        <v>100</v>
      </c>
      <c r="BC42" s="81" t="s">
        <v>66</v>
      </c>
      <c r="BD42" s="82">
        <v>100</v>
      </c>
      <c r="BE42" s="591" t="s">
        <v>66</v>
      </c>
      <c r="BF42" s="625">
        <v>1</v>
      </c>
      <c r="BG42" s="92">
        <v>4</v>
      </c>
      <c r="BH42" s="92">
        <v>4</v>
      </c>
      <c r="BI42" s="612" t="s">
        <v>67</v>
      </c>
      <c r="BJ42" s="290" t="s">
        <v>68</v>
      </c>
      <c r="BK42" s="363" t="s">
        <v>341</v>
      </c>
      <c r="BL42" s="363" t="s">
        <v>342</v>
      </c>
      <c r="BM42" s="158" t="s">
        <v>343</v>
      </c>
      <c r="BN42" s="369">
        <v>45383</v>
      </c>
      <c r="BO42" s="369">
        <v>45473</v>
      </c>
      <c r="BP42" s="359" t="s">
        <v>344</v>
      </c>
      <c r="BQ42" s="337" t="s">
        <v>83</v>
      </c>
    </row>
    <row r="43" spans="1:69" ht="323.25" customHeight="1" x14ac:dyDescent="0.25">
      <c r="A43" s="327" t="s">
        <v>209</v>
      </c>
      <c r="B43" s="291" t="s">
        <v>198</v>
      </c>
      <c r="C43" s="226" t="s">
        <v>77</v>
      </c>
      <c r="D43" s="137" t="s">
        <v>175</v>
      </c>
      <c r="E43" s="133" t="s">
        <v>204</v>
      </c>
      <c r="F43" s="126" t="s">
        <v>205</v>
      </c>
      <c r="G43" s="139" t="s">
        <v>58</v>
      </c>
      <c r="H43" s="139" t="s">
        <v>58</v>
      </c>
      <c r="I43" s="139" t="s">
        <v>58</v>
      </c>
      <c r="J43" s="139" t="s">
        <v>58</v>
      </c>
      <c r="K43" s="137" t="s">
        <v>206</v>
      </c>
      <c r="L43" s="125" t="s">
        <v>335</v>
      </c>
      <c r="M43" s="101">
        <v>1</v>
      </c>
      <c r="N43" s="102" t="s">
        <v>207</v>
      </c>
      <c r="O43" s="136" t="s">
        <v>58</v>
      </c>
      <c r="P43" s="136" t="s">
        <v>58</v>
      </c>
      <c r="Q43" s="136"/>
      <c r="R43" s="136"/>
      <c r="S43" s="136" t="s">
        <v>58</v>
      </c>
      <c r="T43" s="136" t="s">
        <v>58</v>
      </c>
      <c r="U43" s="136"/>
      <c r="V43" s="136"/>
      <c r="W43" s="136"/>
      <c r="X43" s="136"/>
      <c r="Y43" s="136" t="s">
        <v>58</v>
      </c>
      <c r="Z43" s="136" t="s">
        <v>58</v>
      </c>
      <c r="AA43" s="136" t="s">
        <v>58</v>
      </c>
      <c r="AB43" s="136"/>
      <c r="AC43" s="136"/>
      <c r="AD43" s="136"/>
      <c r="AE43" s="136"/>
      <c r="AF43" s="136"/>
      <c r="AG43" s="136"/>
      <c r="AH43" s="282">
        <f>COUNTIF(O43:AG43,"X")</f>
        <v>7</v>
      </c>
      <c r="AI43" s="284">
        <f>IF(AH43&lt;=5,3,IF(AND(AH43&gt;=6,AH43&lt;=11),4,5))</f>
        <v>4</v>
      </c>
      <c r="AJ43" s="285" t="s">
        <v>61</v>
      </c>
      <c r="AK43" s="98">
        <f>+M43*AI43</f>
        <v>4</v>
      </c>
      <c r="AL43" s="93" t="s">
        <v>67</v>
      </c>
      <c r="AM43" s="212" t="s">
        <v>208</v>
      </c>
      <c r="AN43" s="191" t="s">
        <v>486</v>
      </c>
      <c r="AO43" s="158" t="s">
        <v>63</v>
      </c>
      <c r="AP43" s="158">
        <v>15</v>
      </c>
      <c r="AQ43" s="158">
        <v>15</v>
      </c>
      <c r="AR43" s="158">
        <v>15</v>
      </c>
      <c r="AS43" s="158">
        <v>15</v>
      </c>
      <c r="AT43" s="158">
        <v>15</v>
      </c>
      <c r="AU43" s="158">
        <v>15</v>
      </c>
      <c r="AV43" s="158">
        <v>10</v>
      </c>
      <c r="AW43" s="158">
        <f t="shared" si="4"/>
        <v>100</v>
      </c>
      <c r="AX43" s="158" t="s">
        <v>64</v>
      </c>
      <c r="AY43" s="158" t="s">
        <v>65</v>
      </c>
      <c r="AZ43" s="158" t="s">
        <v>64</v>
      </c>
      <c r="BA43" s="158" t="s">
        <v>64</v>
      </c>
      <c r="BB43" s="159">
        <v>100</v>
      </c>
      <c r="BC43" s="81" t="str">
        <f t="shared" ref="BC43" si="55">VLOOKUP(BB43,CLASIFICACIÓNCONTROLES,2)</f>
        <v>FUERTE</v>
      </c>
      <c r="BD43" s="305">
        <f>+BB43</f>
        <v>100</v>
      </c>
      <c r="BE43" s="592" t="s">
        <v>66</v>
      </c>
      <c r="BF43" s="605">
        <v>1</v>
      </c>
      <c r="BG43" s="91">
        <f>+AI43</f>
        <v>4</v>
      </c>
      <c r="BH43" s="92">
        <f t="shared" ref="BH43" si="56">+BF43*BG43</f>
        <v>4</v>
      </c>
      <c r="BI43" s="612" t="s">
        <v>67</v>
      </c>
      <c r="BJ43" s="221" t="s">
        <v>68</v>
      </c>
      <c r="BK43" s="160" t="s">
        <v>487</v>
      </c>
      <c r="BL43" s="160" t="s">
        <v>544</v>
      </c>
      <c r="BM43" s="160" t="s">
        <v>488</v>
      </c>
      <c r="BN43" s="369">
        <v>45474</v>
      </c>
      <c r="BO43" s="369">
        <v>45657</v>
      </c>
      <c r="BP43" s="371" t="s">
        <v>489</v>
      </c>
    </row>
    <row r="44" spans="1:69" ht="180.75" customHeight="1" x14ac:dyDescent="0.5">
      <c r="A44" s="411" t="s">
        <v>215</v>
      </c>
      <c r="B44" s="413" t="s">
        <v>198</v>
      </c>
      <c r="C44" s="683" t="s">
        <v>77</v>
      </c>
      <c r="D44" s="307" t="s">
        <v>210</v>
      </c>
      <c r="E44" s="409" t="s">
        <v>417</v>
      </c>
      <c r="F44" s="410" t="s">
        <v>345</v>
      </c>
      <c r="G44" s="415" t="s">
        <v>58</v>
      </c>
      <c r="H44" s="415" t="s">
        <v>58</v>
      </c>
      <c r="I44" s="415" t="s">
        <v>58</v>
      </c>
      <c r="J44" s="415" t="s">
        <v>58</v>
      </c>
      <c r="K44" s="422" t="s">
        <v>211</v>
      </c>
      <c r="L44" s="417" t="s">
        <v>300</v>
      </c>
      <c r="M44" s="419">
        <v>3</v>
      </c>
      <c r="N44" s="456" t="s">
        <v>60</v>
      </c>
      <c r="O44" s="422" t="s">
        <v>58</v>
      </c>
      <c r="P44" s="422" t="s">
        <v>58</v>
      </c>
      <c r="Q44" s="422"/>
      <c r="R44" s="422"/>
      <c r="S44" s="422" t="s">
        <v>58</v>
      </c>
      <c r="T44" s="422" t="s">
        <v>58</v>
      </c>
      <c r="U44" s="422" t="s">
        <v>58</v>
      </c>
      <c r="V44" s="422"/>
      <c r="W44" s="422" t="s">
        <v>58</v>
      </c>
      <c r="X44" s="422" t="s">
        <v>58</v>
      </c>
      <c r="Y44" s="422" t="s">
        <v>58</v>
      </c>
      <c r="Z44" s="422" t="s">
        <v>58</v>
      </c>
      <c r="AA44" s="422" t="s">
        <v>58</v>
      </c>
      <c r="AB44" s="422"/>
      <c r="AC44" s="422"/>
      <c r="AD44" s="422"/>
      <c r="AE44" s="422"/>
      <c r="AF44" s="422"/>
      <c r="AG44" s="422"/>
      <c r="AH44" s="423">
        <f>COUNTIF(O44:AG45,"x")</f>
        <v>10</v>
      </c>
      <c r="AI44" s="419">
        <f>IF(AH44&lt;=5,3,IF(AND(AH44&gt;=6,AH44&lt;=11),4,5))</f>
        <v>4</v>
      </c>
      <c r="AJ44" s="475" t="s">
        <v>61</v>
      </c>
      <c r="AK44" s="424">
        <f>+M44*AI44</f>
        <v>12</v>
      </c>
      <c r="AL44" s="426" t="s">
        <v>62</v>
      </c>
      <c r="AM44" s="137" t="s">
        <v>212</v>
      </c>
      <c r="AN44" s="191" t="s">
        <v>406</v>
      </c>
      <c r="AO44" s="160" t="s">
        <v>63</v>
      </c>
      <c r="AP44" s="158">
        <v>15</v>
      </c>
      <c r="AQ44" s="158">
        <v>15</v>
      </c>
      <c r="AR44" s="158">
        <v>15</v>
      </c>
      <c r="AS44" s="158">
        <v>15</v>
      </c>
      <c r="AT44" s="158">
        <v>15</v>
      </c>
      <c r="AU44" s="158">
        <v>15</v>
      </c>
      <c r="AV44" s="158">
        <v>10</v>
      </c>
      <c r="AW44" s="158">
        <f t="shared" si="4"/>
        <v>100</v>
      </c>
      <c r="AX44" s="158" t="s">
        <v>64</v>
      </c>
      <c r="AY44" s="158" t="s">
        <v>65</v>
      </c>
      <c r="AZ44" s="158" t="s">
        <v>64</v>
      </c>
      <c r="BA44" s="158" t="s">
        <v>64</v>
      </c>
      <c r="BB44" s="552">
        <v>100</v>
      </c>
      <c r="BC44" s="553" t="s">
        <v>66</v>
      </c>
      <c r="BD44" s="645">
        <v>100</v>
      </c>
      <c r="BE44" s="592" t="s">
        <v>66</v>
      </c>
      <c r="BF44" s="607">
        <v>1</v>
      </c>
      <c r="BG44" s="556">
        <f>+AI44</f>
        <v>4</v>
      </c>
      <c r="BH44" s="490">
        <f t="shared" ref="BH44" si="57">+BF44*BG44</f>
        <v>4</v>
      </c>
      <c r="BI44" s="608" t="s">
        <v>67</v>
      </c>
      <c r="BJ44" s="433" t="s">
        <v>68</v>
      </c>
      <c r="BK44" s="492" t="s">
        <v>408</v>
      </c>
      <c r="BL44" s="492" t="s">
        <v>543</v>
      </c>
      <c r="BM44" s="423" t="s">
        <v>407</v>
      </c>
      <c r="BN44" s="691">
        <v>45474</v>
      </c>
      <c r="BO44" s="691">
        <v>45626</v>
      </c>
      <c r="BP44" s="543" t="s">
        <v>409</v>
      </c>
    </row>
    <row r="45" spans="1:69" ht="201" customHeight="1" x14ac:dyDescent="0.5">
      <c r="A45" s="412"/>
      <c r="B45" s="414"/>
      <c r="C45" s="654"/>
      <c r="D45" s="307" t="s">
        <v>213</v>
      </c>
      <c r="E45" s="654"/>
      <c r="F45" s="486"/>
      <c r="G45" s="416"/>
      <c r="H45" s="416"/>
      <c r="I45" s="416"/>
      <c r="J45" s="416"/>
      <c r="K45" s="646"/>
      <c r="L45" s="418"/>
      <c r="M45" s="404"/>
      <c r="N45" s="404"/>
      <c r="O45" s="646"/>
      <c r="P45" s="646"/>
      <c r="Q45" s="646"/>
      <c r="R45" s="646"/>
      <c r="S45" s="646"/>
      <c r="T45" s="646"/>
      <c r="U45" s="646"/>
      <c r="V45" s="646"/>
      <c r="W45" s="646"/>
      <c r="X45" s="646"/>
      <c r="Y45" s="646"/>
      <c r="Z45" s="646"/>
      <c r="AA45" s="646"/>
      <c r="AB45" s="646"/>
      <c r="AC45" s="646"/>
      <c r="AD45" s="646"/>
      <c r="AE45" s="646"/>
      <c r="AF45" s="646"/>
      <c r="AG45" s="646"/>
      <c r="AH45" s="428"/>
      <c r="AI45" s="489"/>
      <c r="AJ45" s="489"/>
      <c r="AK45" s="464"/>
      <c r="AL45" s="464"/>
      <c r="AM45" s="137" t="s">
        <v>214</v>
      </c>
      <c r="AN45" s="191" t="s">
        <v>346</v>
      </c>
      <c r="AO45" s="160" t="s">
        <v>63</v>
      </c>
      <c r="AP45" s="158">
        <v>15</v>
      </c>
      <c r="AQ45" s="158">
        <v>15</v>
      </c>
      <c r="AR45" s="158">
        <v>15</v>
      </c>
      <c r="AS45" s="158">
        <v>15</v>
      </c>
      <c r="AT45" s="158">
        <v>15</v>
      </c>
      <c r="AU45" s="158">
        <v>15</v>
      </c>
      <c r="AV45" s="158">
        <v>10</v>
      </c>
      <c r="AW45" s="158">
        <f t="shared" si="4"/>
        <v>100</v>
      </c>
      <c r="AX45" s="158" t="s">
        <v>64</v>
      </c>
      <c r="AY45" s="158" t="s">
        <v>65</v>
      </c>
      <c r="AZ45" s="158" t="s">
        <v>64</v>
      </c>
      <c r="BA45" s="158" t="s">
        <v>64</v>
      </c>
      <c r="BB45" s="646"/>
      <c r="BC45" s="647"/>
      <c r="BD45" s="648"/>
      <c r="BE45" s="592" t="s">
        <v>66</v>
      </c>
      <c r="BF45" s="643"/>
      <c r="BG45" s="499"/>
      <c r="BH45" s="499"/>
      <c r="BI45" s="609"/>
      <c r="BJ45" s="437"/>
      <c r="BK45" s="501"/>
      <c r="BL45" s="501"/>
      <c r="BM45" s="428"/>
      <c r="BN45" s="693"/>
      <c r="BO45" s="693"/>
      <c r="BP45" s="544"/>
    </row>
    <row r="46" spans="1:69" ht="246" customHeight="1" x14ac:dyDescent="0.25">
      <c r="A46" s="327" t="s">
        <v>222</v>
      </c>
      <c r="B46" s="291" t="s">
        <v>198</v>
      </c>
      <c r="C46" s="145" t="s">
        <v>77</v>
      </c>
      <c r="D46" s="137" t="s">
        <v>411</v>
      </c>
      <c r="E46" s="295" t="s">
        <v>416</v>
      </c>
      <c r="F46" s="296" t="s">
        <v>410</v>
      </c>
      <c r="G46" s="292" t="s">
        <v>58</v>
      </c>
      <c r="H46" s="292" t="s">
        <v>58</v>
      </c>
      <c r="I46" s="292" t="s">
        <v>58</v>
      </c>
      <c r="J46" s="292" t="s">
        <v>58</v>
      </c>
      <c r="K46" s="307" t="s">
        <v>347</v>
      </c>
      <c r="L46" s="297" t="s">
        <v>300</v>
      </c>
      <c r="M46" s="196">
        <v>4</v>
      </c>
      <c r="N46" s="103" t="s">
        <v>235</v>
      </c>
      <c r="O46" s="303" t="s">
        <v>58</v>
      </c>
      <c r="P46" s="303" t="s">
        <v>58</v>
      </c>
      <c r="Q46" s="303"/>
      <c r="R46" s="303"/>
      <c r="S46" s="303" t="s">
        <v>58</v>
      </c>
      <c r="T46" s="303" t="s">
        <v>58</v>
      </c>
      <c r="U46" s="303" t="s">
        <v>58</v>
      </c>
      <c r="V46" s="303"/>
      <c r="W46" s="303" t="s">
        <v>58</v>
      </c>
      <c r="X46" s="303" t="s">
        <v>58</v>
      </c>
      <c r="Y46" s="303" t="s">
        <v>58</v>
      </c>
      <c r="Z46" s="303" t="s">
        <v>58</v>
      </c>
      <c r="AA46" s="303" t="s">
        <v>58</v>
      </c>
      <c r="AB46" s="303"/>
      <c r="AC46" s="303"/>
      <c r="AD46" s="303"/>
      <c r="AE46" s="303"/>
      <c r="AF46" s="303"/>
      <c r="AG46" s="303"/>
      <c r="AH46" s="208">
        <f>COUNTIF(O46:AG46,"x")</f>
        <v>10</v>
      </c>
      <c r="AI46" s="95">
        <v>4</v>
      </c>
      <c r="AJ46" s="95" t="s">
        <v>61</v>
      </c>
      <c r="AK46" s="197">
        <f>+M46*AI46</f>
        <v>16</v>
      </c>
      <c r="AL46" s="97" t="s">
        <v>62</v>
      </c>
      <c r="AM46" s="212" t="s">
        <v>432</v>
      </c>
      <c r="AN46" s="191" t="s">
        <v>523</v>
      </c>
      <c r="AO46" s="158" t="s">
        <v>63</v>
      </c>
      <c r="AP46" s="158">
        <v>15</v>
      </c>
      <c r="AQ46" s="158">
        <v>15</v>
      </c>
      <c r="AR46" s="158">
        <v>15</v>
      </c>
      <c r="AS46" s="158">
        <v>15</v>
      </c>
      <c r="AT46" s="158">
        <v>15</v>
      </c>
      <c r="AU46" s="158">
        <v>15</v>
      </c>
      <c r="AV46" s="158">
        <v>10</v>
      </c>
      <c r="AW46" s="158">
        <f t="shared" ref="AW46" si="58">SUM(AP46:AV46)</f>
        <v>100</v>
      </c>
      <c r="AX46" s="158" t="s">
        <v>64</v>
      </c>
      <c r="AY46" s="158" t="s">
        <v>65</v>
      </c>
      <c r="AZ46" s="158" t="s">
        <v>64</v>
      </c>
      <c r="BA46" s="158" t="s">
        <v>64</v>
      </c>
      <c r="BB46" s="159">
        <v>100</v>
      </c>
      <c r="BC46" s="81" t="s">
        <v>66</v>
      </c>
      <c r="BD46" s="210">
        <v>100</v>
      </c>
      <c r="BE46" s="595" t="s">
        <v>66</v>
      </c>
      <c r="BF46" s="613">
        <v>2</v>
      </c>
      <c r="BG46" s="91">
        <v>4</v>
      </c>
      <c r="BH46" s="92">
        <f t="shared" ref="BH46" si="59">+BF46*BG46</f>
        <v>8</v>
      </c>
      <c r="BI46" s="612" t="s">
        <v>67</v>
      </c>
      <c r="BJ46" s="290" t="s">
        <v>68</v>
      </c>
      <c r="BK46" s="160" t="s">
        <v>414</v>
      </c>
      <c r="BL46" s="160" t="s">
        <v>543</v>
      </c>
      <c r="BM46" s="135" t="s">
        <v>348</v>
      </c>
      <c r="BN46" s="369">
        <v>45323</v>
      </c>
      <c r="BO46" s="369">
        <v>45626</v>
      </c>
      <c r="BP46" s="371" t="s">
        <v>415</v>
      </c>
    </row>
    <row r="47" spans="1:69" ht="246" customHeight="1" x14ac:dyDescent="0.5">
      <c r="A47" s="411" t="s">
        <v>230</v>
      </c>
      <c r="B47" s="413" t="s">
        <v>216</v>
      </c>
      <c r="C47" s="683" t="s">
        <v>77</v>
      </c>
      <c r="D47" s="505" t="s">
        <v>217</v>
      </c>
      <c r="E47" s="409" t="s">
        <v>358</v>
      </c>
      <c r="F47" s="410" t="s">
        <v>218</v>
      </c>
      <c r="G47" s="415" t="s">
        <v>58</v>
      </c>
      <c r="H47" s="415" t="s">
        <v>58</v>
      </c>
      <c r="I47" s="415" t="s">
        <v>58</v>
      </c>
      <c r="J47" s="415" t="s">
        <v>58</v>
      </c>
      <c r="K47" s="415" t="s">
        <v>219</v>
      </c>
      <c r="L47" s="417" t="s">
        <v>300</v>
      </c>
      <c r="M47" s="506">
        <v>3</v>
      </c>
      <c r="N47" s="456" t="s">
        <v>60</v>
      </c>
      <c r="O47" s="474" t="s">
        <v>58</v>
      </c>
      <c r="P47" s="474" t="s">
        <v>58</v>
      </c>
      <c r="Q47" s="474" t="s">
        <v>83</v>
      </c>
      <c r="R47" s="474" t="s">
        <v>83</v>
      </c>
      <c r="S47" s="474" t="s">
        <v>58</v>
      </c>
      <c r="T47" s="474" t="s">
        <v>83</v>
      </c>
      <c r="U47" s="474" t="s">
        <v>83</v>
      </c>
      <c r="V47" s="474" t="s">
        <v>83</v>
      </c>
      <c r="W47" s="474" t="s">
        <v>58</v>
      </c>
      <c r="X47" s="474" t="s">
        <v>58</v>
      </c>
      <c r="Y47" s="474" t="s">
        <v>58</v>
      </c>
      <c r="Z47" s="474" t="s">
        <v>58</v>
      </c>
      <c r="AA47" s="474" t="s">
        <v>58</v>
      </c>
      <c r="AB47" s="474" t="s">
        <v>58</v>
      </c>
      <c r="AC47" s="474" t="s">
        <v>83</v>
      </c>
      <c r="AD47" s="474"/>
      <c r="AE47" s="474"/>
      <c r="AF47" s="474"/>
      <c r="AG47" s="474"/>
      <c r="AH47" s="423">
        <f>COUNTIF(O47:AG47,"x")</f>
        <v>9</v>
      </c>
      <c r="AI47" s="419">
        <v>4</v>
      </c>
      <c r="AJ47" s="475" t="s">
        <v>61</v>
      </c>
      <c r="AK47" s="424">
        <f>+M47*AI47</f>
        <v>12</v>
      </c>
      <c r="AL47" s="507" t="s">
        <v>62</v>
      </c>
      <c r="AM47" s="137" t="s">
        <v>220</v>
      </c>
      <c r="AN47" s="191" t="s">
        <v>530</v>
      </c>
      <c r="AO47" s="158" t="s">
        <v>63</v>
      </c>
      <c r="AP47" s="160">
        <v>15</v>
      </c>
      <c r="AQ47" s="160">
        <v>15</v>
      </c>
      <c r="AR47" s="160">
        <v>15</v>
      </c>
      <c r="AS47" s="160">
        <v>15</v>
      </c>
      <c r="AT47" s="160">
        <v>15</v>
      </c>
      <c r="AU47" s="160">
        <v>15</v>
      </c>
      <c r="AV47" s="158">
        <v>10</v>
      </c>
      <c r="AW47" s="158">
        <f t="shared" ref="AW47:AW49" si="60">SUM(AP47:AV47)</f>
        <v>100</v>
      </c>
      <c r="AX47" s="158" t="s">
        <v>64</v>
      </c>
      <c r="AY47" s="158" t="s">
        <v>65</v>
      </c>
      <c r="AZ47" s="158" t="s">
        <v>64</v>
      </c>
      <c r="BA47" s="158" t="s">
        <v>64</v>
      </c>
      <c r="BB47" s="159">
        <v>100</v>
      </c>
      <c r="BC47" s="81" t="str">
        <f>VLOOKUP(BB46,CLASIFICACIÓNCONTROLES,2)</f>
        <v>FUERTE</v>
      </c>
      <c r="BD47" s="555">
        <f>ROUND(AVERAGE(BB46:BB46),0)</f>
        <v>100</v>
      </c>
      <c r="BE47" s="593" t="s">
        <v>66</v>
      </c>
      <c r="BF47" s="607">
        <v>1</v>
      </c>
      <c r="BG47" s="556">
        <f>+AI47</f>
        <v>4</v>
      </c>
      <c r="BH47" s="490">
        <f t="shared" ref="BH47" si="61">+BF47*BG47</f>
        <v>4</v>
      </c>
      <c r="BI47" s="608" t="s">
        <v>67</v>
      </c>
      <c r="BJ47" s="433" t="s">
        <v>68</v>
      </c>
      <c r="BK47" s="492" t="s">
        <v>524</v>
      </c>
      <c r="BL47" s="492" t="s">
        <v>351</v>
      </c>
      <c r="BM47" s="493" t="s">
        <v>490</v>
      </c>
      <c r="BN47" s="494">
        <v>45444</v>
      </c>
      <c r="BO47" s="494">
        <v>45641</v>
      </c>
      <c r="BP47" s="520" t="s">
        <v>491</v>
      </c>
    </row>
    <row r="48" spans="1:69" ht="219" customHeight="1" x14ac:dyDescent="0.5">
      <c r="A48" s="511"/>
      <c r="B48" s="476"/>
      <c r="C48" s="684"/>
      <c r="D48" s="508"/>
      <c r="E48" s="479"/>
      <c r="F48" s="480"/>
      <c r="G48" s="477"/>
      <c r="H48" s="477"/>
      <c r="I48" s="477"/>
      <c r="J48" s="477"/>
      <c r="K48" s="477"/>
      <c r="L48" s="481"/>
      <c r="M48" s="461"/>
      <c r="N48" s="461"/>
      <c r="O48" s="483"/>
      <c r="P48" s="483"/>
      <c r="Q48" s="483"/>
      <c r="R48" s="483"/>
      <c r="S48" s="483"/>
      <c r="T48" s="483"/>
      <c r="U48" s="483"/>
      <c r="V48" s="483"/>
      <c r="W48" s="483"/>
      <c r="X48" s="483"/>
      <c r="Y48" s="483"/>
      <c r="Z48" s="483"/>
      <c r="AA48" s="483"/>
      <c r="AB48" s="483"/>
      <c r="AC48" s="483"/>
      <c r="AD48" s="483"/>
      <c r="AE48" s="483"/>
      <c r="AF48" s="483"/>
      <c r="AG48" s="483"/>
      <c r="AH48" s="509"/>
      <c r="AI48" s="484"/>
      <c r="AJ48" s="484"/>
      <c r="AK48" s="464"/>
      <c r="AL48" s="464"/>
      <c r="AM48" s="137" t="s">
        <v>352</v>
      </c>
      <c r="AN48" s="191" t="s">
        <v>529</v>
      </c>
      <c r="AO48" s="158" t="s">
        <v>63</v>
      </c>
      <c r="AP48" s="160">
        <v>15</v>
      </c>
      <c r="AQ48" s="160">
        <v>15</v>
      </c>
      <c r="AR48" s="160">
        <v>15</v>
      </c>
      <c r="AS48" s="160">
        <v>15</v>
      </c>
      <c r="AT48" s="160">
        <v>15</v>
      </c>
      <c r="AU48" s="160">
        <v>15</v>
      </c>
      <c r="AV48" s="158">
        <v>10</v>
      </c>
      <c r="AW48" s="158">
        <f t="shared" ref="AW48" si="62">SUM(AP48:AV48)</f>
        <v>100</v>
      </c>
      <c r="AX48" s="158" t="s">
        <v>64</v>
      </c>
      <c r="AY48" s="158" t="s">
        <v>65</v>
      </c>
      <c r="AZ48" s="158" t="s">
        <v>64</v>
      </c>
      <c r="BA48" s="158" t="s">
        <v>64</v>
      </c>
      <c r="BB48" s="159">
        <v>100</v>
      </c>
      <c r="BC48" s="81" t="s">
        <v>66</v>
      </c>
      <c r="BD48" s="641"/>
      <c r="BE48" s="642"/>
      <c r="BF48" s="643"/>
      <c r="BG48" s="495"/>
      <c r="BH48" s="495"/>
      <c r="BI48" s="644"/>
      <c r="BJ48" s="512"/>
      <c r="BK48" s="516"/>
      <c r="BL48" s="516"/>
      <c r="BM48" s="518"/>
      <c r="BN48" s="513"/>
      <c r="BO48" s="561"/>
      <c r="BP48" s="560"/>
    </row>
    <row r="49" spans="1:68" ht="196.5" customHeight="1" x14ac:dyDescent="0.5">
      <c r="A49" s="412"/>
      <c r="B49" s="476"/>
      <c r="C49" s="685"/>
      <c r="D49" s="510"/>
      <c r="E49" s="479"/>
      <c r="F49" s="486"/>
      <c r="G49" s="477"/>
      <c r="H49" s="477"/>
      <c r="I49" s="477"/>
      <c r="J49" s="477"/>
      <c r="K49" s="477"/>
      <c r="L49" s="418"/>
      <c r="M49" s="461"/>
      <c r="N49" s="461"/>
      <c r="O49" s="488"/>
      <c r="P49" s="488"/>
      <c r="Q49" s="488"/>
      <c r="R49" s="488"/>
      <c r="S49" s="488"/>
      <c r="T49" s="488"/>
      <c r="U49" s="488"/>
      <c r="V49" s="488"/>
      <c r="W49" s="488"/>
      <c r="X49" s="488"/>
      <c r="Y49" s="488"/>
      <c r="Z49" s="488"/>
      <c r="AA49" s="488"/>
      <c r="AB49" s="488"/>
      <c r="AC49" s="488"/>
      <c r="AD49" s="488"/>
      <c r="AE49" s="488"/>
      <c r="AF49" s="488"/>
      <c r="AG49" s="488"/>
      <c r="AH49" s="509"/>
      <c r="AI49" s="484"/>
      <c r="AJ49" s="484"/>
      <c r="AK49" s="429"/>
      <c r="AL49" s="429"/>
      <c r="AM49" s="137" t="s">
        <v>221</v>
      </c>
      <c r="AN49" s="191" t="s">
        <v>555</v>
      </c>
      <c r="AO49" s="158" t="s">
        <v>63</v>
      </c>
      <c r="AP49" s="160">
        <v>15</v>
      </c>
      <c r="AQ49" s="160">
        <v>15</v>
      </c>
      <c r="AR49" s="160">
        <v>15</v>
      </c>
      <c r="AS49" s="160">
        <v>15</v>
      </c>
      <c r="AT49" s="160">
        <v>15</v>
      </c>
      <c r="AU49" s="160">
        <v>15</v>
      </c>
      <c r="AV49" s="158">
        <v>10</v>
      </c>
      <c r="AW49" s="158">
        <f t="shared" si="60"/>
        <v>100</v>
      </c>
      <c r="AX49" s="158" t="s">
        <v>64</v>
      </c>
      <c r="AY49" s="158" t="s">
        <v>65</v>
      </c>
      <c r="AZ49" s="158" t="s">
        <v>64</v>
      </c>
      <c r="BA49" s="158" t="s">
        <v>64</v>
      </c>
      <c r="BB49" s="159">
        <v>100</v>
      </c>
      <c r="BC49" s="81" t="str">
        <f t="shared" ref="BC49" si="63">VLOOKUP(BB49,CLASIFICACIÓNCONTROLES,2)</f>
        <v>FUERTE</v>
      </c>
      <c r="BD49" s="641"/>
      <c r="BE49" s="642"/>
      <c r="BF49" s="643"/>
      <c r="BG49" s="495"/>
      <c r="BH49" s="495"/>
      <c r="BI49" s="644"/>
      <c r="BJ49" s="512"/>
      <c r="BK49" s="515"/>
      <c r="BL49" s="515"/>
      <c r="BM49" s="517"/>
      <c r="BN49" s="514"/>
      <c r="BO49" s="514"/>
      <c r="BP49" s="563"/>
    </row>
    <row r="50" spans="1:68" ht="192" customHeight="1" thickBot="1" x14ac:dyDescent="0.3">
      <c r="A50" s="333" t="s">
        <v>497</v>
      </c>
      <c r="B50" s="229" t="s">
        <v>223</v>
      </c>
      <c r="C50" s="230" t="s">
        <v>77</v>
      </c>
      <c r="D50" s="231" t="s">
        <v>224</v>
      </c>
      <c r="E50" s="232" t="s">
        <v>225</v>
      </c>
      <c r="F50" s="233" t="s">
        <v>226</v>
      </c>
      <c r="G50" s="234" t="s">
        <v>58</v>
      </c>
      <c r="H50" s="234" t="s">
        <v>58</v>
      </c>
      <c r="I50" s="234" t="s">
        <v>58</v>
      </c>
      <c r="J50" s="234" t="s">
        <v>58</v>
      </c>
      <c r="K50" s="235" t="s">
        <v>227</v>
      </c>
      <c r="L50" s="324" t="s">
        <v>300</v>
      </c>
      <c r="M50" s="236">
        <v>2</v>
      </c>
      <c r="N50" s="237" t="s">
        <v>82</v>
      </c>
      <c r="O50" s="238" t="s">
        <v>58</v>
      </c>
      <c r="P50" s="238" t="s">
        <v>58</v>
      </c>
      <c r="Q50" s="238" t="s">
        <v>58</v>
      </c>
      <c r="R50" s="238"/>
      <c r="S50" s="238" t="s">
        <v>58</v>
      </c>
      <c r="T50" s="238"/>
      <c r="U50" s="238"/>
      <c r="V50" s="238"/>
      <c r="W50" s="238" t="s">
        <v>58</v>
      </c>
      <c r="X50" s="238" t="s">
        <v>58</v>
      </c>
      <c r="Y50" s="238"/>
      <c r="Z50" s="238" t="s">
        <v>58</v>
      </c>
      <c r="AA50" s="238"/>
      <c r="AB50" s="238" t="s">
        <v>58</v>
      </c>
      <c r="AC50" s="238"/>
      <c r="AD50" s="238"/>
      <c r="AE50" s="238"/>
      <c r="AF50" s="238"/>
      <c r="AG50" s="238"/>
      <c r="AH50" s="239">
        <f>COUNTIF(O50:AG50,"x")</f>
        <v>8</v>
      </c>
      <c r="AI50" s="240">
        <v>4</v>
      </c>
      <c r="AJ50" s="240" t="s">
        <v>61</v>
      </c>
      <c r="AK50" s="241">
        <f>+M50*AI50</f>
        <v>8</v>
      </c>
      <c r="AL50" s="242" t="s">
        <v>67</v>
      </c>
      <c r="AM50" s="243" t="s">
        <v>228</v>
      </c>
      <c r="AN50" s="244" t="s">
        <v>229</v>
      </c>
      <c r="AO50" s="245" t="s">
        <v>63</v>
      </c>
      <c r="AP50" s="246">
        <v>15</v>
      </c>
      <c r="AQ50" s="246">
        <v>15</v>
      </c>
      <c r="AR50" s="246">
        <v>15</v>
      </c>
      <c r="AS50" s="246">
        <v>15</v>
      </c>
      <c r="AT50" s="247">
        <v>15</v>
      </c>
      <c r="AU50" s="247">
        <v>15</v>
      </c>
      <c r="AV50" s="247">
        <v>10</v>
      </c>
      <c r="AW50" s="245">
        <f>SUM(AP50:AV50)</f>
        <v>100</v>
      </c>
      <c r="AX50" s="245" t="s">
        <v>64</v>
      </c>
      <c r="AY50" s="245" t="s">
        <v>65</v>
      </c>
      <c r="AZ50" s="245" t="s">
        <v>64</v>
      </c>
      <c r="BA50" s="245" t="s">
        <v>64</v>
      </c>
      <c r="BB50" s="248">
        <v>100</v>
      </c>
      <c r="BC50" s="249" t="str">
        <f>VLOOKUP(BB50,CLASIFICACIÓNCONTROLES,2)</f>
        <v>FUERTE</v>
      </c>
      <c r="BD50" s="250">
        <f>ROUND(AVERAGE(BB50:BB50),0)</f>
        <v>100</v>
      </c>
      <c r="BE50" s="597" t="str">
        <f>VLOOKUP(BD50,CLASIFICACIÓNCONTROLES,2)</f>
        <v>FUERTE</v>
      </c>
      <c r="BF50" s="626">
        <v>1</v>
      </c>
      <c r="BG50" s="251">
        <f>+AI50</f>
        <v>4</v>
      </c>
      <c r="BH50" s="252">
        <f>+BF50*BG50</f>
        <v>4</v>
      </c>
      <c r="BI50" s="627" t="s">
        <v>67</v>
      </c>
      <c r="BJ50" s="336" t="s">
        <v>68</v>
      </c>
      <c r="BK50" s="381" t="s">
        <v>373</v>
      </c>
      <c r="BL50" s="381" t="s">
        <v>542</v>
      </c>
      <c r="BM50" s="382" t="s">
        <v>374</v>
      </c>
      <c r="BN50" s="383">
        <v>45355</v>
      </c>
      <c r="BO50" s="383">
        <v>45404</v>
      </c>
      <c r="BP50" s="519" t="s">
        <v>375</v>
      </c>
    </row>
  </sheetData>
  <protectedRanges>
    <protectedRange password="8C66" sqref="F19:F20" name="Rango1_9_1_1_1_3_3_1"/>
    <protectedRange password="8C66" sqref="AN19:AN20" name="Rango1_10_4_1_3_1_1_2_1_3_1"/>
    <protectedRange password="8C66" sqref="AN18" name="Rango1_1_4_1_3_1_1_1_2_4_1_1"/>
    <protectedRange password="8C66" sqref="BK19:BK20 BK17" name="Rango1_10_4_1_3_1_1_2_1_3_1_2"/>
  </protectedRanges>
  <mergeCells count="38">
    <mergeCell ref="AL36:AL37"/>
    <mergeCell ref="AC36:AC37"/>
    <mergeCell ref="AD36:AD37"/>
    <mergeCell ref="AB36:AB37"/>
    <mergeCell ref="AJ36:AJ37"/>
    <mergeCell ref="AK36:AK37"/>
    <mergeCell ref="AF36:AF37"/>
    <mergeCell ref="AE36:AE37"/>
    <mergeCell ref="AG36:AG37"/>
    <mergeCell ref="AH36:AH37"/>
    <mergeCell ref="AI36:AI37"/>
    <mergeCell ref="X36:X37"/>
    <mergeCell ref="A36:A37"/>
    <mergeCell ref="B36:B37"/>
    <mergeCell ref="C36:C37"/>
    <mergeCell ref="D36:D37"/>
    <mergeCell ref="E36:E37"/>
    <mergeCell ref="F36:F37"/>
    <mergeCell ref="G36:G37"/>
    <mergeCell ref="H36:H37"/>
    <mergeCell ref="I36:I37"/>
    <mergeCell ref="T36:T37"/>
    <mergeCell ref="Y36:Y37"/>
    <mergeCell ref="Z36:Z37"/>
    <mergeCell ref="AA36:AA37"/>
    <mergeCell ref="J36:J37"/>
    <mergeCell ref="K36:K37"/>
    <mergeCell ref="L36:L37"/>
    <mergeCell ref="M36:M37"/>
    <mergeCell ref="N36:N37"/>
    <mergeCell ref="O36:O37"/>
    <mergeCell ref="P36:P37"/>
    <mergeCell ref="Q36:Q37"/>
    <mergeCell ref="R36:R37"/>
    <mergeCell ref="U36:U37"/>
    <mergeCell ref="S36:S37"/>
    <mergeCell ref="V36:V37"/>
    <mergeCell ref="W36:W37"/>
  </mergeCells>
  <phoneticPr fontId="16" type="noConversion"/>
  <conditionalFormatting sqref="C7:C8">
    <cfRule type="containsText" dxfId="694" priority="2360" stopIfTrue="1" operator="containsText" text="BAJO">
      <formula>NOT(ISERROR(SEARCH("BAJO",C7)))</formula>
    </cfRule>
    <cfRule type="cellIs" dxfId="693" priority="2363" stopIfTrue="1" operator="equal">
      <formula>"ALTO"</formula>
    </cfRule>
    <cfRule type="cellIs" dxfId="692" priority="2362" stopIfTrue="1" operator="equal">
      <formula>"MODERADO"</formula>
    </cfRule>
    <cfRule type="cellIs" dxfId="691" priority="2361" stopIfTrue="1" operator="equal">
      <formula>"MUY ALTO"</formula>
    </cfRule>
  </conditionalFormatting>
  <conditionalFormatting sqref="C11">
    <cfRule type="containsText" dxfId="690" priority="416" stopIfTrue="1" operator="containsText" text="BAJO">
      <formula>NOT(ISERROR(SEARCH("BAJO",C11)))</formula>
    </cfRule>
    <cfRule type="cellIs" dxfId="689" priority="417" stopIfTrue="1" operator="equal">
      <formula>"MUY ALTO"</formula>
    </cfRule>
    <cfRule type="cellIs" dxfId="688" priority="418" stopIfTrue="1" operator="equal">
      <formula>"MODERADO"</formula>
    </cfRule>
    <cfRule type="cellIs" dxfId="687" priority="419" stopIfTrue="1" operator="equal">
      <formula>"ALTO"</formula>
    </cfRule>
  </conditionalFormatting>
  <conditionalFormatting sqref="C14:C16">
    <cfRule type="cellIs" dxfId="686" priority="77" stopIfTrue="1" operator="equal">
      <formula>"MUY ALTO"</formula>
    </cfRule>
    <cfRule type="cellIs" dxfId="685" priority="79" stopIfTrue="1" operator="equal">
      <formula>"ALTO"</formula>
    </cfRule>
    <cfRule type="containsText" dxfId="684" priority="76" stopIfTrue="1" operator="containsText" text="BAJO">
      <formula>NOT(ISERROR(SEARCH("BAJO",C14)))</formula>
    </cfRule>
    <cfRule type="cellIs" dxfId="683" priority="78" stopIfTrue="1" operator="equal">
      <formula>"MODERADO"</formula>
    </cfRule>
  </conditionalFormatting>
  <conditionalFormatting sqref="C19:C20 G38:J38">
    <cfRule type="cellIs" dxfId="682" priority="3520" stopIfTrue="1" operator="equal">
      <formula>"MUY ALTO"</formula>
    </cfRule>
    <cfRule type="containsText" dxfId="681" priority="3519" stopIfTrue="1" operator="containsText" text="BAJO">
      <formula>NOT(ISERROR(SEARCH("BAJO",C19)))</formula>
    </cfRule>
    <cfRule type="cellIs" dxfId="680" priority="3522" stopIfTrue="1" operator="equal">
      <formula>"ALTO"</formula>
    </cfRule>
    <cfRule type="cellIs" dxfId="679" priority="3521" stopIfTrue="1" operator="equal">
      <formula>"MODERADO"</formula>
    </cfRule>
  </conditionalFormatting>
  <conditionalFormatting sqref="C23">
    <cfRule type="containsText" dxfId="678" priority="968" stopIfTrue="1" operator="containsText" text="BAJO">
      <formula>NOT(ISERROR(SEARCH("BAJO",C23)))</formula>
    </cfRule>
    <cfRule type="cellIs" dxfId="677" priority="970" stopIfTrue="1" operator="equal">
      <formula>"MODERADO"</formula>
    </cfRule>
    <cfRule type="cellIs" dxfId="676" priority="969" stopIfTrue="1" operator="equal">
      <formula>"MUY ALTO"</formula>
    </cfRule>
    <cfRule type="cellIs" dxfId="675" priority="971" stopIfTrue="1" operator="equal">
      <formula>"ALTO"</formula>
    </cfRule>
  </conditionalFormatting>
  <conditionalFormatting sqref="C27:C28">
    <cfRule type="cellIs" dxfId="674" priority="2076" stopIfTrue="1" operator="equal">
      <formula>"ALTO"</formula>
    </cfRule>
    <cfRule type="cellIs" dxfId="673" priority="2075" stopIfTrue="1" operator="equal">
      <formula>"MODERADO"</formula>
    </cfRule>
    <cfRule type="cellIs" dxfId="672" priority="2074" stopIfTrue="1" operator="equal">
      <formula>"MUY ALTO"</formula>
    </cfRule>
    <cfRule type="containsText" dxfId="671" priority="2073" stopIfTrue="1" operator="containsText" text="BAJO">
      <formula>NOT(ISERROR(SEARCH("BAJO",C27)))</formula>
    </cfRule>
  </conditionalFormatting>
  <conditionalFormatting sqref="C28:C32">
    <cfRule type="cellIs" dxfId="670" priority="158" stopIfTrue="1" operator="equal">
      <formula>"MODERADO"</formula>
    </cfRule>
    <cfRule type="cellIs" dxfId="669" priority="159" stopIfTrue="1" operator="equal">
      <formula>"ALTO"</formula>
    </cfRule>
    <cfRule type="containsText" dxfId="668" priority="156" stopIfTrue="1" operator="containsText" text="BAJO">
      <formula>NOT(ISERROR(SEARCH("BAJO",C28)))</formula>
    </cfRule>
    <cfRule type="cellIs" dxfId="667" priority="157" stopIfTrue="1" operator="equal">
      <formula>"MUY ALTO"</formula>
    </cfRule>
  </conditionalFormatting>
  <conditionalFormatting sqref="C29">
    <cfRule type="cellIs" dxfId="666" priority="155" stopIfTrue="1" operator="equal">
      <formula>"ALTO"</formula>
    </cfRule>
    <cfRule type="cellIs" dxfId="665" priority="153" stopIfTrue="1" operator="equal">
      <formula>"MUY ALTO"</formula>
    </cfRule>
    <cfRule type="containsText" dxfId="664" priority="152" stopIfTrue="1" operator="containsText" text="BAJO">
      <formula>NOT(ISERROR(SEARCH("BAJO",C29)))</formula>
    </cfRule>
    <cfRule type="cellIs" dxfId="663" priority="147" stopIfTrue="1" operator="equal">
      <formula>"ALTO"</formula>
    </cfRule>
    <cfRule type="cellIs" dxfId="662" priority="146" stopIfTrue="1" operator="equal">
      <formula>"MODERADO"</formula>
    </cfRule>
    <cfRule type="cellIs" dxfId="661" priority="145" stopIfTrue="1" operator="equal">
      <formula>"MUY ALTO"</formula>
    </cfRule>
    <cfRule type="containsText" dxfId="660" priority="144" stopIfTrue="1" operator="containsText" text="BAJO">
      <formula>NOT(ISERROR(SEARCH("BAJO",C29)))</formula>
    </cfRule>
    <cfRule type="cellIs" dxfId="659" priority="154" stopIfTrue="1" operator="equal">
      <formula>"MODERADO"</formula>
    </cfRule>
  </conditionalFormatting>
  <conditionalFormatting sqref="C36">
    <cfRule type="cellIs" dxfId="658" priority="860" stopIfTrue="1" operator="equal">
      <formula>"MUY ALTO"</formula>
    </cfRule>
    <cfRule type="cellIs" dxfId="657" priority="861" stopIfTrue="1" operator="equal">
      <formula>"MODERADO"</formula>
    </cfRule>
    <cfRule type="containsText" dxfId="656" priority="859" stopIfTrue="1" operator="containsText" text="BAJO">
      <formula>NOT(ISERROR(SEARCH("BAJO",C36)))</formula>
    </cfRule>
    <cfRule type="cellIs" dxfId="655" priority="862" stopIfTrue="1" operator="equal">
      <formula>"ALTO"</formula>
    </cfRule>
  </conditionalFormatting>
  <conditionalFormatting sqref="C38">
    <cfRule type="cellIs" dxfId="654" priority="2010" stopIfTrue="1" operator="equal">
      <formula>"MUY ALTO"</formula>
    </cfRule>
    <cfRule type="cellIs" dxfId="653" priority="2011" stopIfTrue="1" operator="equal">
      <formula>"MODERADO"</formula>
    </cfRule>
    <cfRule type="containsText" dxfId="652" priority="2009" stopIfTrue="1" operator="containsText" text="BAJO">
      <formula>NOT(ISERROR(SEARCH("BAJO",C38)))</formula>
    </cfRule>
    <cfRule type="cellIs" dxfId="651" priority="2012" stopIfTrue="1" operator="equal">
      <formula>"ALTO"</formula>
    </cfRule>
  </conditionalFormatting>
  <conditionalFormatting sqref="C40:C44">
    <cfRule type="cellIs" dxfId="650" priority="13" stopIfTrue="1" operator="equal">
      <formula>"MUY ALTO"</formula>
    </cfRule>
    <cfRule type="containsText" dxfId="649" priority="12" stopIfTrue="1" operator="containsText" text="BAJO">
      <formula>NOT(ISERROR(SEARCH("BAJO",C40)))</formula>
    </cfRule>
    <cfRule type="cellIs" dxfId="648" priority="14" stopIfTrue="1" operator="equal">
      <formula>"MODERADO"</formula>
    </cfRule>
    <cfRule type="cellIs" dxfId="647" priority="15" stopIfTrue="1" operator="equal">
      <formula>"ALTO"</formula>
    </cfRule>
  </conditionalFormatting>
  <conditionalFormatting sqref="C46:C47">
    <cfRule type="cellIs" dxfId="646" priority="472" stopIfTrue="1" operator="equal">
      <formula>"MODERADO"</formula>
    </cfRule>
    <cfRule type="cellIs" dxfId="645" priority="473" stopIfTrue="1" operator="equal">
      <formula>"ALTO"</formula>
    </cfRule>
    <cfRule type="cellIs" dxfId="644" priority="471" stopIfTrue="1" operator="equal">
      <formula>"MUY ALTO"</formula>
    </cfRule>
    <cfRule type="containsText" dxfId="643" priority="470" stopIfTrue="1" operator="containsText" text="BAJO">
      <formula>NOT(ISERROR(SEARCH("BAJO",C46)))</formula>
    </cfRule>
  </conditionalFormatting>
  <conditionalFormatting sqref="C50">
    <cfRule type="cellIs" dxfId="642" priority="2659" stopIfTrue="1" operator="equal">
      <formula>"ALTO"</formula>
    </cfRule>
    <cfRule type="cellIs" dxfId="641" priority="2658" stopIfTrue="1" operator="equal">
      <formula>"MODERADO"</formula>
    </cfRule>
    <cfRule type="cellIs" dxfId="640" priority="2657" stopIfTrue="1" operator="equal">
      <formula>"MUY ALTO"</formula>
    </cfRule>
    <cfRule type="containsText" dxfId="639" priority="2656" stopIfTrue="1" operator="containsText" text="BAJO">
      <formula>NOT(ISERROR(SEARCH("BAJO",C50)))</formula>
    </cfRule>
  </conditionalFormatting>
  <conditionalFormatting sqref="C10:D10">
    <cfRule type="cellIs" dxfId="638" priority="1124" stopIfTrue="1" operator="equal">
      <formula>"ALTO"</formula>
    </cfRule>
    <cfRule type="cellIs" dxfId="637" priority="1123" stopIfTrue="1" operator="equal">
      <formula>"MODERADO"</formula>
    </cfRule>
    <cfRule type="cellIs" dxfId="636" priority="1122" stopIfTrue="1" operator="equal">
      <formula>"MUY ALTO"</formula>
    </cfRule>
    <cfRule type="containsText" dxfId="635" priority="1121" stopIfTrue="1" operator="containsText" text="BAJO">
      <formula>NOT(ISERROR(SEARCH("BAJO",C10)))</formula>
    </cfRule>
  </conditionalFormatting>
  <conditionalFormatting sqref="C12:D12">
    <cfRule type="cellIs" dxfId="634" priority="1635" stopIfTrue="1" operator="equal">
      <formula>"ALTO"</formula>
    </cfRule>
    <cfRule type="containsText" dxfId="633" priority="1632" stopIfTrue="1" operator="containsText" text="BAJO">
      <formula>NOT(ISERROR(SEARCH("BAJO",C12)))</formula>
    </cfRule>
    <cfRule type="cellIs" dxfId="632" priority="1634" stopIfTrue="1" operator="equal">
      <formula>"MODERADO"</formula>
    </cfRule>
    <cfRule type="cellIs" dxfId="631" priority="1633" stopIfTrue="1" operator="equal">
      <formula>"MUY ALTO"</formula>
    </cfRule>
  </conditionalFormatting>
  <conditionalFormatting sqref="C17:D18">
    <cfRule type="containsText" dxfId="630" priority="317" stopIfTrue="1" operator="containsText" text="BAJO">
      <formula>NOT(ISERROR(SEARCH("BAJO",C17)))</formula>
    </cfRule>
    <cfRule type="cellIs" dxfId="629" priority="318" stopIfTrue="1" operator="equal">
      <formula>"MUY ALTO"</formula>
    </cfRule>
    <cfRule type="cellIs" dxfId="628" priority="320" stopIfTrue="1" operator="equal">
      <formula>"ALTO"</formula>
    </cfRule>
    <cfRule type="cellIs" dxfId="627" priority="319" stopIfTrue="1" operator="equal">
      <formula>"MODERADO"</formula>
    </cfRule>
  </conditionalFormatting>
  <conditionalFormatting sqref="C33:D34">
    <cfRule type="cellIs" dxfId="626" priority="104" stopIfTrue="1" operator="equal">
      <formula>"MODERADO"</formula>
    </cfRule>
    <cfRule type="containsText" dxfId="625" priority="102" stopIfTrue="1" operator="containsText" text="BAJO">
      <formula>NOT(ISERROR(SEARCH("BAJO",C33)))</formula>
    </cfRule>
    <cfRule type="cellIs" dxfId="624" priority="103" stopIfTrue="1" operator="equal">
      <formula>"MUY ALTO"</formula>
    </cfRule>
    <cfRule type="cellIs" dxfId="623" priority="105" stopIfTrue="1" operator="equal">
      <formula>"ALTO"</formula>
    </cfRule>
  </conditionalFormatting>
  <conditionalFormatting sqref="C39:D39">
    <cfRule type="cellIs" dxfId="622" priority="2007" stopIfTrue="1" operator="equal">
      <formula>"MODERADO"</formula>
    </cfRule>
    <cfRule type="cellIs" dxfId="621" priority="2008" stopIfTrue="1" operator="equal">
      <formula>"ALTO"</formula>
    </cfRule>
    <cfRule type="containsText" dxfId="620" priority="2005" stopIfTrue="1" operator="containsText" text="BAJO">
      <formula>NOT(ISERROR(SEARCH("BAJO",C39)))</formula>
    </cfRule>
    <cfRule type="cellIs" dxfId="619" priority="2006" stopIfTrue="1" operator="equal">
      <formula>"MUY ALTO"</formula>
    </cfRule>
  </conditionalFormatting>
  <conditionalFormatting sqref="D15">
    <cfRule type="cellIs" dxfId="618" priority="583" stopIfTrue="1" operator="equal">
      <formula>"MUY ALTO"</formula>
    </cfRule>
    <cfRule type="containsText" dxfId="617" priority="582" stopIfTrue="1" operator="containsText" text="BAJO">
      <formula>NOT(ISERROR(SEARCH("BAJO",D15)))</formula>
    </cfRule>
    <cfRule type="cellIs" dxfId="616" priority="585" stopIfTrue="1" operator="equal">
      <formula>"ALTO"</formula>
    </cfRule>
    <cfRule type="cellIs" dxfId="615" priority="584" stopIfTrue="1" operator="equal">
      <formula>"MODERADO"</formula>
    </cfRule>
  </conditionalFormatting>
  <conditionalFormatting sqref="G7:J8">
    <cfRule type="cellIs" dxfId="614" priority="2327" stopIfTrue="1" operator="equal">
      <formula>"ALTO"</formula>
    </cfRule>
    <cfRule type="containsText" dxfId="613" priority="2324" stopIfTrue="1" operator="containsText" text="BAJO">
      <formula>NOT(ISERROR(SEARCH("BAJO",G7)))</formula>
    </cfRule>
    <cfRule type="cellIs" dxfId="612" priority="2325" stopIfTrue="1" operator="equal">
      <formula>"MUY ALTO"</formula>
    </cfRule>
    <cfRule type="cellIs" dxfId="611" priority="2326" stopIfTrue="1" operator="equal">
      <formula>"MODERADO"</formula>
    </cfRule>
  </conditionalFormatting>
  <conditionalFormatting sqref="G10:J12">
    <cfRule type="containsText" dxfId="610" priority="420" stopIfTrue="1" operator="containsText" text="BAJO">
      <formula>NOT(ISERROR(SEARCH("BAJO",G10)))</formula>
    </cfRule>
    <cfRule type="cellIs" dxfId="609" priority="423" stopIfTrue="1" operator="equal">
      <formula>"ALTO"</formula>
    </cfRule>
    <cfRule type="cellIs" dxfId="608" priority="422" stopIfTrue="1" operator="equal">
      <formula>"MODERADO"</formula>
    </cfRule>
    <cfRule type="cellIs" dxfId="607" priority="421" stopIfTrue="1" operator="equal">
      <formula>"MUY ALTO"</formula>
    </cfRule>
  </conditionalFormatting>
  <conditionalFormatting sqref="G29:J30">
    <cfRule type="containsText" dxfId="606" priority="148" stopIfTrue="1" operator="containsText" text="BAJO">
      <formula>NOT(ISERROR(SEARCH("BAJO",G29)))</formula>
    </cfRule>
    <cfRule type="cellIs" dxfId="605" priority="150" stopIfTrue="1" operator="equal">
      <formula>"MODERADO"</formula>
    </cfRule>
    <cfRule type="cellIs" dxfId="604" priority="149" stopIfTrue="1" operator="equal">
      <formula>"MUY ALTO"</formula>
    </cfRule>
    <cfRule type="cellIs" dxfId="603" priority="151" stopIfTrue="1" operator="equal">
      <formula>"ALTO"</formula>
    </cfRule>
  </conditionalFormatting>
  <conditionalFormatting sqref="G36:J36">
    <cfRule type="containsText" dxfId="602" priority="863" stopIfTrue="1" operator="containsText" text="BAJO">
      <formula>NOT(ISERROR(SEARCH("BAJO",G36)))</formula>
    </cfRule>
    <cfRule type="cellIs" dxfId="601" priority="865" stopIfTrue="1" operator="equal">
      <formula>"MODERADO"</formula>
    </cfRule>
    <cfRule type="cellIs" dxfId="600" priority="866" stopIfTrue="1" operator="equal">
      <formula>"ALTO"</formula>
    </cfRule>
    <cfRule type="cellIs" dxfId="599" priority="864" stopIfTrue="1" operator="equal">
      <formula>"MUY ALTO"</formula>
    </cfRule>
  </conditionalFormatting>
  <conditionalFormatting sqref="G40:J40">
    <cfRule type="cellIs" dxfId="598" priority="798" stopIfTrue="1" operator="equal">
      <formula>"ALTO"</formula>
    </cfRule>
    <cfRule type="cellIs" dxfId="597" priority="797" stopIfTrue="1" operator="equal">
      <formula>"MODERADO"</formula>
    </cfRule>
    <cfRule type="cellIs" dxfId="596" priority="796" stopIfTrue="1" operator="equal">
      <formula>"MUY ALTO"</formula>
    </cfRule>
    <cfRule type="containsText" dxfId="595" priority="795" stopIfTrue="1" operator="containsText" text="BAJO">
      <formula>NOT(ISERROR(SEARCH("BAJO",G40)))</formula>
    </cfRule>
  </conditionalFormatting>
  <conditionalFormatting sqref="G42:J44">
    <cfRule type="cellIs" dxfId="594" priority="19" stopIfTrue="1" operator="equal">
      <formula>"ALTO"</formula>
    </cfRule>
    <cfRule type="cellIs" dxfId="593" priority="17" stopIfTrue="1" operator="equal">
      <formula>"MUY ALTO"</formula>
    </cfRule>
    <cfRule type="cellIs" dxfId="592" priority="18" stopIfTrue="1" operator="equal">
      <formula>"MODERADO"</formula>
    </cfRule>
    <cfRule type="containsText" dxfId="591" priority="16" stopIfTrue="1" operator="containsText" text="BAJO">
      <formula>NOT(ISERROR(SEARCH("BAJO",G42)))</formula>
    </cfRule>
  </conditionalFormatting>
  <conditionalFormatting sqref="G46:J48">
    <cfRule type="containsText" dxfId="590" priority="466" stopIfTrue="1" operator="containsText" text="BAJO">
      <formula>NOT(ISERROR(SEARCH("BAJO",G46)))</formula>
    </cfRule>
    <cfRule type="cellIs" dxfId="589" priority="469" stopIfTrue="1" operator="equal">
      <formula>"ALTO"</formula>
    </cfRule>
    <cfRule type="cellIs" dxfId="588" priority="467" stopIfTrue="1" operator="equal">
      <formula>"MUY ALTO"</formula>
    </cfRule>
    <cfRule type="cellIs" dxfId="587" priority="468" stopIfTrue="1" operator="equal">
      <formula>"MODERADO"</formula>
    </cfRule>
  </conditionalFormatting>
  <conditionalFormatting sqref="G14:K18">
    <cfRule type="cellIs" dxfId="586" priority="70" stopIfTrue="1" operator="equal">
      <formula>"ALTO"</formula>
    </cfRule>
    <cfRule type="cellIs" dxfId="585" priority="69" stopIfTrue="1" operator="equal">
      <formula>"MODERADO"</formula>
    </cfRule>
    <cfRule type="cellIs" dxfId="584" priority="68" stopIfTrue="1" operator="equal">
      <formula>"MUY ALTO"</formula>
    </cfRule>
    <cfRule type="containsText" dxfId="583" priority="67" stopIfTrue="1" operator="containsText" text="BAJO">
      <formula>NOT(ISERROR(SEARCH("BAJO",G14)))</formula>
    </cfRule>
  </conditionalFormatting>
  <conditionalFormatting sqref="G33:K34">
    <cfRule type="cellIs" dxfId="582" priority="100" stopIfTrue="1" operator="equal">
      <formula>"MODERADO"</formula>
    </cfRule>
    <cfRule type="cellIs" dxfId="581" priority="101" stopIfTrue="1" operator="equal">
      <formula>"ALTO"</formula>
    </cfRule>
    <cfRule type="containsText" dxfId="580" priority="98" stopIfTrue="1" operator="containsText" text="BAJO">
      <formula>NOT(ISERROR(SEARCH("BAJO",G33)))</formula>
    </cfRule>
    <cfRule type="cellIs" dxfId="579" priority="99" stopIfTrue="1" operator="equal">
      <formula>"MUY ALTO"</formula>
    </cfRule>
  </conditionalFormatting>
  <conditionalFormatting sqref="M7:M8">
    <cfRule type="cellIs" dxfId="578" priority="3509" stopIfTrue="1" operator="equal">
      <formula>4</formula>
    </cfRule>
    <cfRule type="cellIs" dxfId="577" priority="3510" stopIfTrue="1" operator="equal">
      <formula>3</formula>
    </cfRule>
    <cfRule type="cellIs" dxfId="576" priority="3511" stopIfTrue="1" operator="equal">
      <formula>2</formula>
    </cfRule>
    <cfRule type="cellIs" dxfId="575" priority="3512" stopIfTrue="1" operator="equal">
      <formula>1</formula>
    </cfRule>
    <cfRule type="cellIs" dxfId="574" priority="3513" stopIfTrue="1" operator="equal">
      <formula>5</formula>
    </cfRule>
  </conditionalFormatting>
  <conditionalFormatting sqref="M10:M12">
    <cfRule type="cellIs" dxfId="573" priority="448" stopIfTrue="1" operator="equal">
      <formula>2</formula>
    </cfRule>
    <cfRule type="cellIs" dxfId="572" priority="446" stopIfTrue="1" operator="equal">
      <formula>4</formula>
    </cfRule>
    <cfRule type="cellIs" dxfId="571" priority="447" stopIfTrue="1" operator="equal">
      <formula>3</formula>
    </cfRule>
    <cfRule type="cellIs" dxfId="570" priority="450" stopIfTrue="1" operator="equal">
      <formula>5</formula>
    </cfRule>
    <cfRule type="cellIs" dxfId="569" priority="449" stopIfTrue="1" operator="equal">
      <formula>1</formula>
    </cfRule>
  </conditionalFormatting>
  <conditionalFormatting sqref="M12">
    <cfRule type="cellIs" dxfId="568" priority="1629" stopIfTrue="1" operator="equal">
      <formula>"MUY ALTO"</formula>
    </cfRule>
    <cfRule type="cellIs" dxfId="567" priority="1631" stopIfTrue="1" operator="equal">
      <formula>"ALTO"</formula>
    </cfRule>
    <cfRule type="containsText" dxfId="566" priority="1628" stopIfTrue="1" operator="containsText" text="BAJO">
      <formula>NOT(ISERROR(SEARCH("BAJO",M12)))</formula>
    </cfRule>
    <cfRule type="cellIs" dxfId="565" priority="1630" stopIfTrue="1" operator="equal">
      <formula>"MODERADO"</formula>
    </cfRule>
  </conditionalFormatting>
  <conditionalFormatting sqref="M14">
    <cfRule type="cellIs" dxfId="564" priority="350" stopIfTrue="1" operator="equal">
      <formula>5</formula>
    </cfRule>
    <cfRule type="cellIs" dxfId="563" priority="349" stopIfTrue="1" operator="equal">
      <formula>1</formula>
    </cfRule>
    <cfRule type="cellIs" dxfId="562" priority="348" stopIfTrue="1" operator="equal">
      <formula>2</formula>
    </cfRule>
    <cfRule type="cellIs" dxfId="561" priority="347" stopIfTrue="1" operator="equal">
      <formula>3</formula>
    </cfRule>
    <cfRule type="cellIs" dxfId="560" priority="346" stopIfTrue="1" operator="equal">
      <formula>4</formula>
    </cfRule>
  </conditionalFormatting>
  <conditionalFormatting sqref="M14:M15">
    <cfRule type="cellIs" dxfId="559" priority="355" stopIfTrue="1" operator="equal">
      <formula>5</formula>
    </cfRule>
    <cfRule type="cellIs" dxfId="558" priority="353" stopIfTrue="1" operator="equal">
      <formula>2</formula>
    </cfRule>
    <cfRule type="cellIs" dxfId="557" priority="354" stopIfTrue="1" operator="equal">
      <formula>1</formula>
    </cfRule>
    <cfRule type="cellIs" dxfId="556" priority="352" stopIfTrue="1" operator="equal">
      <formula>3</formula>
    </cfRule>
    <cfRule type="cellIs" dxfId="555" priority="351" stopIfTrue="1" operator="equal">
      <formula>4</formula>
    </cfRule>
  </conditionalFormatting>
  <conditionalFormatting sqref="M16">
    <cfRule type="cellIs" dxfId="554" priority="59" stopIfTrue="1" operator="equal">
      <formula>2</formula>
    </cfRule>
    <cfRule type="cellIs" dxfId="553" priority="58" stopIfTrue="1" operator="equal">
      <formula>3</formula>
    </cfRule>
    <cfRule type="cellIs" dxfId="552" priority="57" stopIfTrue="1" operator="equal">
      <formula>4</formula>
    </cfRule>
    <cfRule type="cellIs" dxfId="551" priority="61" stopIfTrue="1" operator="equal">
      <formula>5</formula>
    </cfRule>
    <cfRule type="cellIs" dxfId="550" priority="60" stopIfTrue="1" operator="equal">
      <formula>1</formula>
    </cfRule>
  </conditionalFormatting>
  <conditionalFormatting sqref="M17">
    <cfRule type="cellIs" dxfId="549" priority="659" stopIfTrue="1" operator="equal">
      <formula>4</formula>
    </cfRule>
    <cfRule type="cellIs" dxfId="548" priority="661" stopIfTrue="1" operator="equal">
      <formula>2</formula>
    </cfRule>
    <cfRule type="cellIs" dxfId="547" priority="662" stopIfTrue="1" operator="equal">
      <formula>1</formula>
    </cfRule>
    <cfRule type="cellIs" dxfId="546" priority="663" stopIfTrue="1" operator="equal">
      <formula>5</formula>
    </cfRule>
    <cfRule type="cellIs" dxfId="545" priority="660" stopIfTrue="1" operator="equal">
      <formula>3</formula>
    </cfRule>
  </conditionalFormatting>
  <conditionalFormatting sqref="M17:M19">
    <cfRule type="cellIs" dxfId="544" priority="613" stopIfTrue="1" operator="equal">
      <formula>5</formula>
    </cfRule>
    <cfRule type="cellIs" dxfId="543" priority="612" stopIfTrue="1" operator="equal">
      <formula>1</formula>
    </cfRule>
    <cfRule type="cellIs" dxfId="542" priority="610" stopIfTrue="1" operator="equal">
      <formula>3</formula>
    </cfRule>
    <cfRule type="cellIs" dxfId="541" priority="609" stopIfTrue="1" operator="equal">
      <formula>4</formula>
    </cfRule>
    <cfRule type="cellIs" dxfId="540" priority="611" stopIfTrue="1" operator="equal">
      <formula>2</formula>
    </cfRule>
  </conditionalFormatting>
  <conditionalFormatting sqref="M18:M19">
    <cfRule type="cellIs" dxfId="539" priority="594" stopIfTrue="1" operator="equal">
      <formula>4</formula>
    </cfRule>
    <cfRule type="cellIs" dxfId="538" priority="595" stopIfTrue="1" operator="equal">
      <formula>3</formula>
    </cfRule>
    <cfRule type="cellIs" dxfId="537" priority="597" stopIfTrue="1" operator="equal">
      <formula>1</formula>
    </cfRule>
    <cfRule type="cellIs" dxfId="536" priority="598" stopIfTrue="1" operator="equal">
      <formula>5</formula>
    </cfRule>
    <cfRule type="cellIs" dxfId="535" priority="596" stopIfTrue="1" operator="equal">
      <formula>2</formula>
    </cfRule>
  </conditionalFormatting>
  <conditionalFormatting sqref="M21:M23">
    <cfRule type="cellIs" dxfId="534" priority="972" stopIfTrue="1" operator="equal">
      <formula>4</formula>
    </cfRule>
    <cfRule type="cellIs" dxfId="533" priority="973" stopIfTrue="1" operator="equal">
      <formula>3</formula>
    </cfRule>
    <cfRule type="cellIs" dxfId="532" priority="974" stopIfTrue="1" operator="equal">
      <formula>2</formula>
    </cfRule>
    <cfRule type="cellIs" dxfId="531" priority="975" stopIfTrue="1" operator="equal">
      <formula>1</formula>
    </cfRule>
    <cfRule type="cellIs" dxfId="530" priority="976" stopIfTrue="1" operator="equal">
      <formula>5</formula>
    </cfRule>
  </conditionalFormatting>
  <conditionalFormatting sqref="M21:M24">
    <cfRule type="cellIs" dxfId="529" priority="1018" stopIfTrue="1" operator="equal">
      <formula>5</formula>
    </cfRule>
    <cfRule type="cellIs" dxfId="528" priority="1014" stopIfTrue="1" operator="equal">
      <formula>4</formula>
    </cfRule>
    <cfRule type="cellIs" dxfId="527" priority="1015" stopIfTrue="1" operator="equal">
      <formula>3</formula>
    </cfRule>
    <cfRule type="cellIs" dxfId="526" priority="1017" stopIfTrue="1" operator="equal">
      <formula>1</formula>
    </cfRule>
    <cfRule type="cellIs" dxfId="525" priority="1016" stopIfTrue="1" operator="equal">
      <formula>2</formula>
    </cfRule>
  </conditionalFormatting>
  <conditionalFormatting sqref="M27:M28">
    <cfRule type="cellIs" dxfId="524" priority="2070" stopIfTrue="1" operator="equal">
      <formula>2</formula>
    </cfRule>
    <cfRule type="cellIs" dxfId="523" priority="2069" stopIfTrue="1" operator="equal">
      <formula>3</formula>
    </cfRule>
    <cfRule type="cellIs" dxfId="522" priority="2068" stopIfTrue="1" operator="equal">
      <formula>4</formula>
    </cfRule>
    <cfRule type="cellIs" dxfId="521" priority="2072" stopIfTrue="1" operator="equal">
      <formula>5</formula>
    </cfRule>
    <cfRule type="cellIs" dxfId="520" priority="2071" stopIfTrue="1" operator="equal">
      <formula>1</formula>
    </cfRule>
  </conditionalFormatting>
  <conditionalFormatting sqref="M27:M32">
    <cfRule type="cellIs" dxfId="519" priority="222" stopIfTrue="1" operator="equal">
      <formula>5</formula>
    </cfRule>
    <cfRule type="cellIs" dxfId="518" priority="218" stopIfTrue="1" operator="equal">
      <formula>4</formula>
    </cfRule>
    <cfRule type="cellIs" dxfId="517" priority="219" stopIfTrue="1" operator="equal">
      <formula>3</formula>
    </cfRule>
    <cfRule type="cellIs" dxfId="516" priority="221" stopIfTrue="1" operator="equal">
      <formula>1</formula>
    </cfRule>
    <cfRule type="cellIs" dxfId="515" priority="220" stopIfTrue="1" operator="equal">
      <formula>2</formula>
    </cfRule>
  </conditionalFormatting>
  <conditionalFormatting sqref="M29">
    <cfRule type="cellIs" dxfId="514" priority="162" stopIfTrue="1" operator="equal">
      <formula>2</formula>
    </cfRule>
    <cfRule type="cellIs" dxfId="513" priority="163" stopIfTrue="1" operator="equal">
      <formula>1</formula>
    </cfRule>
    <cfRule type="cellIs" dxfId="512" priority="164" stopIfTrue="1" operator="equal">
      <formula>5</formula>
    </cfRule>
    <cfRule type="cellIs" dxfId="511" priority="203" stopIfTrue="1" operator="equal">
      <formula>4</formula>
    </cfRule>
    <cfRule type="cellIs" dxfId="510" priority="204" stopIfTrue="1" operator="equal">
      <formula>3</formula>
    </cfRule>
    <cfRule type="cellIs" dxfId="509" priority="205" stopIfTrue="1" operator="equal">
      <formula>2</formula>
    </cfRule>
    <cfRule type="cellIs" dxfId="508" priority="207" stopIfTrue="1" operator="equal">
      <formula>5</formula>
    </cfRule>
    <cfRule type="cellIs" dxfId="507" priority="206" stopIfTrue="1" operator="equal">
      <formula>1</formula>
    </cfRule>
    <cfRule type="cellIs" dxfId="506" priority="160" stopIfTrue="1" operator="equal">
      <formula>4</formula>
    </cfRule>
    <cfRule type="cellIs" dxfId="505" priority="161" stopIfTrue="1" operator="equal">
      <formula>3</formula>
    </cfRule>
  </conditionalFormatting>
  <conditionalFormatting sqref="M33 M36">
    <cfRule type="cellIs" dxfId="504" priority="114" stopIfTrue="1" operator="equal">
      <formula>1</formula>
    </cfRule>
    <cfRule type="cellIs" dxfId="503" priority="112" stopIfTrue="1" operator="equal">
      <formula>3</formula>
    </cfRule>
    <cfRule type="cellIs" dxfId="502" priority="111" stopIfTrue="1" operator="equal">
      <formula>4</formula>
    </cfRule>
    <cfRule type="cellIs" dxfId="501" priority="115" stopIfTrue="1" operator="equal">
      <formula>5</formula>
    </cfRule>
    <cfRule type="cellIs" dxfId="500" priority="113" stopIfTrue="1" operator="equal">
      <formula>2</formula>
    </cfRule>
  </conditionalFormatting>
  <conditionalFormatting sqref="M38:M40">
    <cfRule type="cellIs" dxfId="499" priority="808" stopIfTrue="1" operator="equal">
      <formula>5</formula>
    </cfRule>
    <cfRule type="cellIs" dxfId="498" priority="807" stopIfTrue="1" operator="equal">
      <formula>1</formula>
    </cfRule>
    <cfRule type="cellIs" dxfId="497" priority="806" stopIfTrue="1" operator="equal">
      <formula>2</formula>
    </cfRule>
    <cfRule type="cellIs" dxfId="496" priority="804" stopIfTrue="1" operator="equal">
      <formula>4</formula>
    </cfRule>
    <cfRule type="cellIs" dxfId="495" priority="805" stopIfTrue="1" operator="equal">
      <formula>3</formula>
    </cfRule>
  </conditionalFormatting>
  <conditionalFormatting sqref="M42:M44">
    <cfRule type="cellIs" dxfId="494" priority="21" stopIfTrue="1" operator="equal">
      <formula>3</formula>
    </cfRule>
    <cfRule type="cellIs" dxfId="493" priority="23" stopIfTrue="1" operator="equal">
      <formula>1</formula>
    </cfRule>
    <cfRule type="cellIs" dxfId="492" priority="22" stopIfTrue="1" operator="equal">
      <formula>2</formula>
    </cfRule>
    <cfRule type="cellIs" dxfId="491" priority="20" stopIfTrue="1" operator="equal">
      <formula>4</formula>
    </cfRule>
    <cfRule type="cellIs" dxfId="490" priority="24" stopIfTrue="1" operator="equal">
      <formula>5</formula>
    </cfRule>
  </conditionalFormatting>
  <conditionalFormatting sqref="M47 AI47:AJ48">
    <cfRule type="cellIs" dxfId="489" priority="493" stopIfTrue="1" operator="equal">
      <formula>5</formula>
    </cfRule>
    <cfRule type="cellIs" dxfId="488" priority="492" stopIfTrue="1" operator="equal">
      <formula>1</formula>
    </cfRule>
    <cfRule type="cellIs" dxfId="487" priority="491" stopIfTrue="1" operator="equal">
      <formula>2</formula>
    </cfRule>
    <cfRule type="cellIs" dxfId="486" priority="490" stopIfTrue="1" operator="equal">
      <formula>3</formula>
    </cfRule>
  </conditionalFormatting>
  <conditionalFormatting sqref="M50">
    <cfRule type="cellIs" dxfId="485" priority="2648" stopIfTrue="1" operator="equal">
      <formula>4</formula>
    </cfRule>
    <cfRule type="cellIs" dxfId="484" priority="2649" stopIfTrue="1" operator="equal">
      <formula>3</formula>
    </cfRule>
    <cfRule type="cellIs" dxfId="483" priority="2650" stopIfTrue="1" operator="equal">
      <formula>2</formula>
    </cfRule>
    <cfRule type="cellIs" dxfId="482" priority="2651" stopIfTrue="1" operator="equal">
      <formula>1</formula>
    </cfRule>
    <cfRule type="cellIs" dxfId="481" priority="2652" stopIfTrue="1" operator="equal">
      <formula>5</formula>
    </cfRule>
  </conditionalFormatting>
  <conditionalFormatting sqref="M46:N46">
    <cfRule type="cellIs" dxfId="480" priority="668" stopIfTrue="1" operator="equal">
      <formula>5</formula>
    </cfRule>
    <cfRule type="cellIs" dxfId="479" priority="667" stopIfTrue="1" operator="equal">
      <formula>1</formula>
    </cfRule>
    <cfRule type="cellIs" dxfId="478" priority="666" stopIfTrue="1" operator="equal">
      <formula>2</formula>
    </cfRule>
    <cfRule type="cellIs" dxfId="477" priority="664" stopIfTrue="1" operator="equal">
      <formula>4</formula>
    </cfRule>
    <cfRule type="cellIs" dxfId="476" priority="665" stopIfTrue="1" operator="equal">
      <formula>3</formula>
    </cfRule>
  </conditionalFormatting>
  <conditionalFormatting sqref="O36:Q36">
    <cfRule type="cellIs" dxfId="475" priority="853" stopIfTrue="1" operator="equal">
      <formula>1</formula>
    </cfRule>
    <cfRule type="cellIs" dxfId="474" priority="852" stopIfTrue="1" operator="equal">
      <formula>2</formula>
    </cfRule>
    <cfRule type="cellIs" dxfId="473" priority="851" stopIfTrue="1" operator="equal">
      <formula>3</formula>
    </cfRule>
    <cfRule type="cellIs" dxfId="472" priority="850" stopIfTrue="1" operator="equal">
      <formula>4</formula>
    </cfRule>
    <cfRule type="cellIs" dxfId="471" priority="854" stopIfTrue="1" operator="equal">
      <formula>5</formula>
    </cfRule>
  </conditionalFormatting>
  <conditionalFormatting sqref="O8:V8">
    <cfRule type="cellIs" dxfId="470" priority="2723" stopIfTrue="1" operator="equal">
      <formula>4</formula>
    </cfRule>
    <cfRule type="cellIs" dxfId="469" priority="2724" stopIfTrue="1" operator="equal">
      <formula>3</formula>
    </cfRule>
    <cfRule type="cellIs" dxfId="468" priority="2725" stopIfTrue="1" operator="equal">
      <formula>2</formula>
    </cfRule>
    <cfRule type="cellIs" dxfId="467" priority="2727" stopIfTrue="1" operator="equal">
      <formula>5</formula>
    </cfRule>
    <cfRule type="cellIs" dxfId="466" priority="2726" stopIfTrue="1" operator="equal">
      <formula>1</formula>
    </cfRule>
  </conditionalFormatting>
  <conditionalFormatting sqref="O17:AH18">
    <cfRule type="cellIs" dxfId="465" priority="570" stopIfTrue="1" operator="equal">
      <formula>2</formula>
    </cfRule>
    <cfRule type="cellIs" dxfId="464" priority="568" stopIfTrue="1" operator="equal">
      <formula>4</formula>
    </cfRule>
    <cfRule type="cellIs" dxfId="463" priority="572" stopIfTrue="1" operator="equal">
      <formula>5</formula>
    </cfRule>
    <cfRule type="cellIs" dxfId="462" priority="571" stopIfTrue="1" operator="equal">
      <formula>1</formula>
    </cfRule>
    <cfRule type="cellIs" dxfId="461" priority="569" stopIfTrue="1" operator="equal">
      <formula>3</formula>
    </cfRule>
  </conditionalFormatting>
  <conditionalFormatting sqref="O33:AH34">
    <cfRule type="cellIs" dxfId="460" priority="95" stopIfTrue="1" operator="equal">
      <formula>2</formula>
    </cfRule>
    <cfRule type="cellIs" dxfId="459" priority="96" stopIfTrue="1" operator="equal">
      <formula>1</formula>
    </cfRule>
    <cfRule type="cellIs" dxfId="458" priority="97" stopIfTrue="1" operator="equal">
      <formula>5</formula>
    </cfRule>
    <cfRule type="cellIs" dxfId="457" priority="94" stopIfTrue="1" operator="equal">
      <formula>3</formula>
    </cfRule>
    <cfRule type="cellIs" dxfId="456" priority="93" stopIfTrue="1" operator="equal">
      <formula>4</formula>
    </cfRule>
  </conditionalFormatting>
  <conditionalFormatting sqref="O39:AH39">
    <cfRule type="cellIs" dxfId="455" priority="1786" stopIfTrue="1" operator="equal">
      <formula>4</formula>
    </cfRule>
    <cfRule type="cellIs" dxfId="454" priority="1787" stopIfTrue="1" operator="equal">
      <formula>3</formula>
    </cfRule>
    <cfRule type="cellIs" dxfId="453" priority="1790" stopIfTrue="1" operator="equal">
      <formula>5</formula>
    </cfRule>
    <cfRule type="cellIs" dxfId="452" priority="1789" stopIfTrue="1" operator="equal">
      <formula>1</formula>
    </cfRule>
    <cfRule type="cellIs" dxfId="451" priority="1788" stopIfTrue="1" operator="equal">
      <formula>2</formula>
    </cfRule>
  </conditionalFormatting>
  <conditionalFormatting sqref="O12:AJ12">
    <cfRule type="cellIs" dxfId="450" priority="1608" stopIfTrue="1" operator="equal">
      <formula>4</formula>
    </cfRule>
    <cfRule type="cellIs" dxfId="449" priority="1612" stopIfTrue="1" operator="equal">
      <formula>5</formula>
    </cfRule>
    <cfRule type="cellIs" dxfId="448" priority="1609" stopIfTrue="1" operator="equal">
      <formula>3</formula>
    </cfRule>
    <cfRule type="cellIs" dxfId="447" priority="1610" stopIfTrue="1" operator="equal">
      <formula>2</formula>
    </cfRule>
    <cfRule type="cellIs" dxfId="446" priority="1611" stopIfTrue="1" operator="equal">
      <formula>1</formula>
    </cfRule>
  </conditionalFormatting>
  <conditionalFormatting sqref="P19:AH19">
    <cfRule type="cellIs" dxfId="445" priority="565" stopIfTrue="1" operator="equal">
      <formula>2</formula>
    </cfRule>
    <cfRule type="cellIs" dxfId="444" priority="567" stopIfTrue="1" operator="equal">
      <formula>5</formula>
    </cfRule>
    <cfRule type="cellIs" dxfId="443" priority="563" stopIfTrue="1" operator="equal">
      <formula>4</formula>
    </cfRule>
    <cfRule type="cellIs" dxfId="442" priority="564" stopIfTrue="1" operator="equal">
      <formula>3</formula>
    </cfRule>
    <cfRule type="cellIs" dxfId="441" priority="566" stopIfTrue="1" operator="equal">
      <formula>1</formula>
    </cfRule>
  </conditionalFormatting>
  <conditionalFormatting sqref="T36">
    <cfRule type="cellIs" dxfId="440" priority="846" stopIfTrue="1" operator="equal">
      <formula>3</formula>
    </cfRule>
    <cfRule type="cellIs" dxfId="439" priority="849" stopIfTrue="1" operator="equal">
      <formula>5</formula>
    </cfRule>
    <cfRule type="cellIs" dxfId="438" priority="845" stopIfTrue="1" operator="equal">
      <formula>4</formula>
    </cfRule>
    <cfRule type="cellIs" dxfId="437" priority="848" stopIfTrue="1" operator="equal">
      <formula>1</formula>
    </cfRule>
    <cfRule type="cellIs" dxfId="436" priority="847" stopIfTrue="1" operator="equal">
      <formula>2</formula>
    </cfRule>
  </conditionalFormatting>
  <conditionalFormatting sqref="U47:AG48">
    <cfRule type="cellIs" dxfId="435" priority="461" stopIfTrue="1" operator="equal">
      <formula>4</formula>
    </cfRule>
    <cfRule type="cellIs" dxfId="434" priority="462" stopIfTrue="1" operator="equal">
      <formula>3</formula>
    </cfRule>
    <cfRule type="cellIs" dxfId="433" priority="465" stopIfTrue="1" operator="equal">
      <formula>5</formula>
    </cfRule>
    <cfRule type="cellIs" dxfId="432" priority="464" stopIfTrue="1" operator="equal">
      <formula>1</formula>
    </cfRule>
    <cfRule type="cellIs" dxfId="431" priority="463" stopIfTrue="1" operator="equal">
      <formula>2</formula>
    </cfRule>
  </conditionalFormatting>
  <conditionalFormatting sqref="Y36:AA36">
    <cfRule type="cellIs" dxfId="430" priority="842" stopIfTrue="1" operator="equal">
      <formula>2</formula>
    </cfRule>
    <cfRule type="cellIs" dxfId="429" priority="841" stopIfTrue="1" operator="equal">
      <formula>3</formula>
    </cfRule>
    <cfRule type="cellIs" dxfId="428" priority="840" stopIfTrue="1" operator="equal">
      <formula>4</formula>
    </cfRule>
    <cfRule type="cellIs" dxfId="427" priority="844" stopIfTrue="1" operator="equal">
      <formula>5</formula>
    </cfRule>
    <cfRule type="cellIs" dxfId="426" priority="843" stopIfTrue="1" operator="equal">
      <formula>1</formula>
    </cfRule>
  </conditionalFormatting>
  <conditionalFormatting sqref="AE8">
    <cfRule type="cellIs" dxfId="425" priority="2728" stopIfTrue="1" operator="equal">
      <formula>4</formula>
    </cfRule>
    <cfRule type="cellIs" dxfId="424" priority="2732" stopIfTrue="1" operator="equal">
      <formula>5</formula>
    </cfRule>
    <cfRule type="cellIs" dxfId="423" priority="2730" stopIfTrue="1" operator="equal">
      <formula>2</formula>
    </cfRule>
    <cfRule type="cellIs" dxfId="422" priority="2731" stopIfTrue="1" operator="equal">
      <formula>1</formula>
    </cfRule>
    <cfRule type="cellIs" dxfId="421" priority="2729" stopIfTrue="1" operator="equal">
      <formula>3</formula>
    </cfRule>
  </conditionalFormatting>
  <conditionalFormatting sqref="AH21:AH23">
    <cfRule type="cellIs" dxfId="420" priority="963" stopIfTrue="1" operator="equal">
      <formula>4</formula>
    </cfRule>
    <cfRule type="cellIs" dxfId="419" priority="961" stopIfTrue="1" operator="equal">
      <formula>1</formula>
    </cfRule>
    <cfRule type="cellIs" dxfId="418" priority="959" stopIfTrue="1" operator="equal">
      <formula>3</formula>
    </cfRule>
    <cfRule type="cellIs" dxfId="417" priority="958" stopIfTrue="1" operator="equal">
      <formula>4</formula>
    </cfRule>
    <cfRule type="cellIs" dxfId="416" priority="962" stopIfTrue="1" operator="equal">
      <formula>5</formula>
    </cfRule>
    <cfRule type="cellIs" dxfId="415" priority="967" stopIfTrue="1" operator="equal">
      <formula>5</formula>
    </cfRule>
    <cfRule type="cellIs" dxfId="414" priority="966" stopIfTrue="1" operator="equal">
      <formula>1</formula>
    </cfRule>
    <cfRule type="cellIs" dxfId="413" priority="965" stopIfTrue="1" operator="equal">
      <formula>2</formula>
    </cfRule>
    <cfRule type="cellIs" dxfId="412" priority="964" stopIfTrue="1" operator="equal">
      <formula>3</formula>
    </cfRule>
    <cfRule type="cellIs" dxfId="411" priority="960" stopIfTrue="1" operator="equal">
      <formula>2</formula>
    </cfRule>
  </conditionalFormatting>
  <conditionalFormatting sqref="AH14:AJ15">
    <cfRule type="cellIs" dxfId="410" priority="338" stopIfTrue="1" operator="equal">
      <formula>2</formula>
    </cfRule>
    <cfRule type="cellIs" dxfId="409" priority="337" stopIfTrue="1" operator="equal">
      <formula>3</formula>
    </cfRule>
    <cfRule type="cellIs" dxfId="408" priority="339" stopIfTrue="1" operator="equal">
      <formula>1</formula>
    </cfRule>
    <cfRule type="cellIs" dxfId="407" priority="340" stopIfTrue="1" operator="equal">
      <formula>5</formula>
    </cfRule>
    <cfRule type="cellIs" dxfId="406" priority="336" stopIfTrue="1" operator="equal">
      <formula>4</formula>
    </cfRule>
  </conditionalFormatting>
  <conditionalFormatting sqref="AH36:AJ36">
    <cfRule type="cellIs" dxfId="405" priority="839" stopIfTrue="1" operator="equal">
      <formula>5</formula>
    </cfRule>
    <cfRule type="cellIs" dxfId="404" priority="835" stopIfTrue="1" operator="equal">
      <formula>4</formula>
    </cfRule>
    <cfRule type="cellIs" dxfId="403" priority="838" stopIfTrue="1" operator="equal">
      <formula>1</formula>
    </cfRule>
    <cfRule type="cellIs" dxfId="402" priority="837" stopIfTrue="1" operator="equal">
      <formula>2</formula>
    </cfRule>
    <cfRule type="cellIs" dxfId="401" priority="836" stopIfTrue="1" operator="equal">
      <formula>3</formula>
    </cfRule>
  </conditionalFormatting>
  <conditionalFormatting sqref="AI12">
    <cfRule type="cellIs" dxfId="400" priority="1626" stopIfTrue="1" operator="equal">
      <formula>1</formula>
    </cfRule>
    <cfRule type="cellIs" dxfId="399" priority="1625" stopIfTrue="1" operator="equal">
      <formula>2</formula>
    </cfRule>
    <cfRule type="cellIs" dxfId="398" priority="1623" stopIfTrue="1" operator="equal">
      <formula>4</formula>
    </cfRule>
    <cfRule type="cellIs" dxfId="397" priority="1627" stopIfTrue="1" operator="equal">
      <formula>5</formula>
    </cfRule>
    <cfRule type="cellIs" dxfId="396" priority="1624" stopIfTrue="1" operator="equal">
      <formula>3</formula>
    </cfRule>
  </conditionalFormatting>
  <conditionalFormatting sqref="AI14">
    <cfRule type="cellIs" dxfId="395" priority="335" stopIfTrue="1" operator="equal">
      <formula>5</formula>
    </cfRule>
    <cfRule type="cellIs" dxfId="394" priority="334" stopIfTrue="1" operator="equal">
      <formula>1</formula>
    </cfRule>
    <cfRule type="cellIs" dxfId="393" priority="333" stopIfTrue="1" operator="equal">
      <formula>2</formula>
    </cfRule>
    <cfRule type="cellIs" dxfId="392" priority="332" stopIfTrue="1" operator="equal">
      <formula>3</formula>
    </cfRule>
    <cfRule type="cellIs" dxfId="391" priority="331" stopIfTrue="1" operator="equal">
      <formula>4</formula>
    </cfRule>
  </conditionalFormatting>
  <conditionalFormatting sqref="AI15">
    <cfRule type="cellIs" dxfId="390" priority="1090" stopIfTrue="1" operator="equal">
      <formula>1</formula>
    </cfRule>
    <cfRule type="cellIs" dxfId="389" priority="1089" stopIfTrue="1" operator="equal">
      <formula>2</formula>
    </cfRule>
    <cfRule type="cellIs" dxfId="388" priority="1091" stopIfTrue="1" operator="equal">
      <formula>5</formula>
    </cfRule>
    <cfRule type="cellIs" dxfId="387" priority="1088" stopIfTrue="1" operator="equal">
      <formula>3</formula>
    </cfRule>
    <cfRule type="cellIs" dxfId="386" priority="1087" stopIfTrue="1" operator="equal">
      <formula>4</formula>
    </cfRule>
  </conditionalFormatting>
  <conditionalFormatting sqref="AI33">
    <cfRule type="cellIs" dxfId="385" priority="116" stopIfTrue="1" operator="equal">
      <formula>4</formula>
    </cfRule>
    <cfRule type="cellIs" dxfId="384" priority="117" stopIfTrue="1" operator="equal">
      <formula>3</formula>
    </cfRule>
    <cfRule type="cellIs" dxfId="383" priority="118" stopIfTrue="1" operator="equal">
      <formula>2</formula>
    </cfRule>
    <cfRule type="cellIs" dxfId="382" priority="119" stopIfTrue="1" operator="equal">
      <formula>1</formula>
    </cfRule>
    <cfRule type="cellIs" dxfId="381" priority="120" stopIfTrue="1" operator="equal">
      <formula>5</formula>
    </cfRule>
  </conditionalFormatting>
  <conditionalFormatting sqref="AI7:AJ7">
    <cfRule type="cellIs" dxfId="380" priority="2347" stopIfTrue="1" operator="equal">
      <formula>2</formula>
    </cfRule>
    <cfRule type="cellIs" dxfId="379" priority="2348" stopIfTrue="1" operator="equal">
      <formula>1</formula>
    </cfRule>
    <cfRule type="cellIs" dxfId="378" priority="2346" stopIfTrue="1" operator="equal">
      <formula>3</formula>
    </cfRule>
    <cfRule type="cellIs" dxfId="377" priority="2345" stopIfTrue="1" operator="equal">
      <formula>4</formula>
    </cfRule>
    <cfRule type="cellIs" dxfId="376" priority="2349" stopIfTrue="1" operator="equal">
      <formula>5</formula>
    </cfRule>
  </conditionalFormatting>
  <conditionalFormatting sqref="AI10:AJ11">
    <cfRule type="cellIs" dxfId="375" priority="430" stopIfTrue="1" operator="equal">
      <formula>3</formula>
    </cfRule>
    <cfRule type="cellIs" dxfId="374" priority="429" stopIfTrue="1" operator="equal">
      <formula>4</formula>
    </cfRule>
    <cfRule type="cellIs" dxfId="373" priority="431" stopIfTrue="1" operator="equal">
      <formula>2</formula>
    </cfRule>
    <cfRule type="cellIs" dxfId="372" priority="433" stopIfTrue="1" operator="equal">
      <formula>5</formula>
    </cfRule>
    <cfRule type="cellIs" dxfId="371" priority="432" stopIfTrue="1" operator="equal">
      <formula>1</formula>
    </cfRule>
  </conditionalFormatting>
  <conditionalFormatting sqref="AI14:AJ14">
    <cfRule type="cellIs" dxfId="370" priority="323" stopIfTrue="1" operator="equal">
      <formula>2</formula>
    </cfRule>
    <cfRule type="cellIs" dxfId="369" priority="324" stopIfTrue="1" operator="equal">
      <formula>1</formula>
    </cfRule>
    <cfRule type="cellIs" dxfId="368" priority="325" stopIfTrue="1" operator="equal">
      <formula>5</formula>
    </cfRule>
    <cfRule type="cellIs" dxfId="367" priority="321" stopIfTrue="1" operator="equal">
      <formula>4</formula>
    </cfRule>
    <cfRule type="cellIs" dxfId="366" priority="322" stopIfTrue="1" operator="equal">
      <formula>3</formula>
    </cfRule>
  </conditionalFormatting>
  <conditionalFormatting sqref="AI15:AJ15">
    <cfRule type="cellIs" dxfId="365" priority="1092" stopIfTrue="1" operator="equal">
      <formula>4</formula>
    </cfRule>
    <cfRule type="cellIs" dxfId="364" priority="1093" stopIfTrue="1" operator="equal">
      <formula>3</formula>
    </cfRule>
    <cfRule type="cellIs" dxfId="363" priority="1094" stopIfTrue="1" operator="equal">
      <formula>2</formula>
    </cfRule>
    <cfRule type="cellIs" dxfId="362" priority="1095" stopIfTrue="1" operator="equal">
      <formula>1</formula>
    </cfRule>
    <cfRule type="cellIs" dxfId="361" priority="1096" stopIfTrue="1" operator="equal">
      <formula>5</formula>
    </cfRule>
  </conditionalFormatting>
  <conditionalFormatting sqref="AI16:AJ19">
    <cfRule type="cellIs" dxfId="360" priority="64" stopIfTrue="1" operator="equal">
      <formula>2</formula>
    </cfRule>
    <cfRule type="cellIs" dxfId="359" priority="63" stopIfTrue="1" operator="equal">
      <formula>3</formula>
    </cfRule>
    <cfRule type="cellIs" dxfId="358" priority="62" stopIfTrue="1" operator="equal">
      <formula>4</formula>
    </cfRule>
    <cfRule type="cellIs" dxfId="357" priority="65" stopIfTrue="1" operator="equal">
      <formula>1</formula>
    </cfRule>
    <cfRule type="cellIs" dxfId="356" priority="66" stopIfTrue="1" operator="equal">
      <formula>5</formula>
    </cfRule>
  </conditionalFormatting>
  <conditionalFormatting sqref="AI17:AJ19">
    <cfRule type="cellIs" dxfId="355" priority="1162" stopIfTrue="1" operator="equal">
      <formula>1</formula>
    </cfRule>
    <cfRule type="cellIs" dxfId="354" priority="1161" stopIfTrue="1" operator="equal">
      <formula>2</formula>
    </cfRule>
    <cfRule type="cellIs" dxfId="353" priority="1163" stopIfTrue="1" operator="equal">
      <formula>5</formula>
    </cfRule>
    <cfRule type="cellIs" dxfId="352" priority="1160" stopIfTrue="1" operator="equal">
      <formula>3</formula>
    </cfRule>
    <cfRule type="cellIs" dxfId="351" priority="2665" stopIfTrue="1" operator="equal">
      <formula>4</formula>
    </cfRule>
  </conditionalFormatting>
  <conditionalFormatting sqref="AI21:AJ22">
    <cfRule type="cellIs" dxfId="350" priority="978" stopIfTrue="1" operator="equal">
      <formula>3</formula>
    </cfRule>
    <cfRule type="cellIs" dxfId="349" priority="977" stopIfTrue="1" operator="equal">
      <formula>4</formula>
    </cfRule>
    <cfRule type="cellIs" dxfId="348" priority="979" stopIfTrue="1" operator="equal">
      <formula>2</formula>
    </cfRule>
    <cfRule type="cellIs" dxfId="347" priority="980" stopIfTrue="1" operator="equal">
      <formula>1</formula>
    </cfRule>
    <cfRule type="cellIs" dxfId="346" priority="981" stopIfTrue="1" operator="equal">
      <formula>5</formula>
    </cfRule>
  </conditionalFormatting>
  <conditionalFormatting sqref="AI21:AJ25 AL25:AL26 AI26">
    <cfRule type="cellIs" dxfId="345" priority="982" stopIfTrue="1" operator="equal">
      <formula>4</formula>
    </cfRule>
    <cfRule type="cellIs" dxfId="344" priority="983" stopIfTrue="1" operator="equal">
      <formula>3</formula>
    </cfRule>
    <cfRule type="cellIs" dxfId="343" priority="984" stopIfTrue="1" operator="equal">
      <formula>2</formula>
    </cfRule>
    <cfRule type="cellIs" dxfId="342" priority="985" stopIfTrue="1" operator="equal">
      <formula>1</formula>
    </cfRule>
    <cfRule type="cellIs" dxfId="341" priority="986" stopIfTrue="1" operator="equal">
      <formula>5</formula>
    </cfRule>
  </conditionalFormatting>
  <conditionalFormatting sqref="AI24:AJ25 AL25:AL26 AI26">
    <cfRule type="cellIs" dxfId="340" priority="1039" stopIfTrue="1" operator="equal">
      <formula>1</formula>
    </cfRule>
    <cfRule type="cellIs" dxfId="339" priority="1040" stopIfTrue="1" operator="equal">
      <formula>5</formula>
    </cfRule>
    <cfRule type="cellIs" dxfId="338" priority="1036" stopIfTrue="1" operator="equal">
      <formula>4</formula>
    </cfRule>
    <cfRule type="cellIs" dxfId="337" priority="1037" stopIfTrue="1" operator="equal">
      <formula>3</formula>
    </cfRule>
    <cfRule type="cellIs" dxfId="336" priority="1038" stopIfTrue="1" operator="equal">
      <formula>2</formula>
    </cfRule>
  </conditionalFormatting>
  <conditionalFormatting sqref="AI27:AJ27">
    <cfRule type="cellIs" dxfId="335" priority="1733" stopIfTrue="1" operator="equal">
      <formula>5</formula>
    </cfRule>
    <cfRule type="cellIs" dxfId="334" priority="1732" stopIfTrue="1" operator="equal">
      <formula>1</formula>
    </cfRule>
    <cfRule type="cellIs" dxfId="333" priority="1730" stopIfTrue="1" operator="equal">
      <formula>3</formula>
    </cfRule>
    <cfRule type="cellIs" dxfId="332" priority="1729" stopIfTrue="1" operator="equal">
      <formula>4</formula>
    </cfRule>
    <cfRule type="cellIs" dxfId="331" priority="1731" stopIfTrue="1" operator="equal">
      <formula>2</formula>
    </cfRule>
  </conditionalFormatting>
  <conditionalFormatting sqref="AI27:AJ28">
    <cfRule type="cellIs" dxfId="330" priority="1722" stopIfTrue="1" operator="equal">
      <formula>1</formula>
    </cfRule>
    <cfRule type="cellIs" dxfId="329" priority="1720" stopIfTrue="1" operator="equal">
      <formula>3</formula>
    </cfRule>
    <cfRule type="cellIs" dxfId="328" priority="1721" stopIfTrue="1" operator="equal">
      <formula>2</formula>
    </cfRule>
    <cfRule type="cellIs" dxfId="327" priority="1723" stopIfTrue="1" operator="equal">
      <formula>5</formula>
    </cfRule>
    <cfRule type="cellIs" dxfId="326" priority="1719" stopIfTrue="1" operator="equal">
      <formula>4</formula>
    </cfRule>
  </conditionalFormatting>
  <conditionalFormatting sqref="AI28:AJ32">
    <cfRule type="cellIs" dxfId="325" priority="194" stopIfTrue="1" operator="equal">
      <formula>3</formula>
    </cfRule>
    <cfRule type="cellIs" dxfId="324" priority="195" stopIfTrue="1" operator="equal">
      <formula>2</formula>
    </cfRule>
    <cfRule type="cellIs" dxfId="323" priority="193" stopIfTrue="1" operator="equal">
      <formula>4</formula>
    </cfRule>
    <cfRule type="cellIs" dxfId="322" priority="196" stopIfTrue="1" operator="equal">
      <formula>1</formula>
    </cfRule>
    <cfRule type="cellIs" dxfId="321" priority="197" stopIfTrue="1" operator="equal">
      <formula>5</formula>
    </cfRule>
  </conditionalFormatting>
  <conditionalFormatting sqref="AI29:AJ29">
    <cfRule type="cellIs" dxfId="320" priority="189" stopIfTrue="1" operator="equal">
      <formula>3</formula>
    </cfRule>
    <cfRule type="cellIs" dxfId="319" priority="190" stopIfTrue="1" operator="equal">
      <formula>2</formula>
    </cfRule>
    <cfRule type="cellIs" dxfId="318" priority="192" stopIfTrue="1" operator="equal">
      <formula>5</formula>
    </cfRule>
    <cfRule type="cellIs" dxfId="317" priority="180" stopIfTrue="1" operator="equal">
      <formula>3</formula>
    </cfRule>
    <cfRule type="cellIs" dxfId="316" priority="191" stopIfTrue="1" operator="equal">
      <formula>1</formula>
    </cfRule>
    <cfRule type="cellIs" dxfId="315" priority="181" stopIfTrue="1" operator="equal">
      <formula>2</formula>
    </cfRule>
    <cfRule type="cellIs" dxfId="314" priority="182" stopIfTrue="1" operator="equal">
      <formula>1</formula>
    </cfRule>
    <cfRule type="cellIs" dxfId="313" priority="183" stopIfTrue="1" operator="equal">
      <formula>5</formula>
    </cfRule>
    <cfRule type="cellIs" dxfId="312" priority="188" stopIfTrue="1" operator="equal">
      <formula>4</formula>
    </cfRule>
    <cfRule type="cellIs" dxfId="311" priority="179" stopIfTrue="1" operator="equal">
      <formula>4</formula>
    </cfRule>
  </conditionalFormatting>
  <conditionalFormatting sqref="AI38:AJ40">
    <cfRule type="cellIs" dxfId="310" priority="822" stopIfTrue="1" operator="equal">
      <formula>5</formula>
    </cfRule>
    <cfRule type="cellIs" dxfId="309" priority="821" stopIfTrue="1" operator="equal">
      <formula>1</formula>
    </cfRule>
    <cfRule type="cellIs" dxfId="308" priority="820" stopIfTrue="1" operator="equal">
      <formula>2</formula>
    </cfRule>
    <cfRule type="cellIs" dxfId="307" priority="819" stopIfTrue="1" operator="equal">
      <formula>3</formula>
    </cfRule>
    <cfRule type="cellIs" dxfId="306" priority="818" stopIfTrue="1" operator="equal">
      <formula>4</formula>
    </cfRule>
  </conditionalFormatting>
  <conditionalFormatting sqref="AI42:AJ44">
    <cfRule type="cellIs" dxfId="305" priority="30" stopIfTrue="1" operator="equal">
      <formula>4</formula>
    </cfRule>
    <cfRule type="cellIs" dxfId="304" priority="31" stopIfTrue="1" operator="equal">
      <formula>3</formula>
    </cfRule>
    <cfRule type="cellIs" dxfId="303" priority="32" stopIfTrue="1" operator="equal">
      <formula>2</formula>
    </cfRule>
    <cfRule type="cellIs" dxfId="302" priority="33" stopIfTrue="1" operator="equal">
      <formula>1</formula>
    </cfRule>
    <cfRule type="cellIs" dxfId="301" priority="34" stopIfTrue="1" operator="equal">
      <formula>5</formula>
    </cfRule>
  </conditionalFormatting>
  <conditionalFormatting sqref="AI47:AJ48 M47">
    <cfRule type="cellIs" dxfId="300" priority="489" stopIfTrue="1" operator="equal">
      <formula>4</formula>
    </cfRule>
  </conditionalFormatting>
  <conditionalFormatting sqref="AI47:AJ48">
    <cfRule type="cellIs" dxfId="299" priority="478" stopIfTrue="1" operator="equal">
      <formula>4</formula>
    </cfRule>
    <cfRule type="cellIs" dxfId="298" priority="481" stopIfTrue="1" operator="equal">
      <formula>1</formula>
    </cfRule>
    <cfRule type="cellIs" dxfId="297" priority="480" stopIfTrue="1" operator="equal">
      <formula>2</formula>
    </cfRule>
    <cfRule type="cellIs" dxfId="296" priority="482" stopIfTrue="1" operator="equal">
      <formula>5</formula>
    </cfRule>
    <cfRule type="cellIs" dxfId="295" priority="479" stopIfTrue="1" operator="equal">
      <formula>3</formula>
    </cfRule>
  </conditionalFormatting>
  <conditionalFormatting sqref="AK7:AK8">
    <cfRule type="cellIs" dxfId="294" priority="2693" stopIfTrue="1" operator="between">
      <formula>2.1</formula>
      <formula>6</formula>
    </cfRule>
    <cfRule type="cellIs" dxfId="293" priority="2694" stopIfTrue="1" operator="lessThanOrEqual">
      <formula>2</formula>
    </cfRule>
    <cfRule type="cellIs" dxfId="292" priority="2691" stopIfTrue="1" operator="greaterThanOrEqual">
      <formula>12.1</formula>
    </cfRule>
    <cfRule type="cellIs" dxfId="291" priority="2692" stopIfTrue="1" operator="between">
      <formula>6.1</formula>
      <formula>12</formula>
    </cfRule>
  </conditionalFormatting>
  <conditionalFormatting sqref="AK14:AK15">
    <cfRule type="cellIs" dxfId="290" priority="1102" stopIfTrue="1" operator="lessThanOrEqual">
      <formula>2</formula>
    </cfRule>
    <cfRule type="cellIs" dxfId="289" priority="1101" stopIfTrue="1" operator="between">
      <formula>2.1</formula>
      <formula>6</formula>
    </cfRule>
    <cfRule type="cellIs" dxfId="288" priority="1098" stopIfTrue="1" operator="equal">
      <formula>12</formula>
    </cfRule>
    <cfRule type="cellIs" dxfId="287" priority="1099" stopIfTrue="1" operator="greaterThanOrEqual">
      <formula>12.1</formula>
    </cfRule>
    <cfRule type="cellIs" dxfId="286" priority="1100" stopIfTrue="1" operator="between">
      <formula>6.1</formula>
      <formula>12</formula>
    </cfRule>
  </conditionalFormatting>
  <conditionalFormatting sqref="AK18">
    <cfRule type="cellIs" dxfId="285" priority="640" stopIfTrue="1" operator="greaterThanOrEqual">
      <formula>12.1</formula>
    </cfRule>
    <cfRule type="cellIs" dxfId="284" priority="643" stopIfTrue="1" operator="lessThanOrEqual">
      <formula>2</formula>
    </cfRule>
    <cfRule type="cellIs" dxfId="283" priority="642" stopIfTrue="1" operator="between">
      <formula>2.1</formula>
      <formula>6</formula>
    </cfRule>
    <cfRule type="cellIs" dxfId="282" priority="641" stopIfTrue="1" operator="between">
      <formula>6.1</formula>
      <formula>12</formula>
    </cfRule>
  </conditionalFormatting>
  <conditionalFormatting sqref="AK23">
    <cfRule type="cellIs" dxfId="281" priority="1002" stopIfTrue="1" operator="between">
      <formula>2.1</formula>
      <formula>6</formula>
    </cfRule>
    <cfRule type="cellIs" dxfId="280" priority="1001" stopIfTrue="1" operator="between">
      <formula>6.1</formula>
      <formula>12</formula>
    </cfRule>
    <cfRule type="cellIs" dxfId="279" priority="1000" stopIfTrue="1" operator="greaterThanOrEqual">
      <formula>12.1</formula>
    </cfRule>
    <cfRule type="cellIs" dxfId="278" priority="1003" stopIfTrue="1" operator="lessThanOrEqual">
      <formula>2</formula>
    </cfRule>
  </conditionalFormatting>
  <conditionalFormatting sqref="AK29">
    <cfRule type="cellIs" dxfId="277" priority="165" stopIfTrue="1" operator="greaterThanOrEqual">
      <formula>12.1</formula>
    </cfRule>
    <cfRule type="cellIs" dxfId="276" priority="167" stopIfTrue="1" operator="between">
      <formula>2.1</formula>
      <formula>6</formula>
    </cfRule>
    <cfRule type="cellIs" dxfId="275" priority="168" stopIfTrue="1" operator="lessThanOrEqual">
      <formula>2</formula>
    </cfRule>
    <cfRule type="cellIs" dxfId="274" priority="166" stopIfTrue="1" operator="between">
      <formula>6.1</formula>
      <formula>12</formula>
    </cfRule>
  </conditionalFormatting>
  <conditionalFormatting sqref="AK32">
    <cfRule type="cellIs" dxfId="273" priority="920" stopIfTrue="1" operator="between">
      <formula>2.1</formula>
      <formula>6</formula>
    </cfRule>
    <cfRule type="cellIs" dxfId="272" priority="921" stopIfTrue="1" operator="lessThanOrEqual">
      <formula>2</formula>
    </cfRule>
    <cfRule type="cellIs" dxfId="271" priority="918" stopIfTrue="1" operator="greaterThanOrEqual">
      <formula>12.1</formula>
    </cfRule>
    <cfRule type="cellIs" dxfId="270" priority="919" stopIfTrue="1" operator="between">
      <formula>6.1</formula>
      <formula>12</formula>
    </cfRule>
  </conditionalFormatting>
  <conditionalFormatting sqref="AK33:AK35">
    <cfRule type="cellIs" dxfId="269" priority="87" stopIfTrue="1" operator="equal">
      <formula>1</formula>
    </cfRule>
    <cfRule type="cellIs" dxfId="268" priority="85" stopIfTrue="1" operator="equal">
      <formula>3</formula>
    </cfRule>
    <cfRule type="cellIs" dxfId="267" priority="84" stopIfTrue="1" operator="equal">
      <formula>4</formula>
    </cfRule>
    <cfRule type="cellIs" dxfId="266" priority="86" stopIfTrue="1" operator="equal">
      <formula>2</formula>
    </cfRule>
    <cfRule type="cellIs" dxfId="265" priority="88" stopIfTrue="1" operator="equal">
      <formula>5</formula>
    </cfRule>
  </conditionalFormatting>
  <conditionalFormatting sqref="AK38">
    <cfRule type="cellIs" dxfId="264" priority="3391" stopIfTrue="1" operator="between">
      <formula>6.1</formula>
      <formula>12</formula>
    </cfRule>
    <cfRule type="cellIs" dxfId="263" priority="3393" stopIfTrue="1" operator="lessThanOrEqual">
      <formula>2</formula>
    </cfRule>
    <cfRule type="cellIs" dxfId="262" priority="3390" stopIfTrue="1" operator="greaterThanOrEqual">
      <formula>12.1</formula>
    </cfRule>
    <cfRule type="cellIs" dxfId="261" priority="3392" stopIfTrue="1" operator="between">
      <formula>2.1</formula>
      <formula>6</formula>
    </cfRule>
  </conditionalFormatting>
  <conditionalFormatting sqref="AL7:AL12">
    <cfRule type="cellIs" dxfId="260" priority="445" stopIfTrue="1" operator="equal">
      <formula>"EXTREMO"</formula>
    </cfRule>
    <cfRule type="containsText" dxfId="259" priority="424" stopIfTrue="1" operator="containsText" text="BAJO">
      <formula>NOT(ISERROR(SEARCH("BAJO",AL7)))</formula>
    </cfRule>
    <cfRule type="cellIs" dxfId="258" priority="427" stopIfTrue="1" operator="equal">
      <formula>"MODERADO"</formula>
    </cfRule>
    <cfRule type="cellIs" dxfId="257" priority="428" stopIfTrue="1" operator="equal">
      <formula>"ALTO"</formula>
    </cfRule>
  </conditionalFormatting>
  <conditionalFormatting sqref="AL10:AL12">
    <cfRule type="cellIs" dxfId="256" priority="426" stopIfTrue="1" operator="equal">
      <formula>"MUY ALTO"</formula>
    </cfRule>
  </conditionalFormatting>
  <conditionalFormatting sqref="AL18:AL19">
    <cfRule type="containsText" dxfId="255" priority="1031" stopIfTrue="1" operator="containsText" text="BAJO">
      <formula>NOT(ISERROR(SEARCH("BAJO",AL18)))</formula>
    </cfRule>
    <cfRule type="cellIs" dxfId="254" priority="1032" stopIfTrue="1" operator="equal">
      <formula>"MUY ALTO"</formula>
    </cfRule>
    <cfRule type="cellIs" dxfId="253" priority="1033" stopIfTrue="1" operator="equal">
      <formula>"MODERADO"</formula>
    </cfRule>
    <cfRule type="cellIs" dxfId="252" priority="1034" stopIfTrue="1" operator="equal">
      <formula>"ALTO"</formula>
    </cfRule>
    <cfRule type="cellIs" dxfId="251" priority="1035" stopIfTrue="1" operator="equal">
      <formula>"EXTREMO"</formula>
    </cfRule>
  </conditionalFormatting>
  <conditionalFormatting sqref="AL19">
    <cfRule type="colorScale" priority="307">
      <colorScale>
        <cfvo type="min"/>
        <cfvo type="percentile" val="50"/>
        <cfvo type="max"/>
        <color rgb="FFF8696B"/>
        <color rgb="FFFFEB84"/>
        <color rgb="FF63BE7B"/>
      </colorScale>
    </cfRule>
  </conditionalFormatting>
  <conditionalFormatting sqref="AL21:AL23">
    <cfRule type="cellIs" dxfId="250" priority="996" stopIfTrue="1" operator="equal">
      <formula>"EXTREMO"</formula>
    </cfRule>
    <cfRule type="cellIs" dxfId="249" priority="1006" operator="between">
      <formula>1.5</formula>
      <formula>4.4</formula>
    </cfRule>
    <cfRule type="cellIs" dxfId="248" priority="1005" operator="between">
      <formula>4.5</formula>
      <formula>12.4</formula>
    </cfRule>
    <cfRule type="cellIs" dxfId="247" priority="1007" operator="lessThanOrEqual">
      <formula>1.4</formula>
    </cfRule>
    <cfRule type="cellIs" dxfId="246" priority="1004" operator="greaterThanOrEqual">
      <formula>12.5</formula>
    </cfRule>
  </conditionalFormatting>
  <conditionalFormatting sqref="AL21:AL24">
    <cfRule type="cellIs" dxfId="245" priority="995" stopIfTrue="1" operator="equal">
      <formula>"ALTO"</formula>
    </cfRule>
    <cfRule type="cellIs" dxfId="244" priority="1013" stopIfTrue="1" operator="equal">
      <formula>"EXTREMO"</formula>
    </cfRule>
    <cfRule type="containsText" dxfId="243" priority="992" stopIfTrue="1" operator="containsText" text="BAJO">
      <formula>NOT(ISERROR(SEARCH("BAJO",AL21)))</formula>
    </cfRule>
    <cfRule type="cellIs" dxfId="242" priority="993" stopIfTrue="1" operator="equal">
      <formula>"MUY ALTO"</formula>
    </cfRule>
    <cfRule type="cellIs" dxfId="241" priority="994" stopIfTrue="1" operator="equal">
      <formula>"MODERADO"</formula>
    </cfRule>
  </conditionalFormatting>
  <conditionalFormatting sqref="AL27:AL28 AL38:AL39">
    <cfRule type="cellIs" dxfId="240" priority="3508" stopIfTrue="1" operator="equal">
      <formula>"EXTREMO"</formula>
    </cfRule>
  </conditionalFormatting>
  <conditionalFormatting sqref="AL27:AL28">
    <cfRule type="cellIs" dxfId="239" priority="3400" stopIfTrue="1" operator="equal">
      <formula>"MODERADO"</formula>
    </cfRule>
    <cfRule type="containsText" dxfId="238" priority="3398" stopIfTrue="1" operator="containsText" text="BAJO">
      <formula>NOT(ISERROR(SEARCH("BAJO",AL27)))</formula>
    </cfRule>
    <cfRule type="cellIs" dxfId="237" priority="3399" stopIfTrue="1" operator="equal">
      <formula>"MUY ALTO"</formula>
    </cfRule>
    <cfRule type="cellIs" dxfId="236" priority="3401" stopIfTrue="1" operator="equal">
      <formula>"ALTO"</formula>
    </cfRule>
  </conditionalFormatting>
  <conditionalFormatting sqref="AL27:AL31">
    <cfRule type="containsText" dxfId="235" priority="223" stopIfTrue="1" operator="containsText" text="BAJO">
      <formula>NOT(ISERROR(SEARCH("BAJO",AL27)))</formula>
    </cfRule>
    <cfRule type="cellIs" dxfId="234" priority="225" stopIfTrue="1" operator="equal">
      <formula>"MODERADO"</formula>
    </cfRule>
    <cfRule type="cellIs" dxfId="233" priority="226" stopIfTrue="1" operator="equal">
      <formula>"ALTO"</formula>
    </cfRule>
    <cfRule type="cellIs" dxfId="232" priority="227" stopIfTrue="1" operator="equal">
      <formula>"EXTREMO"</formula>
    </cfRule>
    <cfRule type="cellIs" dxfId="231" priority="224" stopIfTrue="1" operator="equal">
      <formula>"MUY ALTO"</formula>
    </cfRule>
  </conditionalFormatting>
  <conditionalFormatting sqref="AL29">
    <cfRule type="cellIs" dxfId="230" priority="211" stopIfTrue="1" operator="equal">
      <formula>"ALTO"</formula>
    </cfRule>
    <cfRule type="cellIs" dxfId="229" priority="212" stopIfTrue="1" operator="equal">
      <formula>"EXTREMO"</formula>
    </cfRule>
    <cfRule type="cellIs" dxfId="228" priority="170" stopIfTrue="1" operator="equal">
      <formula>"MUY ALTO"</formula>
    </cfRule>
    <cfRule type="containsText" dxfId="227" priority="169" stopIfTrue="1" operator="containsText" text="BAJO">
      <formula>NOT(ISERROR(SEARCH("BAJO",AL29)))</formula>
    </cfRule>
    <cfRule type="cellIs" dxfId="226" priority="178" stopIfTrue="1" operator="equal">
      <formula>"EXTREMO"</formula>
    </cfRule>
    <cfRule type="cellIs" dxfId="225" priority="171" stopIfTrue="1" operator="equal">
      <formula>"MODERADO"</formula>
    </cfRule>
    <cfRule type="cellIs" dxfId="224" priority="172" stopIfTrue="1" operator="equal">
      <formula>"ALTO"</formula>
    </cfRule>
    <cfRule type="cellIs" dxfId="223" priority="210" stopIfTrue="1" operator="equal">
      <formula>"MODERADO"</formula>
    </cfRule>
    <cfRule type="cellIs" dxfId="222" priority="209" stopIfTrue="1" operator="equal">
      <formula>"MUY ALTO"</formula>
    </cfRule>
    <cfRule type="containsText" dxfId="221" priority="208" stopIfTrue="1" operator="containsText" text="BAJO">
      <formula>NOT(ISERROR(SEARCH("BAJO",AL29)))</formula>
    </cfRule>
  </conditionalFormatting>
  <conditionalFormatting sqref="AL36">
    <cfRule type="cellIs" dxfId="220" priority="885" stopIfTrue="1" operator="equal">
      <formula>"MUY ALTO"</formula>
    </cfRule>
    <cfRule type="cellIs" dxfId="219" priority="886" stopIfTrue="1" operator="equal">
      <formula>"MODERADO"</formula>
    </cfRule>
    <cfRule type="cellIs" dxfId="218" priority="887" stopIfTrue="1" operator="equal">
      <formula>"ALTO"</formula>
    </cfRule>
    <cfRule type="cellIs" dxfId="217" priority="893" stopIfTrue="1" operator="equal">
      <formula>"EXTREMO"</formula>
    </cfRule>
    <cfRule type="containsText" dxfId="216" priority="884" stopIfTrue="1" operator="containsText" text="BAJO">
      <formula>NOT(ISERROR(SEARCH("BAJO",AL36)))</formula>
    </cfRule>
  </conditionalFormatting>
  <conditionalFormatting sqref="AL38:AL39">
    <cfRule type="cellIs" dxfId="215" priority="3214" stopIfTrue="1" operator="equal">
      <formula>"ALTO"</formula>
    </cfRule>
    <cfRule type="cellIs" dxfId="214" priority="3213" stopIfTrue="1" operator="equal">
      <formula>"MODERADO"</formula>
    </cfRule>
    <cfRule type="cellIs" dxfId="213" priority="3212" stopIfTrue="1" operator="equal">
      <formula>"MUY ALTO"</formula>
    </cfRule>
    <cfRule type="containsText" dxfId="212" priority="3211" stopIfTrue="1" operator="containsText" text="BAJO">
      <formula>NOT(ISERROR(SEARCH("BAJO",AL38)))</formula>
    </cfRule>
  </conditionalFormatting>
  <conditionalFormatting sqref="AL39:AL40">
    <cfRule type="cellIs" dxfId="211" priority="815" stopIfTrue="1" operator="equal">
      <formula>"MODERADO"</formula>
    </cfRule>
    <cfRule type="cellIs" dxfId="210" priority="814" stopIfTrue="1" operator="equal">
      <formula>"MUY ALTO"</formula>
    </cfRule>
    <cfRule type="containsText" dxfId="209" priority="813" stopIfTrue="1" operator="containsText" text="BAJO">
      <formula>NOT(ISERROR(SEARCH("BAJO",AL39)))</formula>
    </cfRule>
    <cfRule type="cellIs" dxfId="208" priority="816" stopIfTrue="1" operator="equal">
      <formula>"ALTO"</formula>
    </cfRule>
  </conditionalFormatting>
  <conditionalFormatting sqref="AL40">
    <cfRule type="containsText" dxfId="207" priority="809" stopIfTrue="1" operator="containsText" text="BAJO">
      <formula>NOT(ISERROR(SEARCH("BAJO",AL40)))</formula>
    </cfRule>
    <cfRule type="cellIs" dxfId="206" priority="810" stopIfTrue="1" operator="equal">
      <formula>"MUY ALTO"</formula>
    </cfRule>
    <cfRule type="cellIs" dxfId="205" priority="811" stopIfTrue="1" operator="equal">
      <formula>"MODERADO"</formula>
    </cfRule>
    <cfRule type="cellIs" dxfId="204" priority="812" stopIfTrue="1" operator="equal">
      <formula>"ALTO"</formula>
    </cfRule>
    <cfRule type="cellIs" dxfId="203" priority="817" stopIfTrue="1" operator="equal">
      <formula>"EXTREMO"</formula>
    </cfRule>
  </conditionalFormatting>
  <conditionalFormatting sqref="AL42">
    <cfRule type="cellIs" dxfId="202" priority="776" stopIfTrue="1" operator="equal">
      <formula>"MUY ALTO"</formula>
    </cfRule>
    <cfRule type="cellIs" dxfId="201" priority="778" stopIfTrue="1" operator="equal">
      <formula>"ALTO"</formula>
    </cfRule>
    <cfRule type="cellIs" dxfId="200" priority="777" stopIfTrue="1" operator="equal">
      <formula>"MODERADO"</formula>
    </cfRule>
    <cfRule type="cellIs" dxfId="199" priority="769" stopIfTrue="1" operator="equal">
      <formula>"EXTREMO"</formula>
    </cfRule>
    <cfRule type="containsText" dxfId="198" priority="775" stopIfTrue="1" operator="containsText" text="BAJO">
      <formula>NOT(ISERROR(SEARCH("BAJO",AL42)))</formula>
    </cfRule>
  </conditionalFormatting>
  <conditionalFormatting sqref="AL44">
    <cfRule type="cellIs" dxfId="197" priority="725" stopIfTrue="1" operator="equal">
      <formula>"EXTREMO"</formula>
    </cfRule>
    <cfRule type="containsText" dxfId="196" priority="716" stopIfTrue="1" operator="containsText" text="BAJO">
      <formula>NOT(ISERROR(SEARCH("BAJO",AL44)))</formula>
    </cfRule>
    <cfRule type="cellIs" dxfId="195" priority="717" stopIfTrue="1" operator="equal">
      <formula>"MUY ALTO"</formula>
    </cfRule>
    <cfRule type="cellIs" dxfId="194" priority="718" stopIfTrue="1" operator="equal">
      <formula>"MODERADO"</formula>
    </cfRule>
    <cfRule type="cellIs" dxfId="193" priority="719" stopIfTrue="1" operator="equal">
      <formula>"ALTO"</formula>
    </cfRule>
  </conditionalFormatting>
  <conditionalFormatting sqref="AL47">
    <cfRule type="containsText" dxfId="192" priority="474" stopIfTrue="1" operator="containsText" text="BAJO">
      <formula>NOT(ISERROR(SEARCH("BAJO",AL47)))</formula>
    </cfRule>
    <cfRule type="cellIs" dxfId="191" priority="475" stopIfTrue="1" operator="equal">
      <formula>"MUY ALTO"</formula>
    </cfRule>
    <cfRule type="cellIs" dxfId="190" priority="476" stopIfTrue="1" operator="equal">
      <formula>"MODERADO"</formula>
    </cfRule>
    <cfRule type="cellIs" dxfId="189" priority="477" stopIfTrue="1" operator="equal">
      <formula>"ALTO"</formula>
    </cfRule>
    <cfRule type="containsText" dxfId="188" priority="494" stopIfTrue="1" operator="containsText" text="BAJO">
      <formula>NOT(ISERROR(SEARCH("BAJO",AL47)))</formula>
    </cfRule>
    <cfRule type="cellIs" dxfId="187" priority="488" stopIfTrue="1" operator="equal">
      <formula>"EXTREMO"</formula>
    </cfRule>
    <cfRule type="cellIs" dxfId="186" priority="495" stopIfTrue="1" operator="equal">
      <formula>"MUY ALTO"</formula>
    </cfRule>
    <cfRule type="cellIs" dxfId="185" priority="496" stopIfTrue="1" operator="equal">
      <formula>"MODERADO"</formula>
    </cfRule>
    <cfRule type="cellIs" dxfId="184" priority="497" stopIfTrue="1" operator="equal">
      <formula>"ALTO"</formula>
    </cfRule>
  </conditionalFormatting>
  <conditionalFormatting sqref="BB44">
    <cfRule type="iconSet" priority="701">
      <iconSet iconSet="4TrafficLights">
        <cfvo type="percent" val="0"/>
        <cfvo type="percent" val="20"/>
        <cfvo type="percent" val="61"/>
        <cfvo type="percent" val="96"/>
      </iconSet>
    </cfRule>
  </conditionalFormatting>
  <conditionalFormatting sqref="BC8">
    <cfRule type="iconSet" priority="2743">
      <iconSet iconSet="4TrafficLights">
        <cfvo type="percent" val="0"/>
        <cfvo type="percent" val="20"/>
        <cfvo type="percent" val="61"/>
        <cfvo type="percent" val="81"/>
      </iconSet>
    </cfRule>
  </conditionalFormatting>
  <conditionalFormatting sqref="BC10">
    <cfRule type="iconSet" priority="1166">
      <iconSet iconSet="4TrafficLights">
        <cfvo type="percent" val="0"/>
        <cfvo type="percent" val="20"/>
        <cfvo type="percent" val="61"/>
        <cfvo type="percent" val="81"/>
      </iconSet>
    </cfRule>
  </conditionalFormatting>
  <conditionalFormatting sqref="BC11">
    <cfRule type="iconSet" priority="452">
      <iconSet iconSet="4TrafficLights">
        <cfvo type="percent" val="0"/>
        <cfvo type="percent" val="20"/>
        <cfvo type="percent" val="61"/>
        <cfvo type="percent" val="81"/>
      </iconSet>
    </cfRule>
  </conditionalFormatting>
  <conditionalFormatting sqref="BC13:BC15">
    <cfRule type="iconSet" priority="127">
      <iconSet iconSet="4TrafficLights">
        <cfvo type="percent" val="0"/>
        <cfvo type="percent" val="20"/>
        <cfvo type="percent" val="61"/>
        <cfvo type="percent" val="81"/>
      </iconSet>
    </cfRule>
  </conditionalFormatting>
  <conditionalFormatting sqref="BC16">
    <cfRule type="iconSet" priority="81">
      <iconSet iconSet="4TrafficLights">
        <cfvo type="percent" val="0"/>
        <cfvo type="percent" val="20"/>
        <cfvo type="percent" val="61"/>
        <cfvo type="percent" val="81"/>
      </iconSet>
    </cfRule>
  </conditionalFormatting>
  <conditionalFormatting sqref="BC17:BC18">
    <cfRule type="iconSet" priority="3894">
      <iconSet iconSet="4TrafficLights">
        <cfvo type="percent" val="0"/>
        <cfvo type="percent" val="20"/>
        <cfvo type="percent" val="61"/>
        <cfvo type="percent" val="81"/>
      </iconSet>
    </cfRule>
  </conditionalFormatting>
  <conditionalFormatting sqref="BC19">
    <cfRule type="iconSet" priority="631">
      <iconSet iconSet="4TrafficLights">
        <cfvo type="percent" val="0"/>
        <cfvo type="percent" val="20"/>
        <cfvo type="percent" val="61"/>
        <cfvo type="percent" val="81"/>
      </iconSet>
    </cfRule>
  </conditionalFormatting>
  <conditionalFormatting sqref="BC20">
    <cfRule type="iconSet" priority="125">
      <iconSet iconSet="4TrafficLights">
        <cfvo type="percent" val="0"/>
        <cfvo type="percent" val="20"/>
        <cfvo type="percent" val="61"/>
        <cfvo type="percent" val="81"/>
      </iconSet>
    </cfRule>
  </conditionalFormatting>
  <conditionalFormatting sqref="BC21:BC23">
    <cfRule type="iconSet" priority="1019">
      <iconSet iconSet="4TrafficLights">
        <cfvo type="percent" val="0"/>
        <cfvo type="percent" val="20"/>
        <cfvo type="percent" val="61"/>
        <cfvo type="percent" val="81"/>
      </iconSet>
    </cfRule>
  </conditionalFormatting>
  <conditionalFormatting sqref="BC24:BC26">
    <cfRule type="iconSet" priority="1053">
      <iconSet iconSet="4TrafficLights">
        <cfvo type="percent" val="0"/>
        <cfvo type="percent" val="20"/>
        <cfvo type="percent" val="61"/>
        <cfvo type="percent" val="81"/>
      </iconSet>
    </cfRule>
  </conditionalFormatting>
  <conditionalFormatting sqref="BC28">
    <cfRule type="iconSet" priority="1775">
      <iconSet iconSet="4TrafficLights">
        <cfvo type="percent" val="0"/>
        <cfvo type="percent" val="20"/>
        <cfvo type="percent" val="61"/>
        <cfvo type="percent" val="81"/>
      </iconSet>
    </cfRule>
  </conditionalFormatting>
  <conditionalFormatting sqref="BC29">
    <cfRule type="iconSet" priority="187">
      <iconSet iconSet="4TrafficLights">
        <cfvo type="percent" val="0"/>
        <cfvo type="percent" val="20"/>
        <cfvo type="percent" val="61"/>
        <cfvo type="percent" val="81"/>
      </iconSet>
    </cfRule>
  </conditionalFormatting>
  <conditionalFormatting sqref="BC30:BC31">
    <cfRule type="iconSet" priority="948">
      <iconSet iconSet="4TrafficLights">
        <cfvo type="percent" val="0"/>
        <cfvo type="percent" val="20"/>
        <cfvo type="percent" val="61"/>
        <cfvo type="percent" val="81"/>
      </iconSet>
    </cfRule>
  </conditionalFormatting>
  <conditionalFormatting sqref="BC32">
    <cfRule type="iconSet" priority="940">
      <iconSet iconSet="4TrafficLights">
        <cfvo type="percent" val="0"/>
        <cfvo type="percent" val="20"/>
        <cfvo type="percent" val="61"/>
        <cfvo type="percent" val="81"/>
      </iconSet>
    </cfRule>
  </conditionalFormatting>
  <conditionalFormatting sqref="BC33:BC35">
    <cfRule type="iconSet" priority="123">
      <iconSet iconSet="4TrafficLights">
        <cfvo type="percent" val="0"/>
        <cfvo type="percent" val="20"/>
        <cfvo type="percent" val="61"/>
        <cfvo type="percent" val="81"/>
      </iconSet>
    </cfRule>
  </conditionalFormatting>
  <conditionalFormatting sqref="BC36:BC37">
    <cfRule type="iconSet" priority="3909">
      <iconSet iconSet="4TrafficLights">
        <cfvo type="percent" val="0"/>
        <cfvo type="percent" val="20"/>
        <cfvo type="percent" val="61"/>
        <cfvo type="percent" val="81"/>
      </iconSet>
    </cfRule>
  </conditionalFormatting>
  <conditionalFormatting sqref="BC38:BC39 BC12 BC27">
    <cfRule type="iconSet" priority="3858">
      <iconSet iconSet="4TrafficLights">
        <cfvo type="percent" val="0"/>
        <cfvo type="percent" val="20"/>
        <cfvo type="percent" val="61"/>
        <cfvo type="percent" val="81"/>
      </iconSet>
    </cfRule>
  </conditionalFormatting>
  <conditionalFormatting sqref="BC40:BC41">
    <cfRule type="iconSet" priority="825">
      <iconSet iconSet="4TrafficLights">
        <cfvo type="percent" val="0"/>
        <cfvo type="percent" val="20"/>
        <cfvo type="percent" val="61"/>
        <cfvo type="percent" val="81"/>
      </iconSet>
    </cfRule>
  </conditionalFormatting>
  <conditionalFormatting sqref="BC42">
    <cfRule type="iconSet" priority="755">
      <iconSet iconSet="4TrafficLights">
        <cfvo type="percent" val="0"/>
        <cfvo type="percent" val="20"/>
        <cfvo type="percent" val="61"/>
        <cfvo type="percent" val="81"/>
      </iconSet>
    </cfRule>
  </conditionalFormatting>
  <conditionalFormatting sqref="BC43">
    <cfRule type="iconSet" priority="37">
      <iconSet iconSet="4TrafficLights">
        <cfvo type="percent" val="0"/>
        <cfvo type="percent" val="20"/>
        <cfvo type="percent" val="61"/>
        <cfvo type="percent" val="81"/>
      </iconSet>
    </cfRule>
  </conditionalFormatting>
  <conditionalFormatting sqref="BC44">
    <cfRule type="iconSet" priority="710">
      <iconSet iconSet="4TrafficLights">
        <cfvo type="percent" val="0"/>
        <cfvo type="percent" val="20"/>
        <cfvo type="percent" val="61"/>
        <cfvo type="percent" val="96"/>
      </iconSet>
    </cfRule>
  </conditionalFormatting>
  <conditionalFormatting sqref="BC46:BC49">
    <cfRule type="iconSet" priority="500">
      <iconSet iconSet="4TrafficLights">
        <cfvo type="percent" val="0"/>
        <cfvo type="percent" val="20"/>
        <cfvo type="percent" val="61"/>
        <cfvo type="percent" val="81"/>
      </iconSet>
    </cfRule>
  </conditionalFormatting>
  <conditionalFormatting sqref="BC50">
    <cfRule type="iconSet" priority="2663">
      <iconSet iconSet="4TrafficLights">
        <cfvo type="percent" val="0"/>
        <cfvo type="percent" val="20"/>
        <cfvo type="percent" val="61"/>
        <cfvo type="percent" val="81"/>
      </iconSet>
    </cfRule>
  </conditionalFormatting>
  <conditionalFormatting sqref="BD14:BD15">
    <cfRule type="iconSet" priority="1059">
      <iconSet iconSet="4TrafficLights">
        <cfvo type="percent" val="0"/>
        <cfvo type="percent" val="20"/>
        <cfvo type="percent" val="61"/>
        <cfvo type="percent" val="96"/>
      </iconSet>
    </cfRule>
  </conditionalFormatting>
  <conditionalFormatting sqref="BD36">
    <cfRule type="iconSet" priority="883">
      <iconSet iconSet="4TrafficLights">
        <cfvo type="percent" val="0"/>
        <cfvo type="percent" val="20"/>
        <cfvo type="percent" val="61"/>
        <cfvo type="percent" val="96"/>
      </iconSet>
    </cfRule>
  </conditionalFormatting>
  <conditionalFormatting sqref="BD42">
    <cfRule type="iconSet" priority="748">
      <iconSet iconSet="4TrafficLights">
        <cfvo type="percent" val="0"/>
        <cfvo type="percent" val="20"/>
        <cfvo type="percent" val="61"/>
        <cfvo type="percent" val="96"/>
      </iconSet>
    </cfRule>
  </conditionalFormatting>
  <conditionalFormatting sqref="BD8:BE8">
    <cfRule type="iconSet" priority="2929">
      <iconSet iconSet="4TrafficLights">
        <cfvo type="percent" val="0"/>
        <cfvo type="percent" val="20"/>
        <cfvo type="percent" val="61"/>
        <cfvo type="percent" val="96"/>
      </iconSet>
    </cfRule>
  </conditionalFormatting>
  <conditionalFormatting sqref="BD9:BE9">
    <cfRule type="iconSet" priority="1178">
      <iconSet iconSet="4TrafficLights">
        <cfvo type="percent" val="0"/>
        <cfvo type="percent" val="20"/>
        <cfvo type="percent" val="61"/>
        <cfvo type="percent" val="96"/>
      </iconSet>
    </cfRule>
  </conditionalFormatting>
  <conditionalFormatting sqref="BD10:BE10">
    <cfRule type="iconSet" priority="1167">
      <iconSet iconSet="4TrafficLights">
        <cfvo type="percent" val="0"/>
        <cfvo type="percent" val="20"/>
        <cfvo type="percent" val="61"/>
        <cfvo type="percent" val="96"/>
      </iconSet>
    </cfRule>
  </conditionalFormatting>
  <conditionalFormatting sqref="BD11:BE11">
    <cfRule type="iconSet" priority="440">
      <iconSet iconSet="4TrafficLights">
        <cfvo type="percent" val="0"/>
        <cfvo type="percent" val="20"/>
        <cfvo type="percent" val="61"/>
        <cfvo type="percent" val="81"/>
      </iconSet>
    </cfRule>
  </conditionalFormatting>
  <conditionalFormatting sqref="BD13:BE13">
    <cfRule type="iconSet" priority="1119">
      <iconSet iconSet="4TrafficLights">
        <cfvo type="percent" val="0"/>
        <cfvo type="percent" val="20"/>
        <cfvo type="percent" val="61"/>
        <cfvo type="percent" val="96"/>
      </iconSet>
    </cfRule>
  </conditionalFormatting>
  <conditionalFormatting sqref="BD16:BE16">
    <cfRule type="iconSet" priority="82">
      <iconSet iconSet="4TrafficLights">
        <cfvo type="percent" val="0"/>
        <cfvo type="percent" val="20"/>
        <cfvo type="percent" val="61"/>
        <cfvo type="percent" val="96"/>
      </iconSet>
    </cfRule>
  </conditionalFormatting>
  <conditionalFormatting sqref="BD17:BE19">
    <cfRule type="iconSet" priority="3895">
      <iconSet iconSet="4TrafficLights">
        <cfvo type="percent" val="0"/>
        <cfvo type="percent" val="20"/>
        <cfvo type="percent" val="61"/>
        <cfvo type="percent" val="96"/>
      </iconSet>
    </cfRule>
  </conditionalFormatting>
  <conditionalFormatting sqref="BD20:BE20">
    <cfRule type="iconSet" priority="126">
      <iconSet iconSet="4TrafficLights">
        <cfvo type="percent" val="0"/>
        <cfvo type="percent" val="20"/>
        <cfvo type="percent" val="61"/>
        <cfvo type="percent" val="96"/>
      </iconSet>
    </cfRule>
  </conditionalFormatting>
  <conditionalFormatting sqref="BD21:BE23">
    <cfRule type="iconSet" priority="1021">
      <iconSet iconSet="4TrafficLights">
        <cfvo type="percent" val="0"/>
        <cfvo type="percent" val="20"/>
        <cfvo type="percent" val="61"/>
        <cfvo type="percent" val="96"/>
      </iconSet>
    </cfRule>
  </conditionalFormatting>
  <conditionalFormatting sqref="BD24:BE25">
    <cfRule type="iconSet" priority="1051">
      <iconSet iconSet="4TrafficLights">
        <cfvo type="percent" val="0"/>
        <cfvo type="percent" val="20"/>
        <cfvo type="percent" val="61"/>
        <cfvo type="percent" val="96"/>
      </iconSet>
    </cfRule>
  </conditionalFormatting>
  <conditionalFormatting sqref="BD28:BE28">
    <cfRule type="iconSet" priority="1774">
      <iconSet iconSet="4TrafficLights">
        <cfvo type="percent" val="0"/>
        <cfvo type="percent" val="20"/>
        <cfvo type="percent" val="61"/>
        <cfvo type="percent" val="96"/>
      </iconSet>
    </cfRule>
  </conditionalFormatting>
  <conditionalFormatting sqref="BD29:BE29">
    <cfRule type="iconSet" priority="186">
      <iconSet iconSet="4TrafficLights">
        <cfvo type="percent" val="0"/>
        <cfvo type="percent" val="20"/>
        <cfvo type="percent" val="61"/>
        <cfvo type="percent" val="96"/>
      </iconSet>
    </cfRule>
  </conditionalFormatting>
  <conditionalFormatting sqref="BD30:BE31">
    <cfRule type="iconSet" priority="949">
      <iconSet iconSet="4TrafficLights">
        <cfvo type="percent" val="0"/>
        <cfvo type="percent" val="20"/>
        <cfvo type="percent" val="61"/>
        <cfvo type="percent" val="96"/>
      </iconSet>
    </cfRule>
  </conditionalFormatting>
  <conditionalFormatting sqref="BD32:BE32">
    <cfRule type="iconSet" priority="939">
      <iconSet iconSet="4TrafficLights">
        <cfvo type="percent" val="0"/>
        <cfvo type="percent" val="20"/>
        <cfvo type="percent" val="61"/>
        <cfvo type="percent" val="96"/>
      </iconSet>
    </cfRule>
  </conditionalFormatting>
  <conditionalFormatting sqref="BD33:BE34">
    <cfRule type="iconSet" priority="124">
      <iconSet iconSet="4TrafficLights">
        <cfvo type="percent" val="0"/>
        <cfvo type="percent" val="20"/>
        <cfvo type="percent" val="61"/>
        <cfvo type="percent" val="96"/>
      </iconSet>
    </cfRule>
  </conditionalFormatting>
  <conditionalFormatting sqref="BD38:BE39 BD27:BE27 BD12:BE12">
    <cfRule type="iconSet" priority="3862">
      <iconSet iconSet="4TrafficLights">
        <cfvo type="percent" val="0"/>
        <cfvo type="percent" val="20"/>
        <cfvo type="percent" val="61"/>
        <cfvo type="percent" val="96"/>
      </iconSet>
    </cfRule>
  </conditionalFormatting>
  <conditionalFormatting sqref="BD40:BE40">
    <cfRule type="iconSet" priority="826">
      <iconSet iconSet="4TrafficLights">
        <cfvo type="percent" val="0"/>
        <cfvo type="percent" val="20"/>
        <cfvo type="percent" val="61"/>
        <cfvo type="percent" val="96"/>
      </iconSet>
    </cfRule>
  </conditionalFormatting>
  <conditionalFormatting sqref="BD43:BE43">
    <cfRule type="iconSet" priority="38">
      <iconSet iconSet="4TrafficLights">
        <cfvo type="percent" val="0"/>
        <cfvo type="percent" val="20"/>
        <cfvo type="percent" val="61"/>
        <cfvo type="percent" val="96"/>
      </iconSet>
    </cfRule>
  </conditionalFormatting>
  <conditionalFormatting sqref="BD46:BE46">
    <cfRule type="iconSet" priority="700">
      <iconSet iconSet="4TrafficLights">
        <cfvo type="percent" val="0"/>
        <cfvo type="percent" val="20"/>
        <cfvo type="percent" val="61"/>
        <cfvo type="percent" val="96"/>
      </iconSet>
    </cfRule>
  </conditionalFormatting>
  <conditionalFormatting sqref="BD47:BE48">
    <cfRule type="iconSet" priority="501">
      <iconSet iconSet="4TrafficLights">
        <cfvo type="percent" val="0"/>
        <cfvo type="percent" val="20"/>
        <cfvo type="percent" val="61"/>
        <cfvo type="percent" val="96"/>
      </iconSet>
    </cfRule>
  </conditionalFormatting>
  <conditionalFormatting sqref="BD50:BE50">
    <cfRule type="iconSet" priority="2662">
      <iconSet iconSet="4TrafficLights">
        <cfvo type="percent" val="0"/>
        <cfvo type="percent" val="20"/>
        <cfvo type="percent" val="61"/>
        <cfvo type="percent" val="96"/>
      </iconSet>
    </cfRule>
  </conditionalFormatting>
  <conditionalFormatting sqref="BE14:BE15">
    <cfRule type="iconSet" priority="1114">
      <iconSet iconSet="4TrafficLights">
        <cfvo type="percent" val="0"/>
        <cfvo type="percent" val="20"/>
        <cfvo type="percent" val="61"/>
        <cfvo type="percent" val="96"/>
      </iconSet>
    </cfRule>
  </conditionalFormatting>
  <conditionalFormatting sqref="BE36">
    <cfRule type="iconSet" priority="3910">
      <iconSet iconSet="4TrafficLights">
        <cfvo type="percent" val="0"/>
        <cfvo type="percent" val="20"/>
        <cfvo type="percent" val="61"/>
        <cfvo type="percent" val="96"/>
      </iconSet>
    </cfRule>
  </conditionalFormatting>
  <conditionalFormatting sqref="BE42">
    <cfRule type="iconSet" priority="747">
      <iconSet iconSet="4TrafficLights">
        <cfvo type="percent" val="0"/>
        <cfvo type="percent" val="20"/>
        <cfvo type="percent" val="61"/>
        <cfvo type="percent" val="96"/>
      </iconSet>
    </cfRule>
  </conditionalFormatting>
  <conditionalFormatting sqref="BE44:BE45">
    <cfRule type="iconSet" priority="733">
      <iconSet iconSet="4TrafficLights">
        <cfvo type="percent" val="0"/>
        <cfvo type="percent" val="20"/>
        <cfvo type="percent" val="61"/>
        <cfvo type="percent" val="96"/>
      </iconSet>
    </cfRule>
  </conditionalFormatting>
  <conditionalFormatting sqref="BF7">
    <cfRule type="colorScale" priority="2303">
      <colorScale>
        <cfvo type="min"/>
        <cfvo type="percentile" val="50"/>
        <cfvo type="max"/>
        <color rgb="FFF8696B"/>
        <color rgb="FFFFEB84"/>
        <color rgb="FF63BE7B"/>
      </colorScale>
    </cfRule>
  </conditionalFormatting>
  <conditionalFormatting sqref="BF8">
    <cfRule type="colorScale" priority="2927">
      <colorScale>
        <cfvo type="min"/>
        <cfvo type="percentile" val="50"/>
        <cfvo type="max"/>
        <color rgb="FFF8696B"/>
        <color rgb="FFFFEB84"/>
        <color rgb="FF63BE7B"/>
      </colorScale>
    </cfRule>
  </conditionalFormatting>
  <conditionalFormatting sqref="BF9">
    <cfRule type="cellIs" dxfId="183" priority="1171" operator="equal">
      <formula>5</formula>
    </cfRule>
    <cfRule type="colorScale" priority="1177">
      <colorScale>
        <cfvo type="min"/>
        <cfvo type="percentile" val="50"/>
        <cfvo type="max"/>
        <color rgb="FFF8696B"/>
        <color rgb="FFFFEB84"/>
        <color rgb="FF63BE7B"/>
      </colorScale>
    </cfRule>
    <cfRule type="cellIs" dxfId="182" priority="1175" operator="lessThanOrEqual">
      <formula>1</formula>
    </cfRule>
    <cfRule type="cellIs" dxfId="181" priority="1172" operator="equal">
      <formula>4</formula>
    </cfRule>
    <cfRule type="cellIs" dxfId="180" priority="1174" operator="equal">
      <formula>2</formula>
    </cfRule>
    <cfRule type="cellIs" dxfId="179" priority="1173" operator="equal">
      <formula>3</formula>
    </cfRule>
  </conditionalFormatting>
  <conditionalFormatting sqref="BF10">
    <cfRule type="colorScale" priority="1164">
      <colorScale>
        <cfvo type="min"/>
        <cfvo type="percentile" val="50"/>
        <cfvo type="max"/>
        <color rgb="FFF8696B"/>
        <color rgb="FFFFEB84"/>
        <color rgb="FF63BE7B"/>
      </colorScale>
    </cfRule>
  </conditionalFormatting>
  <conditionalFormatting sqref="BF11">
    <cfRule type="colorScale" priority="3916">
      <colorScale>
        <cfvo type="min"/>
        <cfvo type="percentile" val="50"/>
        <cfvo type="max"/>
        <color rgb="FFF8696B"/>
        <color rgb="FFFFEB84"/>
        <color rgb="FF63BE7B"/>
      </colorScale>
    </cfRule>
  </conditionalFormatting>
  <conditionalFormatting sqref="BF16">
    <cfRule type="colorScale" priority="80">
      <colorScale>
        <cfvo type="min"/>
        <cfvo type="percentile" val="50"/>
        <cfvo type="max"/>
        <color rgb="FFF8696B"/>
        <color rgb="FFFFEB84"/>
        <color rgb="FF63BE7B"/>
      </colorScale>
    </cfRule>
  </conditionalFormatting>
  <conditionalFormatting sqref="BF18">
    <cfRule type="colorScale" priority="3897">
      <colorScale>
        <cfvo type="min"/>
        <cfvo type="percentile" val="50"/>
        <cfvo type="max"/>
        <color rgb="FFF8696B"/>
        <color rgb="FFFFEB84"/>
        <color rgb="FF63BE7B"/>
      </colorScale>
    </cfRule>
  </conditionalFormatting>
  <conditionalFormatting sqref="BF19:BF20">
    <cfRule type="colorScale" priority="392">
      <colorScale>
        <cfvo type="min"/>
        <cfvo type="percentile" val="50"/>
        <cfvo type="max"/>
        <color rgb="FFF8696B"/>
        <color rgb="FFFFEB84"/>
        <color rgb="FF63BE7B"/>
      </colorScale>
    </cfRule>
  </conditionalFormatting>
  <conditionalFormatting sqref="BF21">
    <cfRule type="colorScale" priority="997">
      <colorScale>
        <cfvo type="min"/>
        <cfvo type="percentile" val="50"/>
        <cfvo type="max"/>
        <color rgb="FFF8696B"/>
        <color rgb="FFFFEB84"/>
        <color rgb="FF63BE7B"/>
      </colorScale>
    </cfRule>
  </conditionalFormatting>
  <conditionalFormatting sqref="BF22">
    <cfRule type="colorScale" priority="406">
      <colorScale>
        <cfvo type="min"/>
        <cfvo type="percentile" val="50"/>
        <cfvo type="max"/>
        <color rgb="FFF8696B"/>
        <color rgb="FFFFEB84"/>
        <color rgb="FF63BE7B"/>
      </colorScale>
    </cfRule>
  </conditionalFormatting>
  <conditionalFormatting sqref="BF23">
    <cfRule type="colorScale" priority="1020">
      <colorScale>
        <cfvo type="min"/>
        <cfvo type="percentile" val="50"/>
        <cfvo type="max"/>
        <color rgb="FFF8696B"/>
        <color rgb="FFFFEB84"/>
        <color rgb="FF63BE7B"/>
      </colorScale>
    </cfRule>
  </conditionalFormatting>
  <conditionalFormatting sqref="BF27">
    <cfRule type="colorScale" priority="3804">
      <colorScale>
        <cfvo type="min"/>
        <cfvo type="percentile" val="50"/>
        <cfvo type="max"/>
        <color rgb="FFF8696B"/>
        <color rgb="FFFFEB84"/>
        <color rgb="FF63BE7B"/>
      </colorScale>
    </cfRule>
  </conditionalFormatting>
  <conditionalFormatting sqref="BF28">
    <cfRule type="colorScale" priority="1763">
      <colorScale>
        <cfvo type="min"/>
        <cfvo type="percentile" val="50"/>
        <cfvo type="max"/>
        <color rgb="FFF8696B"/>
        <color rgb="FFFFEB84"/>
        <color rgb="FF63BE7B"/>
      </colorScale>
    </cfRule>
  </conditionalFormatting>
  <conditionalFormatting sqref="BF29">
    <cfRule type="colorScale" priority="184">
      <colorScale>
        <cfvo type="min"/>
        <cfvo type="percentile" val="50"/>
        <cfvo type="max"/>
        <color rgb="FFF8696B"/>
        <color rgb="FFFFEB84"/>
        <color rgb="FF63BE7B"/>
      </colorScale>
    </cfRule>
  </conditionalFormatting>
  <conditionalFormatting sqref="BF30:BF31">
    <cfRule type="colorScale" priority="946">
      <colorScale>
        <cfvo type="min"/>
        <cfvo type="percentile" val="50"/>
        <cfvo type="max"/>
        <color rgb="FFF8696B"/>
        <color rgb="FFFFEB84"/>
        <color rgb="FF63BE7B"/>
      </colorScale>
    </cfRule>
  </conditionalFormatting>
  <conditionalFormatting sqref="BF32">
    <cfRule type="colorScale" priority="937">
      <colorScale>
        <cfvo type="min"/>
        <cfvo type="percentile" val="50"/>
        <cfvo type="max"/>
        <color rgb="FFF8696B"/>
        <color rgb="FFFFEB84"/>
        <color rgb="FF63BE7B"/>
      </colorScale>
    </cfRule>
  </conditionalFormatting>
  <conditionalFormatting sqref="BF33:BF35">
    <cfRule type="colorScale" priority="121">
      <colorScale>
        <cfvo type="min"/>
        <cfvo type="percentile" val="50"/>
        <cfvo type="max"/>
        <color rgb="FFF8696B"/>
        <color rgb="FFFFEB84"/>
        <color rgb="FF63BE7B"/>
      </colorScale>
    </cfRule>
  </conditionalFormatting>
  <conditionalFormatting sqref="BF38:BF39 BF12">
    <cfRule type="colorScale" priority="3852">
      <colorScale>
        <cfvo type="min"/>
        <cfvo type="percentile" val="50"/>
        <cfvo type="max"/>
        <color rgb="FFF8696B"/>
        <color rgb="FFFFEB84"/>
        <color rgb="FF63BE7B"/>
      </colorScale>
    </cfRule>
  </conditionalFormatting>
  <conditionalFormatting sqref="BF40:BF41">
    <cfRule type="colorScale" priority="823">
      <colorScale>
        <cfvo type="min"/>
        <cfvo type="percentile" val="50"/>
        <cfvo type="max"/>
        <color rgb="FFF8696B"/>
        <color rgb="FFFFEB84"/>
        <color rgb="FF63BE7B"/>
      </colorScale>
    </cfRule>
  </conditionalFormatting>
  <conditionalFormatting sqref="BF41:BF42">
    <cfRule type="cellIs" dxfId="178" priority="11" operator="lessThanOrEqual">
      <formula>1</formula>
    </cfRule>
    <cfRule type="cellIs" dxfId="177" priority="10" operator="equal">
      <formula>2</formula>
    </cfRule>
    <cfRule type="cellIs" dxfId="176" priority="7" operator="equal">
      <formula>5</formula>
    </cfRule>
    <cfRule type="cellIs" dxfId="175" priority="8" operator="equal">
      <formula>4</formula>
    </cfRule>
    <cfRule type="cellIs" dxfId="174" priority="9" operator="equal">
      <formula>3</formula>
    </cfRule>
  </conditionalFormatting>
  <conditionalFormatting sqref="BF43">
    <cfRule type="colorScale" priority="35">
      <colorScale>
        <cfvo type="min"/>
        <cfvo type="percentile" val="50"/>
        <cfvo type="max"/>
        <color rgb="FFF8696B"/>
        <color rgb="FFFFEB84"/>
        <color rgb="FF63BE7B"/>
      </colorScale>
    </cfRule>
  </conditionalFormatting>
  <conditionalFormatting sqref="BF44">
    <cfRule type="colorScale" priority="731">
      <colorScale>
        <cfvo type="min"/>
        <cfvo type="percentile" val="50"/>
        <cfvo type="max"/>
        <color rgb="FFF8696B"/>
        <color rgb="FFFFEB84"/>
        <color rgb="FF63BE7B"/>
      </colorScale>
    </cfRule>
  </conditionalFormatting>
  <conditionalFormatting sqref="BF45">
    <cfRule type="cellIs" dxfId="173" priority="2" operator="equal">
      <formula>4</formula>
    </cfRule>
    <cfRule type="cellIs" dxfId="172" priority="1" operator="equal">
      <formula>5</formula>
    </cfRule>
    <cfRule type="cellIs" dxfId="171" priority="4" operator="equal">
      <formula>2</formula>
    </cfRule>
    <cfRule type="cellIs" dxfId="170" priority="5" operator="lessThanOrEqual">
      <formula>1</formula>
    </cfRule>
    <cfRule type="cellIs" dxfId="169" priority="3" operator="equal">
      <formula>3</formula>
    </cfRule>
    <cfRule type="colorScale" priority="6">
      <colorScale>
        <cfvo type="min"/>
        <cfvo type="percentile" val="50"/>
        <cfvo type="max"/>
        <color rgb="FFF8696B"/>
        <color rgb="FFFFEB84"/>
        <color rgb="FF63BE7B"/>
      </colorScale>
    </cfRule>
  </conditionalFormatting>
  <conditionalFormatting sqref="BF47:BF49">
    <cfRule type="colorScale" priority="498">
      <colorScale>
        <cfvo type="min"/>
        <cfvo type="percentile" val="50"/>
        <cfvo type="max"/>
        <color rgb="FFF8696B"/>
        <color rgb="FFFFEB84"/>
        <color rgb="FF63BE7B"/>
      </colorScale>
    </cfRule>
  </conditionalFormatting>
  <conditionalFormatting sqref="BF50">
    <cfRule type="colorScale" priority="2660">
      <colorScale>
        <cfvo type="min"/>
        <cfvo type="percentile" val="50"/>
        <cfvo type="max"/>
        <color rgb="FFF8696B"/>
        <color rgb="FFFFEB84"/>
        <color rgb="FF63BE7B"/>
      </colorScale>
    </cfRule>
  </conditionalFormatting>
  <conditionalFormatting sqref="BF7:BG8">
    <cfRule type="cellIs" dxfId="168" priority="2294" operator="equal">
      <formula>3</formula>
    </cfRule>
    <cfRule type="cellIs" dxfId="167" priority="2292" operator="equal">
      <formula>5</formula>
    </cfRule>
    <cfRule type="cellIs" dxfId="166" priority="2295" operator="equal">
      <formula>2</formula>
    </cfRule>
    <cfRule type="cellIs" dxfId="165" priority="2296" operator="lessThanOrEqual">
      <formula>1</formula>
    </cfRule>
    <cfRule type="cellIs" dxfId="164" priority="2293" operator="equal">
      <formula>4</formula>
    </cfRule>
  </conditionalFormatting>
  <conditionalFormatting sqref="BF10:BG12">
    <cfRule type="cellIs" dxfId="163" priority="435" operator="equal">
      <formula>4</formula>
    </cfRule>
    <cfRule type="cellIs" dxfId="162" priority="437" operator="equal">
      <formula>2</formula>
    </cfRule>
    <cfRule type="cellIs" dxfId="161" priority="438" operator="lessThanOrEqual">
      <formula>1</formula>
    </cfRule>
    <cfRule type="cellIs" dxfId="160" priority="434" operator="equal">
      <formula>5</formula>
    </cfRule>
    <cfRule type="cellIs" dxfId="159" priority="436" operator="equal">
      <formula>3</formula>
    </cfRule>
  </conditionalFormatting>
  <conditionalFormatting sqref="BF16:BG16">
    <cfRule type="cellIs" dxfId="158" priority="75" operator="lessThanOrEqual">
      <formula>1</formula>
    </cfRule>
    <cfRule type="cellIs" dxfId="157" priority="74" operator="equal">
      <formula>2</formula>
    </cfRule>
    <cfRule type="cellIs" dxfId="156" priority="72" operator="equal">
      <formula>4</formula>
    </cfRule>
    <cfRule type="cellIs" dxfId="155" priority="71" operator="equal">
      <formula>5</formula>
    </cfRule>
    <cfRule type="cellIs" dxfId="154" priority="73" operator="equal">
      <formula>3</formula>
    </cfRule>
  </conditionalFormatting>
  <conditionalFormatting sqref="BF18:BG19 BF20">
    <cfRule type="cellIs" dxfId="153" priority="391" operator="lessThanOrEqual">
      <formula>1</formula>
    </cfRule>
    <cfRule type="cellIs" dxfId="152" priority="390" operator="equal">
      <formula>2</formula>
    </cfRule>
    <cfRule type="cellIs" dxfId="151" priority="389" operator="equal">
      <formula>3</formula>
    </cfRule>
    <cfRule type="cellIs" dxfId="150" priority="388" operator="equal">
      <formula>4</formula>
    </cfRule>
    <cfRule type="cellIs" dxfId="149" priority="387" operator="equal">
      <formula>5</formula>
    </cfRule>
  </conditionalFormatting>
  <conditionalFormatting sqref="BF21:BG23">
    <cfRule type="cellIs" dxfId="148" priority="401" operator="equal">
      <formula>5</formula>
    </cfRule>
    <cfRule type="cellIs" dxfId="147" priority="403" operator="equal">
      <formula>3</formula>
    </cfRule>
    <cfRule type="cellIs" dxfId="146" priority="404" operator="equal">
      <formula>2</formula>
    </cfRule>
    <cfRule type="cellIs" dxfId="145" priority="405" operator="lessThanOrEqual">
      <formula>1</formula>
    </cfRule>
    <cfRule type="cellIs" dxfId="144" priority="402" operator="equal">
      <formula>4</formula>
    </cfRule>
  </conditionalFormatting>
  <conditionalFormatting sqref="BF22:BG22">
    <cfRule type="cellIs" dxfId="143" priority="399" operator="lessThanOrEqual">
      <formula>1</formula>
    </cfRule>
    <cfRule type="cellIs" dxfId="142" priority="397" operator="equal">
      <formula>3</formula>
    </cfRule>
    <cfRule type="cellIs" dxfId="141" priority="395" operator="equal">
      <formula>5</formula>
    </cfRule>
    <cfRule type="cellIs" dxfId="140" priority="398" operator="equal">
      <formula>2</formula>
    </cfRule>
    <cfRule type="cellIs" dxfId="139" priority="396" operator="equal">
      <formula>4</formula>
    </cfRule>
  </conditionalFormatting>
  <conditionalFormatting sqref="BF23:BG23 BF21:BG21">
    <cfRule type="cellIs" dxfId="138" priority="1012" operator="lessThanOrEqual">
      <formula>1</formula>
    </cfRule>
    <cfRule type="cellIs" dxfId="137" priority="1008" operator="equal">
      <formula>5</formula>
    </cfRule>
    <cfRule type="cellIs" dxfId="136" priority="1009" operator="equal">
      <formula>4</formula>
    </cfRule>
    <cfRule type="cellIs" dxfId="135" priority="1010" operator="equal">
      <formula>3</formula>
    </cfRule>
    <cfRule type="cellIs" dxfId="134" priority="1011" operator="equal">
      <formula>2</formula>
    </cfRule>
  </conditionalFormatting>
  <conditionalFormatting sqref="BF27:BG28">
    <cfRule type="cellIs" dxfId="133" priority="1778" operator="equal">
      <formula>3</formula>
    </cfRule>
    <cfRule type="cellIs" dxfId="132" priority="1780" operator="lessThanOrEqual">
      <formula>1</formula>
    </cfRule>
    <cfRule type="cellIs" dxfId="131" priority="1779" operator="equal">
      <formula>2</formula>
    </cfRule>
    <cfRule type="cellIs" dxfId="130" priority="1777" operator="equal">
      <formula>4</formula>
    </cfRule>
    <cfRule type="cellIs" dxfId="129" priority="1776" operator="equal">
      <formula>5</formula>
    </cfRule>
  </conditionalFormatting>
  <conditionalFormatting sqref="BF28:BG32">
    <cfRule type="cellIs" dxfId="128" priority="201" operator="equal">
      <formula>2</formula>
    </cfRule>
    <cfRule type="cellIs" dxfId="127" priority="200" operator="equal">
      <formula>3</formula>
    </cfRule>
    <cfRule type="cellIs" dxfId="126" priority="199" operator="equal">
      <formula>4</formula>
    </cfRule>
    <cfRule type="cellIs" dxfId="125" priority="198" operator="equal">
      <formula>5</formula>
    </cfRule>
    <cfRule type="cellIs" dxfId="124" priority="202" operator="lessThanOrEqual">
      <formula>1</formula>
    </cfRule>
  </conditionalFormatting>
  <conditionalFormatting sqref="BF29:BG29">
    <cfRule type="cellIs" dxfId="123" priority="176" operator="equal">
      <formula>2</formula>
    </cfRule>
    <cfRule type="cellIs" dxfId="122" priority="177" operator="lessThanOrEqual">
      <formula>1</formula>
    </cfRule>
    <cfRule type="cellIs" dxfId="121" priority="174" operator="equal">
      <formula>4</formula>
    </cfRule>
    <cfRule type="cellIs" dxfId="120" priority="173" operator="equal">
      <formula>5</formula>
    </cfRule>
    <cfRule type="cellIs" dxfId="119" priority="175" operator="equal">
      <formula>3</formula>
    </cfRule>
  </conditionalFormatting>
  <conditionalFormatting sqref="BF33:BG33 BF34:BF35">
    <cfRule type="cellIs" dxfId="118" priority="106" operator="equal">
      <formula>5</formula>
    </cfRule>
    <cfRule type="cellIs" dxfId="117" priority="107" operator="equal">
      <formula>4</formula>
    </cfRule>
    <cfRule type="cellIs" dxfId="116" priority="108" operator="equal">
      <formula>3</formula>
    </cfRule>
    <cfRule type="cellIs" dxfId="115" priority="109" operator="equal">
      <formula>2</formula>
    </cfRule>
    <cfRule type="cellIs" dxfId="114" priority="110" operator="lessThanOrEqual">
      <formula>1</formula>
    </cfRule>
  </conditionalFormatting>
  <conditionalFormatting sqref="BF38:BG40">
    <cfRule type="cellIs" dxfId="113" priority="803" operator="lessThanOrEqual">
      <formula>1</formula>
    </cfRule>
    <cfRule type="cellIs" dxfId="112" priority="802" operator="equal">
      <formula>2</formula>
    </cfRule>
    <cfRule type="cellIs" dxfId="111" priority="800" operator="equal">
      <formula>4</formula>
    </cfRule>
    <cfRule type="cellIs" dxfId="110" priority="799" operator="equal">
      <formula>5</formula>
    </cfRule>
    <cfRule type="cellIs" dxfId="109" priority="801" operator="equal">
      <formula>3</formula>
    </cfRule>
  </conditionalFormatting>
  <conditionalFormatting sqref="BF43:BG44">
    <cfRule type="cellIs" dxfId="108" priority="25" operator="equal">
      <formula>5</formula>
    </cfRule>
    <cfRule type="cellIs" dxfId="107" priority="29" operator="lessThanOrEqual">
      <formula>1</formula>
    </cfRule>
    <cfRule type="cellIs" dxfId="106" priority="28" operator="equal">
      <formula>2</formula>
    </cfRule>
    <cfRule type="cellIs" dxfId="105" priority="26" operator="equal">
      <formula>4</formula>
    </cfRule>
    <cfRule type="cellIs" dxfId="104" priority="27" operator="equal">
      <formula>3</formula>
    </cfRule>
  </conditionalFormatting>
  <conditionalFormatting sqref="BF47:BG47 BF48:BF49">
    <cfRule type="cellIs" dxfId="103" priority="483" operator="equal">
      <formula>5</formula>
    </cfRule>
    <cfRule type="cellIs" dxfId="102" priority="484" operator="equal">
      <formula>4</formula>
    </cfRule>
    <cfRule type="cellIs" dxfId="101" priority="485" operator="equal">
      <formula>3</formula>
    </cfRule>
    <cfRule type="cellIs" dxfId="100" priority="486" operator="equal">
      <formula>2</formula>
    </cfRule>
    <cfRule type="cellIs" dxfId="99" priority="487" operator="lessThanOrEqual">
      <formula>1</formula>
    </cfRule>
  </conditionalFormatting>
  <conditionalFormatting sqref="BF50:BG50">
    <cfRule type="cellIs" dxfId="98" priority="2646" operator="lessThanOrEqual">
      <formula>1</formula>
    </cfRule>
    <cfRule type="cellIs" dxfId="97" priority="2645" operator="equal">
      <formula>2</formula>
    </cfRule>
    <cfRule type="cellIs" dxfId="96" priority="2642" operator="equal">
      <formula>5</formula>
    </cfRule>
    <cfRule type="cellIs" dxfId="95" priority="2643" operator="equal">
      <formula>4</formula>
    </cfRule>
    <cfRule type="cellIs" dxfId="94" priority="2644" operator="equal">
      <formula>3</formula>
    </cfRule>
  </conditionalFormatting>
  <conditionalFormatting sqref="BG7">
    <cfRule type="colorScale" priority="2297">
      <colorScale>
        <cfvo type="min"/>
        <cfvo type="percentile" val="50"/>
        <cfvo type="max"/>
        <color rgb="FFF8696B"/>
        <color rgb="FFFFEB84"/>
        <color rgb="FF63BE7B"/>
      </colorScale>
    </cfRule>
  </conditionalFormatting>
  <conditionalFormatting sqref="BG8">
    <cfRule type="colorScale" priority="2928">
      <colorScale>
        <cfvo type="min"/>
        <cfvo type="percentile" val="50"/>
        <cfvo type="max"/>
        <color rgb="FFF8696B"/>
        <color rgb="FFFFEB84"/>
        <color rgb="FF63BE7B"/>
      </colorScale>
    </cfRule>
  </conditionalFormatting>
  <conditionalFormatting sqref="BG10">
    <cfRule type="colorScale" priority="1165">
      <colorScale>
        <cfvo type="min"/>
        <cfvo type="percentile" val="50"/>
        <cfvo type="max"/>
        <color rgb="FFF8696B"/>
        <color rgb="FFFFEB84"/>
        <color rgb="FF63BE7B"/>
      </colorScale>
    </cfRule>
  </conditionalFormatting>
  <conditionalFormatting sqref="BG11">
    <cfRule type="colorScale" priority="451">
      <colorScale>
        <cfvo type="min"/>
        <cfvo type="percentile" val="50"/>
        <cfvo type="max"/>
        <color rgb="FFF8696B"/>
        <color rgb="FFFFEB84"/>
        <color rgb="FF63BE7B"/>
      </colorScale>
    </cfRule>
  </conditionalFormatting>
  <conditionalFormatting sqref="BG15">
    <cfRule type="cellIs" dxfId="93" priority="1060" operator="equal">
      <formula>5</formula>
    </cfRule>
    <cfRule type="cellIs" dxfId="92" priority="1061" operator="equal">
      <formula>4</formula>
    </cfRule>
    <cfRule type="cellIs" dxfId="91" priority="1062" operator="equal">
      <formula>3</formula>
    </cfRule>
    <cfRule type="cellIs" dxfId="90" priority="1064" operator="lessThanOrEqual">
      <formula>1</formula>
    </cfRule>
    <cfRule type="colorScale" priority="1097">
      <colorScale>
        <cfvo type="min"/>
        <cfvo type="percentile" val="50"/>
        <cfvo type="max"/>
        <color rgb="FFF8696B"/>
        <color rgb="FFFFEB84"/>
        <color rgb="FF63BE7B"/>
      </colorScale>
    </cfRule>
    <cfRule type="cellIs" dxfId="89" priority="1063" operator="equal">
      <formula>2</formula>
    </cfRule>
  </conditionalFormatting>
  <conditionalFormatting sqref="BG16">
    <cfRule type="colorScale" priority="83">
      <colorScale>
        <cfvo type="min"/>
        <cfvo type="percentile" val="50"/>
        <cfvo type="max"/>
        <color rgb="FFF8696B"/>
        <color rgb="FFFFEB84"/>
        <color rgb="FF63BE7B"/>
      </colorScale>
    </cfRule>
  </conditionalFormatting>
  <conditionalFormatting sqref="BG17">
    <cfRule type="cellIs" dxfId="88" priority="645" operator="equal">
      <formula>4</formula>
    </cfRule>
    <cfRule type="cellIs" dxfId="87" priority="644" operator="equal">
      <formula>5</formula>
    </cfRule>
    <cfRule type="cellIs" dxfId="86" priority="646" operator="equal">
      <formula>3</formula>
    </cfRule>
    <cfRule type="cellIs" dxfId="85" priority="647" operator="equal">
      <formula>2</formula>
    </cfRule>
    <cfRule type="cellIs" dxfId="84" priority="648" operator="lessThanOrEqual">
      <formula>1</formula>
    </cfRule>
  </conditionalFormatting>
  <conditionalFormatting sqref="BG17:BG18">
    <cfRule type="colorScale" priority="3908">
      <colorScale>
        <cfvo type="min"/>
        <cfvo type="percentile" val="50"/>
        <cfvo type="max"/>
        <color rgb="FFF8696B"/>
        <color rgb="FFFFEB84"/>
        <color rgb="FF63BE7B"/>
      </colorScale>
    </cfRule>
  </conditionalFormatting>
  <conditionalFormatting sqref="BG19">
    <cfRule type="colorScale" priority="393">
      <colorScale>
        <cfvo type="min"/>
        <cfvo type="percentile" val="50"/>
        <cfvo type="max"/>
        <color rgb="FFF8696B"/>
        <color rgb="FFFFEB84"/>
        <color rgb="FF63BE7B"/>
      </colorScale>
    </cfRule>
  </conditionalFormatting>
  <conditionalFormatting sqref="BG21">
    <cfRule type="colorScale" priority="998">
      <colorScale>
        <cfvo type="min"/>
        <cfvo type="percentile" val="50"/>
        <cfvo type="max"/>
        <color rgb="FFF8696B"/>
        <color rgb="FFFFEB84"/>
        <color rgb="FF63BE7B"/>
      </colorScale>
    </cfRule>
  </conditionalFormatting>
  <conditionalFormatting sqref="BG22">
    <cfRule type="colorScale" priority="400">
      <colorScale>
        <cfvo type="min"/>
        <cfvo type="percentile" val="50"/>
        <cfvo type="max"/>
        <color rgb="FFF8696B"/>
        <color rgb="FFFFEB84"/>
        <color rgb="FF63BE7B"/>
      </colorScale>
    </cfRule>
  </conditionalFormatting>
  <conditionalFormatting sqref="BG23">
    <cfRule type="colorScale" priority="999">
      <colorScale>
        <cfvo type="min"/>
        <cfvo type="percentile" val="50"/>
        <cfvo type="max"/>
        <color rgb="FFF8696B"/>
        <color rgb="FFFFEB84"/>
        <color rgb="FF63BE7B"/>
      </colorScale>
    </cfRule>
  </conditionalFormatting>
  <conditionalFormatting sqref="BG24">
    <cfRule type="colorScale" priority="1052">
      <colorScale>
        <cfvo type="min"/>
        <cfvo type="percentile" val="50"/>
        <cfvo type="max"/>
        <color rgb="FFF8696B"/>
        <color rgb="FFFFEB84"/>
        <color rgb="FF63BE7B"/>
      </colorScale>
    </cfRule>
    <cfRule type="cellIs" dxfId="83" priority="1045" operator="lessThanOrEqual">
      <formula>1</formula>
    </cfRule>
    <cfRule type="cellIs" dxfId="82" priority="1044" operator="equal">
      <formula>2</formula>
    </cfRule>
    <cfRule type="cellIs" dxfId="81" priority="1043" operator="equal">
      <formula>3</formula>
    </cfRule>
    <cfRule type="cellIs" dxfId="80" priority="1042" operator="equal">
      <formula>4</formula>
    </cfRule>
    <cfRule type="cellIs" dxfId="79" priority="1041" operator="equal">
      <formula>5</formula>
    </cfRule>
  </conditionalFormatting>
  <conditionalFormatting sqref="BG27">
    <cfRule type="colorScale" priority="1781">
      <colorScale>
        <cfvo type="min"/>
        <cfvo type="percentile" val="50"/>
        <cfvo type="max"/>
        <color rgb="FFF8696B"/>
        <color rgb="FFFFEB84"/>
        <color rgb="FF63BE7B"/>
      </colorScale>
    </cfRule>
  </conditionalFormatting>
  <conditionalFormatting sqref="BG28">
    <cfRule type="colorScale" priority="1744">
      <colorScale>
        <cfvo type="min"/>
        <cfvo type="percentile" val="50"/>
        <cfvo type="max"/>
        <color rgb="FFF8696B"/>
        <color rgb="FFFFEB84"/>
        <color rgb="FF63BE7B"/>
      </colorScale>
    </cfRule>
  </conditionalFormatting>
  <conditionalFormatting sqref="BG29">
    <cfRule type="colorScale" priority="185">
      <colorScale>
        <cfvo type="min"/>
        <cfvo type="percentile" val="50"/>
        <cfvo type="max"/>
        <color rgb="FFF8696B"/>
        <color rgb="FFFFEB84"/>
        <color rgb="FF63BE7B"/>
      </colorScale>
    </cfRule>
  </conditionalFormatting>
  <conditionalFormatting sqref="BG30:BG31">
    <cfRule type="colorScale" priority="947">
      <colorScale>
        <cfvo type="min"/>
        <cfvo type="percentile" val="50"/>
        <cfvo type="max"/>
        <color rgb="FFF8696B"/>
        <color rgb="FFFFEB84"/>
        <color rgb="FF63BE7B"/>
      </colorScale>
    </cfRule>
  </conditionalFormatting>
  <conditionalFormatting sqref="BG32">
    <cfRule type="colorScale" priority="938">
      <colorScale>
        <cfvo type="min"/>
        <cfvo type="percentile" val="50"/>
        <cfvo type="max"/>
        <color rgb="FFF8696B"/>
        <color rgb="FFFFEB84"/>
        <color rgb="FF63BE7B"/>
      </colorScale>
    </cfRule>
  </conditionalFormatting>
  <conditionalFormatting sqref="BG33">
    <cfRule type="colorScale" priority="122">
      <colorScale>
        <cfvo type="min"/>
        <cfvo type="percentile" val="50"/>
        <cfvo type="max"/>
        <color rgb="FFF8696B"/>
        <color rgb="FFFFEB84"/>
        <color rgb="FF63BE7B"/>
      </colorScale>
    </cfRule>
  </conditionalFormatting>
  <conditionalFormatting sqref="BG36">
    <cfRule type="colorScale" priority="3911">
      <colorScale>
        <cfvo type="min"/>
        <cfvo type="percentile" val="50"/>
        <cfvo type="max"/>
        <color rgb="FFF8696B"/>
        <color rgb="FFFFEB84"/>
        <color rgb="FF63BE7B"/>
      </colorScale>
    </cfRule>
    <cfRule type="cellIs" dxfId="78" priority="889" operator="equal">
      <formula>4</formula>
    </cfRule>
    <cfRule type="cellIs" dxfId="77" priority="890" operator="equal">
      <formula>3</formula>
    </cfRule>
    <cfRule type="cellIs" dxfId="76" priority="891" operator="equal">
      <formula>2</formula>
    </cfRule>
    <cfRule type="cellIs" dxfId="75" priority="892" operator="lessThanOrEqual">
      <formula>1</formula>
    </cfRule>
    <cfRule type="cellIs" dxfId="74" priority="888" operator="equal">
      <formula>5</formula>
    </cfRule>
  </conditionalFormatting>
  <conditionalFormatting sqref="BG38:BG39 BG12">
    <cfRule type="colorScale" priority="3855">
      <colorScale>
        <cfvo type="min"/>
        <cfvo type="percentile" val="50"/>
        <cfvo type="max"/>
        <color rgb="FFF8696B"/>
        <color rgb="FFFFEB84"/>
        <color rgb="FF63BE7B"/>
      </colorScale>
    </cfRule>
  </conditionalFormatting>
  <conditionalFormatting sqref="BG40">
    <cfRule type="colorScale" priority="824">
      <colorScale>
        <cfvo type="min"/>
        <cfvo type="percentile" val="50"/>
        <cfvo type="max"/>
        <color rgb="FFF8696B"/>
        <color rgb="FFFFEB84"/>
        <color rgb="FF63BE7B"/>
      </colorScale>
    </cfRule>
  </conditionalFormatting>
  <conditionalFormatting sqref="BG43">
    <cfRule type="colorScale" priority="36">
      <colorScale>
        <cfvo type="min"/>
        <cfvo type="percentile" val="50"/>
        <cfvo type="max"/>
        <color rgb="FFF8696B"/>
        <color rgb="FFFFEB84"/>
        <color rgb="FF63BE7B"/>
      </colorScale>
    </cfRule>
  </conditionalFormatting>
  <conditionalFormatting sqref="BG44">
    <cfRule type="colorScale" priority="732">
      <colorScale>
        <cfvo type="min"/>
        <cfvo type="percentile" val="50"/>
        <cfvo type="max"/>
        <color rgb="FFF8696B"/>
        <color rgb="FFFFEB84"/>
        <color rgb="FF63BE7B"/>
      </colorScale>
    </cfRule>
  </conditionalFormatting>
  <conditionalFormatting sqref="BG46">
    <cfRule type="colorScale" priority="302">
      <colorScale>
        <cfvo type="min"/>
        <cfvo type="percentile" val="50"/>
        <cfvo type="max"/>
        <color rgb="FFF8696B"/>
        <color rgb="FFFFEB84"/>
        <color rgb="FF63BE7B"/>
      </colorScale>
    </cfRule>
    <cfRule type="cellIs" dxfId="73" priority="301" operator="lessThanOrEqual">
      <formula>1</formula>
    </cfRule>
    <cfRule type="cellIs" dxfId="72" priority="299" operator="equal">
      <formula>3</formula>
    </cfRule>
    <cfRule type="cellIs" dxfId="71" priority="297" operator="equal">
      <formula>5</formula>
    </cfRule>
    <cfRule type="cellIs" dxfId="70" priority="298" operator="equal">
      <formula>4</formula>
    </cfRule>
    <cfRule type="cellIs" dxfId="69" priority="300" operator="equal">
      <formula>2</formula>
    </cfRule>
  </conditionalFormatting>
  <conditionalFormatting sqref="BG47">
    <cfRule type="colorScale" priority="499">
      <colorScale>
        <cfvo type="min"/>
        <cfvo type="percentile" val="50"/>
        <cfvo type="max"/>
        <color rgb="FFF8696B"/>
        <color rgb="FFFFEB84"/>
        <color rgb="FF63BE7B"/>
      </colorScale>
    </cfRule>
  </conditionalFormatting>
  <conditionalFormatting sqref="BG50">
    <cfRule type="colorScale" priority="2661">
      <colorScale>
        <cfvo type="min"/>
        <cfvo type="percentile" val="50"/>
        <cfvo type="max"/>
        <color rgb="FFF8696B"/>
        <color rgb="FFFFEB84"/>
        <color rgb="FF63BE7B"/>
      </colorScale>
    </cfRule>
  </conditionalFormatting>
  <conditionalFormatting sqref="BH11:BH12">
    <cfRule type="cellIs" dxfId="68" priority="441" stopIfTrue="1" operator="greaterThanOrEqual">
      <formula>12.1</formula>
    </cfRule>
    <cfRule type="cellIs" dxfId="67" priority="425" stopIfTrue="1" operator="equal">
      <formula>4</formula>
    </cfRule>
    <cfRule type="cellIs" dxfId="66" priority="443" stopIfTrue="1" operator="between">
      <formula>2.1</formula>
      <formula>6</formula>
    </cfRule>
    <cfRule type="cellIs" dxfId="65" priority="442" stopIfTrue="1" operator="between">
      <formula>6.1</formula>
      <formula>12</formula>
    </cfRule>
    <cfRule type="cellIs" dxfId="64" priority="444" stopIfTrue="1" operator="lessThanOrEqual">
      <formula>2</formula>
    </cfRule>
  </conditionalFormatting>
  <conditionalFormatting sqref="BJ8">
    <cfRule type="cellIs" dxfId="63" priority="2712" stopIfTrue="1" operator="equal">
      <formula>"MODERADO"</formula>
    </cfRule>
    <cfRule type="containsText" dxfId="62" priority="2710" stopIfTrue="1" operator="containsText" text="BAJO">
      <formula>NOT(ISERROR(SEARCH("BAJO",BJ8)))</formula>
    </cfRule>
    <cfRule type="cellIs" dxfId="61" priority="2711" stopIfTrue="1" operator="equal">
      <formula>"EXTREMO"</formula>
    </cfRule>
    <cfRule type="cellIs" dxfId="60" priority="2713" stopIfTrue="1" operator="equal">
      <formula>"ALTO"</formula>
    </cfRule>
  </conditionalFormatting>
  <conditionalFormatting sqref="BJ10:BJ12">
    <cfRule type="cellIs" dxfId="59" priority="413" stopIfTrue="1" operator="equal">
      <formula>"EXTREMO"</formula>
    </cfRule>
    <cfRule type="cellIs" dxfId="58" priority="414" stopIfTrue="1" operator="equal">
      <formula>"MODERADO"</formula>
    </cfRule>
    <cfRule type="cellIs" dxfId="57" priority="415" stopIfTrue="1" operator="equal">
      <formula>"ALTO"</formula>
    </cfRule>
    <cfRule type="containsText" dxfId="56" priority="412" stopIfTrue="1" operator="containsText" text="BAJO">
      <formula>NOT(ISERROR(SEARCH("BAJO",BJ10)))</formula>
    </cfRule>
  </conditionalFormatting>
  <conditionalFormatting sqref="BJ12:BJ19">
    <cfRule type="containsText" dxfId="55" priority="248" stopIfTrue="1" operator="containsText" text="BAJO">
      <formula>NOT(ISERROR(SEARCH("BAJO",BJ12)))</formula>
    </cfRule>
    <cfRule type="cellIs" dxfId="54" priority="249" stopIfTrue="1" operator="equal">
      <formula>"EXTREMO"</formula>
    </cfRule>
    <cfRule type="cellIs" dxfId="53" priority="251" stopIfTrue="1" operator="equal">
      <formula>"ALTO"</formula>
    </cfRule>
    <cfRule type="cellIs" dxfId="52" priority="250" stopIfTrue="1" operator="equal">
      <formula>"MODERADO"</formula>
    </cfRule>
  </conditionalFormatting>
  <conditionalFormatting sqref="BJ21:BJ23">
    <cfRule type="containsText" dxfId="51" priority="950" stopIfTrue="1" operator="containsText" text="BAJO">
      <formula>NOT(ISERROR(SEARCH("BAJO",BJ21)))</formula>
    </cfRule>
    <cfRule type="cellIs" dxfId="50" priority="953" stopIfTrue="1" operator="equal">
      <formula>"ALTO"</formula>
    </cfRule>
    <cfRule type="cellIs" dxfId="49" priority="952" stopIfTrue="1" operator="equal">
      <formula>"MODERADO"</formula>
    </cfRule>
    <cfRule type="cellIs" dxfId="48" priority="951" stopIfTrue="1" operator="equal">
      <formula>"EXTREMO"</formula>
    </cfRule>
  </conditionalFormatting>
  <conditionalFormatting sqref="BJ21:BJ28">
    <cfRule type="cellIs" dxfId="47" priority="957" stopIfTrue="1" operator="equal">
      <formula>"ALTO"</formula>
    </cfRule>
    <cfRule type="containsText" dxfId="46" priority="954" stopIfTrue="1" operator="containsText" text="BAJO">
      <formula>NOT(ISERROR(SEARCH("BAJO",BJ21)))</formula>
    </cfRule>
    <cfRule type="cellIs" dxfId="45" priority="955" stopIfTrue="1" operator="equal">
      <formula>"EXTREMO"</formula>
    </cfRule>
    <cfRule type="cellIs" dxfId="44" priority="956" stopIfTrue="1" operator="equal">
      <formula>"MODERADO"</formula>
    </cfRule>
  </conditionalFormatting>
  <conditionalFormatting sqref="BJ28:BJ32">
    <cfRule type="cellIs" dxfId="43" priority="141" stopIfTrue="1" operator="equal">
      <formula>"EXTREMO"</formula>
    </cfRule>
    <cfRule type="cellIs" dxfId="42" priority="142" stopIfTrue="1" operator="equal">
      <formula>"MODERADO"</formula>
    </cfRule>
    <cfRule type="cellIs" dxfId="41" priority="143" stopIfTrue="1" operator="equal">
      <formula>"ALTO"</formula>
    </cfRule>
    <cfRule type="containsText" dxfId="40" priority="140" stopIfTrue="1" operator="containsText" text="BAJO">
      <formula>NOT(ISERROR(SEARCH("BAJO",BJ28)))</formula>
    </cfRule>
  </conditionalFormatting>
  <conditionalFormatting sqref="BJ29">
    <cfRule type="cellIs" dxfId="39" priority="137" stopIfTrue="1" operator="equal">
      <formula>"EXTREMO"</formula>
    </cfRule>
    <cfRule type="containsText" dxfId="38" priority="136" stopIfTrue="1" operator="containsText" text="BAJO">
      <formula>NOT(ISERROR(SEARCH("BAJO",BJ29)))</formula>
    </cfRule>
    <cfRule type="cellIs" dxfId="37" priority="135" stopIfTrue="1" operator="equal">
      <formula>"ALTO"</formula>
    </cfRule>
    <cfRule type="cellIs" dxfId="36" priority="134" stopIfTrue="1" operator="equal">
      <formula>"MODERADO"</formula>
    </cfRule>
    <cfRule type="cellIs" dxfId="35" priority="138" stopIfTrue="1" operator="equal">
      <formula>"MODERADO"</formula>
    </cfRule>
    <cfRule type="containsText" dxfId="34" priority="132" stopIfTrue="1" operator="containsText" text="BAJO">
      <formula>NOT(ISERROR(SEARCH("BAJO",BJ29)))</formula>
    </cfRule>
    <cfRule type="cellIs" dxfId="33" priority="131" stopIfTrue="1" operator="equal">
      <formula>"ALTO"</formula>
    </cfRule>
    <cfRule type="cellIs" dxfId="32" priority="130" stopIfTrue="1" operator="equal">
      <formula>"MODERADO"</formula>
    </cfRule>
    <cfRule type="cellIs" dxfId="31" priority="129" stopIfTrue="1" operator="equal">
      <formula>"EXTREMO"</formula>
    </cfRule>
    <cfRule type="containsText" dxfId="30" priority="128" stopIfTrue="1" operator="containsText" text="BAJO">
      <formula>NOT(ISERROR(SEARCH("BAJO",BJ29)))</formula>
    </cfRule>
    <cfRule type="cellIs" dxfId="29" priority="133" stopIfTrue="1" operator="equal">
      <formula>"EXTREMO"</formula>
    </cfRule>
    <cfRule type="cellIs" dxfId="28" priority="139" stopIfTrue="1" operator="equal">
      <formula>"ALTO"</formula>
    </cfRule>
  </conditionalFormatting>
  <conditionalFormatting sqref="BJ30">
    <cfRule type="cellIs" dxfId="27" priority="909" stopIfTrue="1" operator="equal">
      <formula>"ALTO"</formula>
    </cfRule>
    <cfRule type="cellIs" dxfId="26" priority="908" stopIfTrue="1" operator="equal">
      <formula>"MODERADO"</formula>
    </cfRule>
    <cfRule type="cellIs" dxfId="25" priority="907" stopIfTrue="1" operator="equal">
      <formula>"EXTREMO"</formula>
    </cfRule>
    <cfRule type="containsText" dxfId="24" priority="906" stopIfTrue="1" operator="containsText" text="BAJO">
      <formula>NOT(ISERROR(SEARCH("BAJO",BJ30)))</formula>
    </cfRule>
  </conditionalFormatting>
  <conditionalFormatting sqref="BJ33:BJ37">
    <cfRule type="containsText" dxfId="23" priority="89" stopIfTrue="1" operator="containsText" text="BAJO">
      <formula>NOT(ISERROR(SEARCH("BAJO",BJ33)))</formula>
    </cfRule>
    <cfRule type="cellIs" dxfId="22" priority="90" stopIfTrue="1" operator="equal">
      <formula>"EXTREMO"</formula>
    </cfRule>
    <cfRule type="cellIs" dxfId="21" priority="92" stopIfTrue="1" operator="equal">
      <formula>"ALTO"</formula>
    </cfRule>
    <cfRule type="cellIs" dxfId="20" priority="91" stopIfTrue="1" operator="equal">
      <formula>"MODERADO"</formula>
    </cfRule>
  </conditionalFormatting>
  <conditionalFormatting sqref="BJ36:BJ41">
    <cfRule type="cellIs" dxfId="19" priority="788" stopIfTrue="1" operator="equal">
      <formula>"EXTREMO"</formula>
    </cfRule>
    <cfRule type="containsText" dxfId="18" priority="787" stopIfTrue="1" operator="containsText" text="BAJO">
      <formula>NOT(ISERROR(SEARCH("BAJO",BJ36)))</formula>
    </cfRule>
    <cfRule type="cellIs" dxfId="17" priority="789" stopIfTrue="1" operator="equal">
      <formula>"MODERADO"</formula>
    </cfRule>
    <cfRule type="cellIs" dxfId="16" priority="790" stopIfTrue="1" operator="equal">
      <formula>"ALTO"</formula>
    </cfRule>
  </conditionalFormatting>
  <conditionalFormatting sqref="BJ40:BJ42">
    <cfRule type="containsText" dxfId="15" priority="734" stopIfTrue="1" operator="containsText" text="BAJO">
      <formula>NOT(ISERROR(SEARCH("BAJO",BJ40)))</formula>
    </cfRule>
    <cfRule type="cellIs" dxfId="14" priority="735" stopIfTrue="1" operator="equal">
      <formula>"EXTREMO"</formula>
    </cfRule>
    <cfRule type="cellIs" dxfId="13" priority="736" stopIfTrue="1" operator="equal">
      <formula>"MODERADO"</formula>
    </cfRule>
    <cfRule type="cellIs" dxfId="12" priority="737" stopIfTrue="1" operator="equal">
      <formula>"ALTO"</formula>
    </cfRule>
  </conditionalFormatting>
  <conditionalFormatting sqref="BJ47:BJ48">
    <cfRule type="cellIs" dxfId="11" priority="460" stopIfTrue="1" operator="equal">
      <formula>"ALTO"</formula>
    </cfRule>
    <cfRule type="cellIs" dxfId="10" priority="459" stopIfTrue="1" operator="equal">
      <formula>"MODERADO"</formula>
    </cfRule>
    <cfRule type="containsText" dxfId="9" priority="457" stopIfTrue="1" operator="containsText" text="BAJO">
      <formula>NOT(ISERROR(SEARCH("BAJO",BJ47)))</formula>
    </cfRule>
    <cfRule type="containsText" dxfId="8" priority="453" stopIfTrue="1" operator="containsText" text="BAJO">
      <formula>NOT(ISERROR(SEARCH("BAJO",BJ47)))</formula>
    </cfRule>
    <cfRule type="cellIs" dxfId="7" priority="454" stopIfTrue="1" operator="equal">
      <formula>"EXTREMO"</formula>
    </cfRule>
    <cfRule type="cellIs" dxfId="6" priority="455" stopIfTrue="1" operator="equal">
      <formula>"MODERADO"</formula>
    </cfRule>
    <cfRule type="cellIs" dxfId="5" priority="456" stopIfTrue="1" operator="equal">
      <formula>"ALTO"</formula>
    </cfRule>
    <cfRule type="cellIs" dxfId="4" priority="458" stopIfTrue="1" operator="equal">
      <formula>"EXTREMO"</formula>
    </cfRule>
  </conditionalFormatting>
  <conditionalFormatting sqref="BJ50">
    <cfRule type="cellIs" dxfId="3" priority="3500" stopIfTrue="1" operator="equal">
      <formula>"EXTREMO"</formula>
    </cfRule>
    <cfRule type="cellIs" dxfId="2" priority="3502" stopIfTrue="1" operator="equal">
      <formula>"ALTO"</formula>
    </cfRule>
    <cfRule type="cellIs" dxfId="1" priority="3501" stopIfTrue="1" operator="equal">
      <formula>"MODERADO"</formula>
    </cfRule>
    <cfRule type="containsText" dxfId="0" priority="3499" stopIfTrue="1" operator="containsText" text="BAJO">
      <formula>NOT(ISERROR(SEARCH("BAJO",BJ50)))</formula>
    </cfRule>
  </conditionalFormatting>
  <dataValidations count="2">
    <dataValidation type="list" allowBlank="1" showInputMessage="1" showErrorMessage="1" sqref="AO7:AO8 AO32" xr:uid="{00000000-0002-0000-0000-000000000000}">
      <formula1>"PREVENTIVO,DETECCION,CORRECTIVO"</formula1>
    </dataValidation>
    <dataValidation type="list" allowBlank="1" showInputMessage="1" showErrorMessage="1" sqref="M7:M8" xr:uid="{00000000-0002-0000-0000-000001000000}">
      <formula1>"1,2,3,4,5"</formula1>
    </dataValidation>
  </dataValidations>
  <hyperlinks>
    <hyperlink ref="BJ5:BJ6" location="'Desplazamiento RI'!A1" display="'Desplazamiento RI'!A1" xr:uid="{00000000-0004-0000-0000-000000000000}"/>
    <hyperlink ref="M5:N5" location="'Probabilidad Impacto'!A1" display="PROBABILIDAD" xr:uid="{00000000-0004-0000-0000-000001000000}"/>
    <hyperlink ref="AH5:AJ5" location="'Probabilidad Impacto'!A1" display="IMPACTO" xr:uid="{00000000-0004-0000-0000-000002000000}"/>
    <hyperlink ref="BA5" location="'Solidez del control'!A1" display="SOLIDEZ INDIVIDUAL DEL CONTROL " xr:uid="{00000000-0004-0000-0000-000003000000}"/>
    <hyperlink ref="BD5:BE6" location="'Solidez del control'!A1" display="SOLIDEZ DEL CONJUNTO DE CONTROLES" xr:uid="{00000000-0004-0000-0000-000005000000}"/>
    <hyperlink ref="AY5" location="'Calificación ejecucion control'!A1" display="EJECUCION DEL CONTROL" xr:uid="{00000000-0004-0000-0000-000006000000}"/>
  </hyperlinks>
  <pageMargins left="0.70866141732283472" right="0.70866141732283472" top="0.74803149606299213" bottom="0.74803149606299213" header="0.31496062992125984" footer="0.31496062992125984"/>
  <pageSetup scale="10" orientation="portrait" r:id="rId1"/>
  <colBreaks count="1" manualBreakCount="1">
    <brk id="68" max="50"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61"/>
  <sheetViews>
    <sheetView zoomScale="40" zoomScaleNormal="40" workbookViewId="0">
      <selection activeCell="AC86" sqref="AC86"/>
    </sheetView>
  </sheetViews>
  <sheetFormatPr baseColWidth="10" defaultColWidth="11.453125" defaultRowHeight="12.5" x14ac:dyDescent="0.25"/>
  <cols>
    <col min="2" max="2" width="17.453125" customWidth="1"/>
  </cols>
  <sheetData>
    <row r="1" spans="2:2" ht="76.5" customHeight="1" x14ac:dyDescent="0.25"/>
    <row r="3" spans="2:2" x14ac:dyDescent="0.25">
      <c r="B3" s="15" t="s">
        <v>83</v>
      </c>
    </row>
    <row r="61" ht="5.25" customHeight="1" x14ac:dyDescent="0.25"/>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61"/>
  <sheetViews>
    <sheetView zoomScale="40" zoomScaleNormal="40" workbookViewId="0"/>
  </sheetViews>
  <sheetFormatPr baseColWidth="10" defaultColWidth="11.453125" defaultRowHeight="12.5" x14ac:dyDescent="0.25"/>
  <cols>
    <col min="2" max="2" width="17.453125" customWidth="1"/>
  </cols>
  <sheetData>
    <row r="1" spans="2:2" ht="95.25" customHeight="1" x14ac:dyDescent="0.25"/>
    <row r="3" spans="2:2" x14ac:dyDescent="0.25">
      <c r="B3" s="15" t="s">
        <v>83</v>
      </c>
    </row>
    <row r="61" ht="5.25" customHeight="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D27" sqref="D27"/>
    </sheetView>
  </sheetViews>
  <sheetFormatPr baseColWidth="10" defaultRowHeight="12.5" x14ac:dyDescent="0.25"/>
  <cols>
    <col min="2" max="2" width="16.1796875" customWidth="1"/>
    <col min="3" max="3" width="22.81640625" customWidth="1"/>
  </cols>
  <sheetData>
    <row r="1" spans="1:3" x14ac:dyDescent="0.25">
      <c r="B1" s="253" t="s">
        <v>504</v>
      </c>
      <c r="C1" s="253" t="s">
        <v>505</v>
      </c>
    </row>
    <row r="2" spans="1:3" x14ac:dyDescent="0.25">
      <c r="A2" t="s">
        <v>506</v>
      </c>
      <c r="B2" s="253">
        <v>0</v>
      </c>
      <c r="C2" s="253">
        <v>2</v>
      </c>
    </row>
    <row r="3" spans="1:3" x14ac:dyDescent="0.25">
      <c r="A3" t="s">
        <v>498</v>
      </c>
      <c r="B3" s="253">
        <v>5</v>
      </c>
      <c r="C3" s="253">
        <v>18</v>
      </c>
    </row>
    <row r="4" spans="1:3" x14ac:dyDescent="0.25">
      <c r="A4" t="s">
        <v>507</v>
      </c>
      <c r="B4" s="253">
        <v>29</v>
      </c>
      <c r="C4" s="253">
        <v>14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
  <sheetViews>
    <sheetView zoomScale="60" zoomScaleNormal="60" zoomScaleSheetLayoutView="30" workbookViewId="0">
      <selection activeCell="E10" sqref="E10"/>
    </sheetView>
  </sheetViews>
  <sheetFormatPr baseColWidth="10" defaultColWidth="11.453125" defaultRowHeight="22.5" x14ac:dyDescent="0.45"/>
  <cols>
    <col min="1" max="1" width="3.54296875" customWidth="1"/>
    <col min="3" max="3" width="34.7265625" style="58" customWidth="1"/>
    <col min="4" max="6" width="49" customWidth="1"/>
    <col min="7" max="7" width="3.54296875" customWidth="1"/>
    <col min="8" max="8" width="15.1796875" customWidth="1"/>
    <col min="9" max="9" width="4.26953125" customWidth="1"/>
    <col min="11" max="11" width="34.54296875" customWidth="1"/>
    <col min="12" max="14" width="50.7265625" customWidth="1"/>
    <col min="15" max="15" width="5.81640625" customWidth="1"/>
  </cols>
  <sheetData>
    <row r="1" spans="1:15" ht="85.5" customHeight="1" thickBot="1" x14ac:dyDescent="0.3">
      <c r="A1" s="725" t="s">
        <v>510</v>
      </c>
      <c r="B1" s="725"/>
      <c r="C1" s="725"/>
      <c r="D1" s="725"/>
      <c r="E1" s="725"/>
      <c r="F1" s="725"/>
      <c r="G1" s="725"/>
      <c r="H1" s="725"/>
      <c r="I1" s="725"/>
      <c r="J1" s="725"/>
      <c r="K1" s="725"/>
      <c r="L1" s="725"/>
      <c r="M1" s="725"/>
      <c r="N1" s="725"/>
    </row>
    <row r="2" spans="1:15" x14ac:dyDescent="0.45">
      <c r="A2" s="17"/>
      <c r="B2" s="18"/>
      <c r="C2" s="64"/>
      <c r="D2" s="18"/>
      <c r="E2" s="18"/>
      <c r="F2" s="18"/>
      <c r="G2" s="19"/>
      <c r="I2" s="17"/>
      <c r="J2" s="18"/>
      <c r="K2" s="18"/>
      <c r="L2" s="18"/>
      <c r="M2" s="18"/>
      <c r="N2" s="18"/>
      <c r="O2" s="19"/>
    </row>
    <row r="3" spans="1:15" ht="51.75" customHeight="1" x14ac:dyDescent="0.25">
      <c r="A3" s="20"/>
      <c r="B3" s="726" t="s">
        <v>232</v>
      </c>
      <c r="C3" s="726"/>
      <c r="D3" s="726"/>
      <c r="E3" s="726"/>
      <c r="F3" s="726"/>
      <c r="G3" s="21"/>
      <c r="I3" s="20"/>
      <c r="J3" s="727" t="s">
        <v>233</v>
      </c>
      <c r="K3" s="727"/>
      <c r="L3" s="727"/>
      <c r="M3" s="727"/>
      <c r="N3" s="727"/>
      <c r="O3" s="21"/>
    </row>
    <row r="4" spans="1:15" ht="57" customHeight="1" x14ac:dyDescent="0.45">
      <c r="A4" s="20"/>
      <c r="D4" s="728" t="s">
        <v>7</v>
      </c>
      <c r="E4" s="728"/>
      <c r="F4" s="728"/>
      <c r="G4" s="21"/>
      <c r="I4" s="20"/>
      <c r="L4" s="729" t="s">
        <v>7</v>
      </c>
      <c r="M4" s="729"/>
      <c r="N4" s="729"/>
      <c r="O4" s="21"/>
    </row>
    <row r="5" spans="1:15" s="58" customFormat="1" ht="37.5" customHeight="1" x14ac:dyDescent="0.45">
      <c r="A5" s="57"/>
      <c r="D5" s="59" t="s">
        <v>113</v>
      </c>
      <c r="E5" s="60" t="s">
        <v>61</v>
      </c>
      <c r="F5" s="61" t="s">
        <v>73</v>
      </c>
      <c r="G5" s="62"/>
      <c r="I5" s="57"/>
      <c r="L5" s="59" t="s">
        <v>113</v>
      </c>
      <c r="M5" s="63" t="s">
        <v>61</v>
      </c>
      <c r="N5" s="61" t="s">
        <v>73</v>
      </c>
      <c r="O5" s="62"/>
    </row>
    <row r="6" spans="1:15" ht="117" customHeight="1" x14ac:dyDescent="0.25">
      <c r="A6" s="20"/>
      <c r="B6" s="723" t="s">
        <v>234</v>
      </c>
      <c r="C6" s="65" t="s">
        <v>142</v>
      </c>
      <c r="D6" s="29" t="s">
        <v>83</v>
      </c>
      <c r="E6" s="28" t="s">
        <v>83</v>
      </c>
      <c r="F6" s="28" t="s">
        <v>83</v>
      </c>
      <c r="G6" s="21"/>
      <c r="I6" s="20"/>
      <c r="J6" s="724" t="s">
        <v>234</v>
      </c>
      <c r="K6" s="65" t="s">
        <v>142</v>
      </c>
      <c r="L6" s="70" t="s">
        <v>83</v>
      </c>
      <c r="M6" s="71" t="s">
        <v>83</v>
      </c>
      <c r="N6" s="71" t="s">
        <v>83</v>
      </c>
      <c r="O6" s="21"/>
    </row>
    <row r="7" spans="1:15" ht="117" customHeight="1" x14ac:dyDescent="0.25">
      <c r="A7" s="20"/>
      <c r="B7" s="723"/>
      <c r="C7" s="66" t="s">
        <v>235</v>
      </c>
      <c r="D7" s="30" t="s">
        <v>83</v>
      </c>
      <c r="E7" s="25" t="s">
        <v>83</v>
      </c>
      <c r="F7" s="25" t="s">
        <v>83</v>
      </c>
      <c r="G7" s="21"/>
      <c r="I7" s="20"/>
      <c r="J7" s="724"/>
      <c r="K7" s="66" t="s">
        <v>235</v>
      </c>
      <c r="L7" s="72" t="s">
        <v>83</v>
      </c>
      <c r="M7" s="71" t="s">
        <v>83</v>
      </c>
      <c r="N7" s="71" t="s">
        <v>83</v>
      </c>
      <c r="O7" s="21"/>
    </row>
    <row r="8" spans="1:15" ht="117" customHeight="1" x14ac:dyDescent="0.25">
      <c r="A8" s="20"/>
      <c r="B8" s="723"/>
      <c r="C8" s="67" t="s">
        <v>60</v>
      </c>
      <c r="D8" s="30" t="s">
        <v>83</v>
      </c>
      <c r="E8" s="27" t="s">
        <v>83</v>
      </c>
      <c r="F8" s="27" t="s">
        <v>83</v>
      </c>
      <c r="G8" s="21"/>
      <c r="I8" s="20"/>
      <c r="J8" s="724"/>
      <c r="K8" s="67" t="s">
        <v>60</v>
      </c>
      <c r="L8" s="72" t="s">
        <v>83</v>
      </c>
      <c r="M8" s="71" t="s">
        <v>83</v>
      </c>
      <c r="N8" s="71" t="s">
        <v>83</v>
      </c>
      <c r="O8" s="21"/>
    </row>
    <row r="9" spans="1:15" ht="117" customHeight="1" x14ac:dyDescent="0.25">
      <c r="A9" s="20"/>
      <c r="B9" s="723"/>
      <c r="C9" s="68" t="s">
        <v>82</v>
      </c>
      <c r="D9" s="31" t="s">
        <v>83</v>
      </c>
      <c r="E9" s="26" t="s">
        <v>83</v>
      </c>
      <c r="F9" s="27" t="s">
        <v>83</v>
      </c>
      <c r="G9" s="21"/>
      <c r="I9" s="20"/>
      <c r="J9" s="724"/>
      <c r="K9" s="68" t="s">
        <v>82</v>
      </c>
      <c r="L9" s="73" t="s">
        <v>83</v>
      </c>
      <c r="M9" s="74" t="s">
        <v>83</v>
      </c>
      <c r="N9" s="71" t="s">
        <v>83</v>
      </c>
      <c r="O9" s="21"/>
    </row>
    <row r="10" spans="1:15" ht="117" customHeight="1" x14ac:dyDescent="0.25">
      <c r="A10" s="20"/>
      <c r="B10" s="723"/>
      <c r="C10" s="68" t="s">
        <v>207</v>
      </c>
      <c r="D10" s="31" t="s">
        <v>83</v>
      </c>
      <c r="E10" s="26" t="s">
        <v>83</v>
      </c>
      <c r="F10" s="27" t="s">
        <v>83</v>
      </c>
      <c r="G10" s="21"/>
      <c r="I10" s="20"/>
      <c r="J10" s="724"/>
      <c r="K10" s="68" t="s">
        <v>207</v>
      </c>
      <c r="L10" s="73" t="s">
        <v>83</v>
      </c>
      <c r="M10" s="74" t="s">
        <v>263</v>
      </c>
      <c r="N10" s="71"/>
      <c r="O10" s="21"/>
    </row>
    <row r="11" spans="1:15" ht="23" thickBot="1" x14ac:dyDescent="0.5">
      <c r="A11" s="22"/>
      <c r="B11" s="23"/>
      <c r="C11" s="69"/>
      <c r="D11" s="23"/>
      <c r="E11" s="23"/>
      <c r="F11" s="23"/>
      <c r="G11" s="24"/>
      <c r="I11" s="22"/>
      <c r="J11" s="23"/>
      <c r="K11" s="23"/>
      <c r="L11" s="23"/>
      <c r="M11" s="23"/>
      <c r="N11" s="23"/>
      <c r="O11" s="24"/>
    </row>
  </sheetData>
  <mergeCells count="7">
    <mergeCell ref="B6:B10"/>
    <mergeCell ref="J6:J10"/>
    <mergeCell ref="A1:N1"/>
    <mergeCell ref="B3:F3"/>
    <mergeCell ref="J3:N3"/>
    <mergeCell ref="D4:F4"/>
    <mergeCell ref="L4:N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53125" defaultRowHeight="12.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zoomScale="50" zoomScaleNormal="50" workbookViewId="0">
      <selection activeCell="W7" sqref="W7"/>
    </sheetView>
  </sheetViews>
  <sheetFormatPr baseColWidth="10" defaultColWidth="11.453125" defaultRowHeight="12.5" x14ac:dyDescent="0.25"/>
  <cols>
    <col min="2" max="2" width="116.7265625" customWidth="1"/>
  </cols>
  <sheetData>
    <row r="1" spans="1:3" ht="38.25" customHeight="1" x14ac:dyDescent="0.25">
      <c r="A1" s="55" t="s">
        <v>52</v>
      </c>
      <c r="B1" s="48" t="s">
        <v>53</v>
      </c>
      <c r="C1" s="55">
        <v>2</v>
      </c>
    </row>
    <row r="2" spans="1:3" ht="38.25" customHeight="1" x14ac:dyDescent="0.25">
      <c r="A2" s="55" t="s">
        <v>75</v>
      </c>
      <c r="B2" s="54" t="s">
        <v>76</v>
      </c>
      <c r="C2" s="55">
        <v>1</v>
      </c>
    </row>
    <row r="3" spans="1:3" ht="38.25" customHeight="1" x14ac:dyDescent="0.25">
      <c r="A3" s="55" t="s">
        <v>84</v>
      </c>
      <c r="B3" s="56" t="s">
        <v>85</v>
      </c>
      <c r="C3" s="55">
        <v>2</v>
      </c>
    </row>
    <row r="4" spans="1:3" ht="38.25" customHeight="1" x14ac:dyDescent="0.25">
      <c r="A4" s="55" t="s">
        <v>93</v>
      </c>
      <c r="B4" s="56" t="s">
        <v>94</v>
      </c>
      <c r="C4" s="55">
        <v>2</v>
      </c>
    </row>
    <row r="5" spans="1:3" ht="38.25" customHeight="1" x14ac:dyDescent="0.25">
      <c r="A5" s="55" t="s">
        <v>105</v>
      </c>
      <c r="B5" s="56" t="s">
        <v>106</v>
      </c>
      <c r="C5" s="55">
        <v>2</v>
      </c>
    </row>
    <row r="6" spans="1:3" ht="38.25" customHeight="1" x14ac:dyDescent="0.25">
      <c r="A6" s="55" t="s">
        <v>114</v>
      </c>
      <c r="B6" s="56" t="s">
        <v>110</v>
      </c>
      <c r="C6" s="55">
        <v>9</v>
      </c>
    </row>
    <row r="7" spans="1:3" ht="38.25" customHeight="1" x14ac:dyDescent="0.25">
      <c r="A7" s="55" t="s">
        <v>143</v>
      </c>
      <c r="B7" s="56" t="s">
        <v>144</v>
      </c>
      <c r="C7" s="55">
        <v>5</v>
      </c>
    </row>
    <row r="8" spans="1:3" ht="38.25" customHeight="1" x14ac:dyDescent="0.25">
      <c r="A8" s="55" t="s">
        <v>174</v>
      </c>
      <c r="B8" s="56" t="s">
        <v>162</v>
      </c>
      <c r="C8" s="55">
        <v>1</v>
      </c>
    </row>
    <row r="9" spans="1:3" ht="38.25" customHeight="1" x14ac:dyDescent="0.25">
      <c r="A9" s="55" t="s">
        <v>176</v>
      </c>
      <c r="B9" s="56" t="s">
        <v>168</v>
      </c>
      <c r="C9" s="55">
        <v>2</v>
      </c>
    </row>
    <row r="10" spans="1:3" ht="38.25" customHeight="1" x14ac:dyDescent="0.25">
      <c r="A10" s="55" t="s">
        <v>190</v>
      </c>
      <c r="B10" s="56" t="s">
        <v>177</v>
      </c>
      <c r="C10" s="55">
        <v>2</v>
      </c>
    </row>
    <row r="11" spans="1:3" ht="38.25" customHeight="1" x14ac:dyDescent="0.25">
      <c r="A11" s="55" t="s">
        <v>203</v>
      </c>
      <c r="B11" s="56" t="s">
        <v>191</v>
      </c>
      <c r="C11" s="55">
        <v>1</v>
      </c>
    </row>
    <row r="12" spans="1:3" ht="38.25" customHeight="1" x14ac:dyDescent="0.25">
      <c r="A12" s="55" t="s">
        <v>209</v>
      </c>
      <c r="B12" s="56" t="s">
        <v>198</v>
      </c>
      <c r="C12" s="55">
        <v>3</v>
      </c>
    </row>
    <row r="13" spans="1:3" ht="38.25" customHeight="1" x14ac:dyDescent="0.25">
      <c r="A13" s="55" t="s">
        <v>230</v>
      </c>
      <c r="B13" s="56" t="s">
        <v>216</v>
      </c>
      <c r="C13" s="55">
        <v>4</v>
      </c>
    </row>
    <row r="14" spans="1:3" ht="38.25" customHeight="1" x14ac:dyDescent="0.25">
      <c r="A14" s="55" t="s">
        <v>231</v>
      </c>
      <c r="B14" s="47" t="s">
        <v>223</v>
      </c>
      <c r="C14" s="55">
        <v>1</v>
      </c>
    </row>
    <row r="15" spans="1:3" x14ac:dyDescent="0.25">
      <c r="C15">
        <f>SUM(C1:C14)</f>
        <v>37</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15"/>
  <sheetViews>
    <sheetView workbookViewId="0">
      <selection activeCell="E7" sqref="E7"/>
    </sheetView>
  </sheetViews>
  <sheetFormatPr baseColWidth="10" defaultColWidth="11.453125" defaultRowHeight="12.5" x14ac:dyDescent="0.25"/>
  <cols>
    <col min="2" max="2" width="43.26953125" customWidth="1"/>
  </cols>
  <sheetData>
    <row r="1" spans="2:7" ht="35.25" customHeight="1" x14ac:dyDescent="0.25">
      <c r="B1" s="49" t="s">
        <v>53</v>
      </c>
      <c r="C1">
        <v>2</v>
      </c>
      <c r="E1" s="15" t="s">
        <v>236</v>
      </c>
      <c r="G1">
        <v>5</v>
      </c>
    </row>
    <row r="2" spans="2:7" ht="35.25" customHeight="1" x14ac:dyDescent="0.25">
      <c r="B2" s="53" t="s">
        <v>76</v>
      </c>
      <c r="C2">
        <v>1</v>
      </c>
      <c r="E2" s="15" t="s">
        <v>237</v>
      </c>
      <c r="G2">
        <v>11</v>
      </c>
    </row>
    <row r="3" spans="2:7" ht="35.25" customHeight="1" x14ac:dyDescent="0.25">
      <c r="B3" s="50" t="s">
        <v>85</v>
      </c>
      <c r="C3">
        <v>2</v>
      </c>
      <c r="E3" s="15" t="s">
        <v>238</v>
      </c>
      <c r="G3">
        <v>14</v>
      </c>
    </row>
    <row r="4" spans="2:7" ht="35.25" customHeight="1" x14ac:dyDescent="0.25">
      <c r="B4" s="50" t="s">
        <v>94</v>
      </c>
      <c r="C4">
        <v>2</v>
      </c>
      <c r="E4" s="15" t="s">
        <v>239</v>
      </c>
      <c r="G4">
        <v>5</v>
      </c>
    </row>
    <row r="5" spans="2:7" ht="35.25" customHeight="1" x14ac:dyDescent="0.25">
      <c r="B5" s="50" t="s">
        <v>106</v>
      </c>
      <c r="C5">
        <v>2</v>
      </c>
    </row>
    <row r="6" spans="2:7" ht="35.25" customHeight="1" x14ac:dyDescent="0.25">
      <c r="B6" s="50" t="s">
        <v>110</v>
      </c>
      <c r="C6">
        <v>9</v>
      </c>
    </row>
    <row r="7" spans="2:7" ht="35.25" customHeight="1" x14ac:dyDescent="0.25">
      <c r="B7" s="50" t="s">
        <v>144</v>
      </c>
      <c r="C7">
        <v>5</v>
      </c>
    </row>
    <row r="8" spans="2:7" ht="35.25" customHeight="1" x14ac:dyDescent="0.25">
      <c r="B8" s="50" t="s">
        <v>162</v>
      </c>
      <c r="C8">
        <v>2</v>
      </c>
    </row>
    <row r="9" spans="2:7" ht="35.25" customHeight="1" x14ac:dyDescent="0.25">
      <c r="B9" s="50" t="s">
        <v>168</v>
      </c>
      <c r="C9">
        <v>1</v>
      </c>
    </row>
    <row r="10" spans="2:7" ht="35.25" customHeight="1" x14ac:dyDescent="0.25">
      <c r="B10" s="50" t="s">
        <v>177</v>
      </c>
      <c r="C10">
        <v>2</v>
      </c>
    </row>
    <row r="11" spans="2:7" ht="35.25" customHeight="1" x14ac:dyDescent="0.25">
      <c r="B11" s="50" t="s">
        <v>191</v>
      </c>
      <c r="C11">
        <v>1</v>
      </c>
    </row>
    <row r="12" spans="2:7" ht="35.25" customHeight="1" x14ac:dyDescent="0.25">
      <c r="B12" s="52" t="s">
        <v>198</v>
      </c>
      <c r="C12">
        <v>3</v>
      </c>
    </row>
    <row r="13" spans="2:7" ht="35.25" customHeight="1" x14ac:dyDescent="0.25">
      <c r="B13" s="50" t="s">
        <v>216</v>
      </c>
      <c r="C13">
        <v>4</v>
      </c>
    </row>
    <row r="14" spans="2:7" ht="35.25" customHeight="1" x14ac:dyDescent="0.25">
      <c r="B14" s="51" t="s">
        <v>223</v>
      </c>
      <c r="C14">
        <v>1</v>
      </c>
    </row>
    <row r="15" spans="2:7" x14ac:dyDescent="0.25">
      <c r="C15">
        <f>SUM(C1:C14)</f>
        <v>37</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
  <sheetViews>
    <sheetView showGridLines="0" topLeftCell="A5" zoomScaleNormal="100" workbookViewId="0">
      <selection activeCell="F4" sqref="F4:I4"/>
    </sheetView>
  </sheetViews>
  <sheetFormatPr baseColWidth="10" defaultColWidth="11.453125" defaultRowHeight="12.5" x14ac:dyDescent="0.25"/>
  <cols>
    <col min="1" max="1" width="8.7265625" customWidth="1"/>
    <col min="2" max="2" width="18.54296875" customWidth="1"/>
    <col min="3" max="3" width="40.54296875" customWidth="1"/>
    <col min="4" max="4" width="26.1796875" customWidth="1"/>
    <col min="6" max="6" width="12.1796875" customWidth="1"/>
    <col min="7" max="7" width="27.54296875" customWidth="1"/>
    <col min="8" max="8" width="23.54296875" customWidth="1"/>
    <col min="9" max="9" width="27.26953125" customWidth="1"/>
    <col min="10" max="10" width="38.453125" customWidth="1"/>
    <col min="11" max="11" width="8" customWidth="1"/>
  </cols>
  <sheetData>
    <row r="1" spans="1:9" ht="45" customHeight="1" x14ac:dyDescent="0.25"/>
    <row r="2" spans="1:9" ht="14.25" customHeight="1" thickBot="1" x14ac:dyDescent="0.3"/>
    <row r="3" spans="1:9" ht="37.5" customHeight="1" x14ac:dyDescent="0.25">
      <c r="A3" s="736" t="s">
        <v>240</v>
      </c>
      <c r="B3" s="737"/>
      <c r="C3" s="737"/>
      <c r="D3" s="738"/>
      <c r="F3" s="736" t="s">
        <v>241</v>
      </c>
      <c r="G3" s="737"/>
      <c r="H3" s="737"/>
      <c r="I3" s="738"/>
    </row>
    <row r="4" spans="1:9" s="1" customFormat="1" ht="36" customHeight="1" x14ac:dyDescent="0.2">
      <c r="A4" s="390" t="s">
        <v>242</v>
      </c>
      <c r="B4" s="9" t="s">
        <v>243</v>
      </c>
      <c r="C4" s="10" t="s">
        <v>244</v>
      </c>
      <c r="D4" s="391" t="s">
        <v>245</v>
      </c>
      <c r="F4" s="734" t="s">
        <v>246</v>
      </c>
      <c r="G4" s="735"/>
      <c r="H4" s="735"/>
      <c r="I4" s="733"/>
    </row>
    <row r="5" spans="1:9" s="1" customFormat="1" ht="54.75" customHeight="1" x14ac:dyDescent="0.2">
      <c r="A5" s="392">
        <v>1</v>
      </c>
      <c r="B5" s="11" t="s">
        <v>207</v>
      </c>
      <c r="C5" s="12" t="s">
        <v>247</v>
      </c>
      <c r="D5" s="393" t="s">
        <v>248</v>
      </c>
      <c r="F5" s="734" t="s">
        <v>249</v>
      </c>
      <c r="G5" s="735"/>
      <c r="H5" s="735"/>
      <c r="I5" s="733"/>
    </row>
    <row r="6" spans="1:9" s="1" customFormat="1" ht="54.75" customHeight="1" x14ac:dyDescent="0.2">
      <c r="A6" s="392">
        <v>2</v>
      </c>
      <c r="B6" s="11" t="s">
        <v>82</v>
      </c>
      <c r="C6" s="12" t="s">
        <v>250</v>
      </c>
      <c r="D6" s="393" t="s">
        <v>251</v>
      </c>
      <c r="F6" s="734" t="s">
        <v>252</v>
      </c>
      <c r="G6" s="735"/>
      <c r="H6" s="735"/>
      <c r="I6" s="733"/>
    </row>
    <row r="7" spans="1:9" s="1" customFormat="1" ht="54.75" customHeight="1" x14ac:dyDescent="0.2">
      <c r="A7" s="394">
        <v>3</v>
      </c>
      <c r="B7" s="13" t="s">
        <v>60</v>
      </c>
      <c r="C7" s="12" t="s">
        <v>253</v>
      </c>
      <c r="D7" s="393" t="s">
        <v>254</v>
      </c>
      <c r="E7" s="4"/>
      <c r="F7" s="384" t="s">
        <v>242</v>
      </c>
      <c r="G7" s="5" t="s">
        <v>7</v>
      </c>
      <c r="H7" s="8" t="s">
        <v>255</v>
      </c>
      <c r="I7" s="385"/>
    </row>
    <row r="8" spans="1:9" s="1" customFormat="1" ht="54.75" customHeight="1" x14ac:dyDescent="0.2">
      <c r="A8" s="395">
        <v>4</v>
      </c>
      <c r="B8" s="14" t="s">
        <v>235</v>
      </c>
      <c r="C8" s="12" t="s">
        <v>256</v>
      </c>
      <c r="D8" s="393" t="s">
        <v>257</v>
      </c>
      <c r="F8" s="386">
        <v>3</v>
      </c>
      <c r="G8" s="6" t="s">
        <v>113</v>
      </c>
      <c r="H8" s="732" t="s">
        <v>258</v>
      </c>
      <c r="I8" s="733"/>
    </row>
    <row r="9" spans="1:9" s="1" customFormat="1" ht="54.75" customHeight="1" thickBot="1" x14ac:dyDescent="0.25">
      <c r="A9" s="396">
        <v>5</v>
      </c>
      <c r="B9" s="397" t="s">
        <v>142</v>
      </c>
      <c r="C9" s="398" t="s">
        <v>259</v>
      </c>
      <c r="D9" s="399" t="s">
        <v>260</v>
      </c>
      <c r="F9" s="387">
        <v>4</v>
      </c>
      <c r="G9" s="7" t="s">
        <v>61</v>
      </c>
      <c r="H9" s="732" t="s">
        <v>261</v>
      </c>
      <c r="I9" s="733"/>
    </row>
    <row r="10" spans="1:9" ht="36" customHeight="1" thickBot="1" x14ac:dyDescent="0.3">
      <c r="F10" s="388">
        <v>5</v>
      </c>
      <c r="G10" s="389" t="s">
        <v>73</v>
      </c>
      <c r="H10" s="730" t="s">
        <v>262</v>
      </c>
      <c r="I10" s="731"/>
    </row>
    <row r="11" spans="1:9" ht="36" customHeight="1" x14ac:dyDescent="0.25"/>
    <row r="12" spans="1:9" ht="33.75" customHeight="1" x14ac:dyDescent="0.25"/>
    <row r="13" spans="1:9" ht="36" customHeight="1" x14ac:dyDescent="0.25">
      <c r="F13" s="2"/>
    </row>
    <row r="14" spans="1:9" ht="36" customHeight="1" x14ac:dyDescent="0.25"/>
    <row r="15" spans="1:9" ht="36" customHeight="1" x14ac:dyDescent="0.25"/>
    <row r="16" spans="1:9" ht="36" customHeight="1" x14ac:dyDescent="0.25"/>
    <row r="17" spans="6:6" ht="72.75" customHeight="1" x14ac:dyDescent="0.25">
      <c r="F17" s="3"/>
    </row>
  </sheetData>
  <mergeCells count="8">
    <mergeCell ref="H10:I10"/>
    <mergeCell ref="H8:I8"/>
    <mergeCell ref="F4:I4"/>
    <mergeCell ref="A3:D3"/>
    <mergeCell ref="F6:I6"/>
    <mergeCell ref="F3:I3"/>
    <mergeCell ref="F5:I5"/>
    <mergeCell ref="H9:I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AD60"/>
  <sheetViews>
    <sheetView topLeftCell="B1" zoomScale="60" zoomScaleNormal="60" workbookViewId="0">
      <selection activeCell="B14" sqref="B14:B15"/>
    </sheetView>
  </sheetViews>
  <sheetFormatPr baseColWidth="10" defaultColWidth="11.453125" defaultRowHeight="12.5" x14ac:dyDescent="0.25"/>
  <cols>
    <col min="2" max="2" width="46.453125" customWidth="1"/>
    <col min="3" max="3" width="80.453125" customWidth="1"/>
    <col min="4" max="5" width="38" customWidth="1"/>
  </cols>
  <sheetData>
    <row r="3" spans="2:6" x14ac:dyDescent="0.25">
      <c r="B3" s="15" t="s">
        <v>83</v>
      </c>
    </row>
    <row r="8" spans="2:6" ht="46.5" customHeight="1" x14ac:dyDescent="0.25">
      <c r="B8" s="739" t="s">
        <v>264</v>
      </c>
      <c r="C8" s="740" t="s">
        <v>265</v>
      </c>
      <c r="D8" s="741" t="s">
        <v>266</v>
      </c>
      <c r="E8" s="742"/>
    </row>
    <row r="9" spans="2:6" ht="44.25" customHeight="1" x14ac:dyDescent="0.25">
      <c r="B9" s="739"/>
      <c r="C9" s="740"/>
      <c r="D9" s="743" t="s">
        <v>267</v>
      </c>
      <c r="E9" s="744"/>
    </row>
    <row r="10" spans="2:6" s="33" customFormat="1" ht="79.5" customHeight="1" x14ac:dyDescent="0.5">
      <c r="B10" s="745" t="s">
        <v>268</v>
      </c>
      <c r="C10" s="746" t="s">
        <v>269</v>
      </c>
      <c r="D10" s="32" t="s">
        <v>270</v>
      </c>
      <c r="E10" s="32" t="s">
        <v>271</v>
      </c>
    </row>
    <row r="11" spans="2:6" s="33" customFormat="1" ht="56.25" customHeight="1" x14ac:dyDescent="0.5">
      <c r="B11" s="745"/>
      <c r="C11" s="746"/>
      <c r="D11" s="34">
        <v>15</v>
      </c>
      <c r="E11" s="34">
        <v>0</v>
      </c>
      <c r="F11" s="33">
        <v>15</v>
      </c>
    </row>
    <row r="12" spans="2:6" s="33" customFormat="1" ht="107.25" customHeight="1" x14ac:dyDescent="0.5">
      <c r="B12" s="745"/>
      <c r="C12" s="746" t="s">
        <v>272</v>
      </c>
      <c r="D12" s="35" t="s">
        <v>273</v>
      </c>
      <c r="E12" s="35" t="s">
        <v>274</v>
      </c>
      <c r="F12" s="33">
        <v>15</v>
      </c>
    </row>
    <row r="13" spans="2:6" s="33" customFormat="1" ht="45" customHeight="1" x14ac:dyDescent="0.5">
      <c r="B13" s="745"/>
      <c r="C13" s="746"/>
      <c r="D13" s="34">
        <v>15</v>
      </c>
      <c r="E13" s="34">
        <v>0</v>
      </c>
    </row>
    <row r="14" spans="2:6" s="33" customFormat="1" ht="129" customHeight="1" x14ac:dyDescent="0.5">
      <c r="B14" s="745" t="s">
        <v>275</v>
      </c>
      <c r="C14" s="746" t="s">
        <v>276</v>
      </c>
      <c r="D14" s="35" t="s">
        <v>277</v>
      </c>
      <c r="E14" s="35" t="s">
        <v>278</v>
      </c>
      <c r="F14" s="33">
        <v>15</v>
      </c>
    </row>
    <row r="15" spans="2:6" s="33" customFormat="1" ht="59.25" customHeight="1" x14ac:dyDescent="0.5">
      <c r="B15" s="745"/>
      <c r="C15" s="746"/>
      <c r="D15" s="34">
        <v>15</v>
      </c>
      <c r="E15" s="34">
        <v>0</v>
      </c>
      <c r="F15" s="33">
        <v>15</v>
      </c>
    </row>
    <row r="16" spans="2:6" s="33" customFormat="1" ht="62.25" customHeight="1" x14ac:dyDescent="0.5">
      <c r="B16" s="745" t="s">
        <v>279</v>
      </c>
      <c r="C16" s="746" t="s">
        <v>280</v>
      </c>
      <c r="D16" s="36" t="s">
        <v>281</v>
      </c>
      <c r="E16" s="37"/>
      <c r="F16" s="33">
        <v>15</v>
      </c>
    </row>
    <row r="17" spans="2:30" s="33" customFormat="1" ht="51.75" customHeight="1" x14ac:dyDescent="0.5">
      <c r="B17" s="745"/>
      <c r="C17" s="746"/>
      <c r="D17" s="38">
        <v>15</v>
      </c>
      <c r="E17" s="32" t="s">
        <v>282</v>
      </c>
    </row>
    <row r="18" spans="2:30" s="33" customFormat="1" ht="63" customHeight="1" x14ac:dyDescent="0.5">
      <c r="B18" s="745"/>
      <c r="C18" s="746"/>
      <c r="D18" s="36" t="s">
        <v>283</v>
      </c>
      <c r="E18" s="34">
        <v>0</v>
      </c>
      <c r="F18" s="33">
        <v>15</v>
      </c>
    </row>
    <row r="19" spans="2:30" s="33" customFormat="1" ht="42.75" customHeight="1" x14ac:dyDescent="0.5">
      <c r="B19" s="745"/>
      <c r="C19" s="746"/>
      <c r="D19" s="39">
        <v>10</v>
      </c>
      <c r="E19" s="40"/>
      <c r="F19" s="33">
        <v>10</v>
      </c>
    </row>
    <row r="20" spans="2:30" s="33" customFormat="1" ht="76.5" customHeight="1" x14ac:dyDescent="0.5">
      <c r="B20" s="745" t="s">
        <v>284</v>
      </c>
      <c r="C20" s="746" t="s">
        <v>285</v>
      </c>
      <c r="D20" s="36" t="s">
        <v>286</v>
      </c>
      <c r="E20" s="35" t="s">
        <v>287</v>
      </c>
    </row>
    <row r="21" spans="2:30" s="33" customFormat="1" ht="33" customHeight="1" x14ac:dyDescent="0.5">
      <c r="B21" s="745"/>
      <c r="C21" s="746"/>
      <c r="D21" s="39">
        <v>15</v>
      </c>
      <c r="E21" s="34">
        <v>0</v>
      </c>
    </row>
    <row r="22" spans="2:30" s="33" customFormat="1" ht="75" x14ac:dyDescent="0.5">
      <c r="B22" s="745"/>
      <c r="C22" s="41" t="s">
        <v>288</v>
      </c>
      <c r="D22" s="42"/>
      <c r="E22" s="40"/>
    </row>
    <row r="23" spans="2:30" s="33" customFormat="1" ht="27" customHeight="1" x14ac:dyDescent="0.5">
      <c r="B23" s="745"/>
      <c r="C23" s="43"/>
      <c r="D23" s="42"/>
      <c r="E23" s="40"/>
    </row>
    <row r="24" spans="2:30" s="33" customFormat="1" ht="125" x14ac:dyDescent="0.5">
      <c r="B24" s="745"/>
      <c r="C24" s="41" t="s">
        <v>289</v>
      </c>
      <c r="D24" s="42"/>
      <c r="E24" s="40"/>
    </row>
    <row r="25" spans="2:30" s="33" customFormat="1" ht="10.5" customHeight="1" x14ac:dyDescent="0.5">
      <c r="B25" s="745"/>
      <c r="C25" s="43"/>
      <c r="D25" s="42"/>
      <c r="E25" s="40"/>
    </row>
    <row r="26" spans="2:30" s="33" customFormat="1" ht="143.25" customHeight="1" x14ac:dyDescent="0.5">
      <c r="B26" s="745"/>
      <c r="C26" s="44" t="s">
        <v>290</v>
      </c>
      <c r="D26" s="42"/>
      <c r="E26" s="40"/>
    </row>
    <row r="27" spans="2:30" s="33" customFormat="1" ht="92.25" customHeight="1" x14ac:dyDescent="0.5">
      <c r="B27" s="745" t="s">
        <v>291</v>
      </c>
      <c r="C27" s="746" t="s">
        <v>292</v>
      </c>
      <c r="D27" s="36" t="s">
        <v>293</v>
      </c>
      <c r="E27" s="35" t="s">
        <v>294</v>
      </c>
      <c r="K27" s="207" t="s">
        <v>83</v>
      </c>
      <c r="L27" s="207" t="s">
        <v>83</v>
      </c>
      <c r="M27" s="207" t="s">
        <v>83</v>
      </c>
      <c r="N27" s="207" t="s">
        <v>83</v>
      </c>
      <c r="O27" s="207" t="s">
        <v>83</v>
      </c>
      <c r="P27" s="207" t="s">
        <v>83</v>
      </c>
      <c r="Q27" s="207" t="s">
        <v>83</v>
      </c>
      <c r="R27" s="207" t="s">
        <v>83</v>
      </c>
      <c r="S27" s="207" t="s">
        <v>83</v>
      </c>
      <c r="T27" s="207" t="s">
        <v>83</v>
      </c>
      <c r="U27" s="207" t="s">
        <v>83</v>
      </c>
      <c r="V27" s="207" t="s">
        <v>83</v>
      </c>
      <c r="W27" s="207" t="s">
        <v>83</v>
      </c>
      <c r="X27" s="207" t="s">
        <v>83</v>
      </c>
      <c r="Y27" s="207" t="s">
        <v>83</v>
      </c>
      <c r="Z27" s="207" t="s">
        <v>83</v>
      </c>
      <c r="AA27" s="207" t="s">
        <v>83</v>
      </c>
      <c r="AB27" s="207" t="s">
        <v>83</v>
      </c>
      <c r="AC27" s="207" t="s">
        <v>83</v>
      </c>
      <c r="AD27" s="207" t="s">
        <v>83</v>
      </c>
    </row>
    <row r="28" spans="2:30" s="33" customFormat="1" ht="57.75" customHeight="1" x14ac:dyDescent="0.5">
      <c r="B28" s="745"/>
      <c r="C28" s="746"/>
      <c r="D28" s="39">
        <v>15</v>
      </c>
      <c r="E28" s="34">
        <v>0</v>
      </c>
    </row>
    <row r="29" spans="2:30" s="33" customFormat="1" ht="57.75" customHeight="1" x14ac:dyDescent="0.5">
      <c r="B29" s="745" t="s">
        <v>295</v>
      </c>
      <c r="C29" s="746" t="s">
        <v>296</v>
      </c>
      <c r="D29" s="36" t="s">
        <v>297</v>
      </c>
      <c r="E29" s="35" t="s">
        <v>298</v>
      </c>
    </row>
    <row r="30" spans="2:30" s="33" customFormat="1" ht="57.75" customHeight="1" x14ac:dyDescent="0.5">
      <c r="B30" s="745"/>
      <c r="C30" s="746"/>
      <c r="D30" s="39">
        <v>10</v>
      </c>
      <c r="E30" s="34">
        <v>5</v>
      </c>
    </row>
    <row r="31" spans="2:30" s="33" customFormat="1" ht="57.75" customHeight="1" x14ac:dyDescent="0.5">
      <c r="B31" s="745"/>
      <c r="C31" s="746"/>
      <c r="D31" s="42"/>
      <c r="E31" s="35" t="s">
        <v>299</v>
      </c>
    </row>
    <row r="32" spans="2:30" s="33" customFormat="1" ht="57.75" customHeight="1" x14ac:dyDescent="0.5">
      <c r="B32" s="745"/>
      <c r="C32" s="746"/>
      <c r="D32" s="45"/>
      <c r="E32" s="46">
        <v>0</v>
      </c>
    </row>
    <row r="60" ht="5.25" customHeight="1" x14ac:dyDescent="0.25"/>
  </sheetData>
  <mergeCells count="17">
    <mergeCell ref="B27:B28"/>
    <mergeCell ref="C27:C28"/>
    <mergeCell ref="B29:B32"/>
    <mergeCell ref="C29:C32"/>
    <mergeCell ref="B14:B15"/>
    <mergeCell ref="C14:C15"/>
    <mergeCell ref="B16:B19"/>
    <mergeCell ref="C16:C19"/>
    <mergeCell ref="B20:B26"/>
    <mergeCell ref="C20:C21"/>
    <mergeCell ref="B8:B9"/>
    <mergeCell ref="C8:C9"/>
    <mergeCell ref="D8:E8"/>
    <mergeCell ref="D9:E9"/>
    <mergeCell ref="B10:B13"/>
    <mergeCell ref="C10:C11"/>
    <mergeCell ref="C12:C1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61"/>
  <sheetViews>
    <sheetView topLeftCell="A4" zoomScale="40" zoomScaleNormal="40" workbookViewId="0"/>
  </sheetViews>
  <sheetFormatPr baseColWidth="10" defaultColWidth="11.453125" defaultRowHeight="12.5" x14ac:dyDescent="0.25"/>
  <cols>
    <col min="2" max="2" width="17.453125" customWidth="1"/>
  </cols>
  <sheetData>
    <row r="1" spans="2:2" ht="108.75" customHeight="1" x14ac:dyDescent="0.25"/>
    <row r="3" spans="2:2" x14ac:dyDescent="0.25">
      <c r="B3" s="15" t="s">
        <v>83</v>
      </c>
    </row>
    <row r="61" ht="5.25" customHeight="1" x14ac:dyDescent="0.25"/>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P a s e o   1 "   I d = " { 4 6 9 F 7 E 8 E - 5 B E F - 4 8 C E - 8 2 2 2 - 1 0 4 E 5 8 2 C 4 3 9 9 } "   T o u r I d = " 2 8 2 e b 3 7 b - e a 9 4 - 4 e 0 f - 9 e b a - 0 5 f e b b c 1 3 5 9 9 "   X m l V e r = " 6 "   M i n X m l V e r = " 3 " > < D e s c r i p t i o n > L a   d e s c r i p c i � n   d e l   p a s e o   v a   a q u � < / D e s c r i p t i o n > < 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T o u r > < / T o u r s > < / V i s u a l i z a t i o n > 
</file>

<file path=customXml/item2.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6 7 9 3 e 7 4 a - 5 4 e 7 - 4 b c e - b 8 5 a - b e c 7 b 3 9 e b 2 7 9 " > < T r a n s i t i o n > M o v e T o < / T r a n s i t i o n > < E f f e c t > S t a t i o n < / E f f e c t > < T h e m e > B i n g R o a d < / T h e m e > < T h e m e W i t h L a b e l > f a l s e < / T h e m e W i t h L a b e l > < F l a t M o d e E n a b l e d > f a l s e < / F l a t M o d e E n a b l e d > < D u r a t i o n > 1 0 0 0 0 0 0 0 0 < / D u r a t i o n > < T r a n s i t i o n D u r a t i o n > 3 0 0 0 0 0 0 0 < / T r a n s i t i o n D u r a t i o n > < S p e e d > 0 . 5 < / S p e e d > < F r a m e > < C a m e r a > < L a t i t u d e > 0 < / L a t i t u d e > < L o n g i t u d e > - 7 4 . 9 9 9 9 9 9 9 9 9 9 9 9 9 8 6 < / L o n g i t u d e > < R o t a t i o n > 0 < / R o t a t i o n > < P i v o t A n g l e > - 0 . 0 0 8 3 6 4 3 3 9 3 0 6 3 4 5 7 2 5 < / P i v o t A n g l e > < D i s t a n c e > 1 . 8 < / D i s t a n c e > < / C a m e r a > < 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 G u i d = " 2 3 7 d 2 a 2 7 - a b 4 4 - 4 c 9 e - 8 9 8 c - 1 c c 9 4 b 8 5 1 f 7 c "   R e v = " 1 "   R e v G u i d = " 2 f 7 5 b e 1 2 - 2 c d 6 - 4 6 d 5 - a 7 3 f - 0 2 e a 8 a 8 a 4 0 6 b " 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A52E7969-CFBF-4F16-A0D8-93EDD0C4FA96}">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469F7E8E-5BEF-48CE-8222-104E582C4399}">
  <ds:schemaRefs>
    <ds:schemaRef ds:uri="http://www.w3.org/2001/XMLSchema"/>
    <ds:schemaRef ds:uri="http://microsoft.data.visualization.engine.tours/1.0"/>
  </ds:schemaRefs>
</ds:datastoreItem>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Matriz de Riesgos Corrupcion</vt:lpstr>
      <vt:lpstr>Hoja6</vt:lpstr>
      <vt:lpstr>Mapa Calorimetrico</vt:lpstr>
      <vt:lpstr>Hoja3</vt:lpstr>
      <vt:lpstr>Hoja2</vt:lpstr>
      <vt:lpstr>Hoja1</vt:lpstr>
      <vt:lpstr>Probabilidad Impacto</vt:lpstr>
      <vt:lpstr>Calificación diseño control</vt:lpstr>
      <vt:lpstr>Calificación ejecucion control</vt:lpstr>
      <vt:lpstr>Solidez del control</vt:lpstr>
      <vt:lpstr>Desplazamiento RI</vt:lpstr>
      <vt:lpstr>'Matriz de Riesgos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2 Mapa de Riesgos de Corrupción 2024</dc:title>
  <dc:subject/>
  <dc:creator>Diana Alicia Castro Roa</dc:creator>
  <cp:keywords/>
  <dc:description/>
  <cp:lastModifiedBy>Neyssla Carolina</cp:lastModifiedBy>
  <cp:revision/>
  <cp:lastPrinted>2024-10-04T16:32:20Z</cp:lastPrinted>
  <dcterms:created xsi:type="dcterms:W3CDTF">2019-08-31T23:05:49Z</dcterms:created>
  <dcterms:modified xsi:type="dcterms:W3CDTF">2024-10-16T16:14:08Z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2022-04-13T13:46:54Z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0156b1ff-6cb5-49bd-8f86-8e189b6e8a82</vt:lpwstr>
  </property>
  <property fmtid="{D5CDD505-2E9C-101B-9397-08002B2CF9AE}" pid="8" name="MSIP_Label_6d4a1d0b-1085-4621-a04c-793d50865184_ContentBits">
    <vt:lpwstr>0</vt:lpwstr>
  </property>
</Properties>
</file>